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"/>
    </mc:Choice>
  </mc:AlternateContent>
  <xr:revisionPtr revIDLastSave="0" documentId="13_ncr:1_{FB630E51-C51C-8340-BFC5-52F08DA96396}" xr6:coauthVersionLast="47" xr6:coauthVersionMax="47" xr10:uidLastSave="{00000000-0000-0000-0000-000000000000}"/>
  <bookViews>
    <workbookView xWindow="0" yWindow="760" windowWidth="34560" windowHeight="21580" tabRatio="614" activeTab="2" xr2:uid="{00000000-000D-0000-FFFF-FFFF00000000}"/>
  </bookViews>
  <sheets>
    <sheet name="Read Me" sheetId="77" r:id="rId1"/>
    <sheet name="Adding Results" sheetId="78" r:id="rId2"/>
    <sheet name="YourData" sheetId="56" r:id="rId3"/>
    <sheet name="Title Page" sheetId="75" r:id="rId4"/>
    <sheet name="Program List" sheetId="76" r:id="rId5"/>
    <sheet name="Table List" sheetId="79" r:id="rId6"/>
    <sheet name="Figure List" sheetId="80" r:id="rId7"/>
    <sheet name="Q-Prt1" sheetId="68" r:id="rId8"/>
    <sheet name="Q-Prt2" sheetId="73" r:id="rId9"/>
    <sheet name="Q-Prt3" sheetId="69" r:id="rId10"/>
    <sheet name="Q-Prt4" sheetId="70" r:id="rId11"/>
    <sheet name="Q-Prt5" sheetId="71" r:id="rId12"/>
    <sheet name="Q-Prt6" sheetId="72" r:id="rId13"/>
    <sheet name="Q-Prt7" sheetId="74" r:id="rId14"/>
    <sheet name="Fig B16.5.1-1 COP" sheetId="32" r:id="rId15"/>
    <sheet name="Fig B16.5.1-2 COPvar" sheetId="33" r:id="rId16"/>
    <sheet name="Fig B16.5.1-3 delCOP" sheetId="35" r:id="rId17"/>
    <sheet name="Fig B16.5.1-4 Qtot" sheetId="37" r:id="rId18"/>
    <sheet name="Fig B16.5.1-5 dQtot" sheetId="41" r:id="rId19"/>
    <sheet name="Fig B16.5.1-6 Qcomp" sheetId="38" r:id="rId20"/>
    <sheet name="Fig B16.5.1-7 dQcomp" sheetId="42" r:id="rId21"/>
    <sheet name="Fig B16.5.1-8 Qidfan" sheetId="39" r:id="rId22"/>
    <sheet name="Fig B16.5.1-9 dQidfan" sheetId="43" r:id="rId23"/>
    <sheet name="Fig B16.5.1-10 Qodfan" sheetId="40" r:id="rId24"/>
    <sheet name="Fig B16.5.1-11 dQodfan" sheetId="44" r:id="rId25"/>
    <sheet name="Fig B16.5.1-12 QCtot" sheetId="45" r:id="rId26"/>
    <sheet name="Fig B16.5.1-13 dQCtot" sheetId="48" r:id="rId27"/>
    <sheet name="Fig B16.5.1-14 QCsens" sheetId="46" r:id="rId28"/>
    <sheet name="Fig B16.5.1-15 dQCsens" sheetId="49" r:id="rId29"/>
    <sheet name="Fig B16.5.1-16 QClat" sheetId="47" r:id="rId30"/>
    <sheet name="Fig B16.5.1-17 dQClat" sheetId="50" r:id="rId31"/>
    <sheet name="Fig B16.5.1-18 IDB" sheetId="20" r:id="rId32"/>
    <sheet name="Fig B16.5.1-19 IDBvar" sheetId="21" r:id="rId33"/>
    <sheet name="Fig B16.5.1-20 Humrat" sheetId="23" r:id="rId34"/>
    <sheet name="Fig B16.5.1-21 Humratvar" sheetId="25" r:id="rId35"/>
    <sheet name="Fig B16.5.1-22 QZtot" sheetId="27" r:id="rId36"/>
    <sheet name="Fig B16.5.1-23 QZsens" sheetId="28" r:id="rId37"/>
    <sheet name="Fig B16.5.1-24 QZlat" sheetId="30" r:id="rId38"/>
    <sheet name="Fig B16.5.1-25 Qfan" sheetId="51" r:id="rId39"/>
    <sheet name="Fig B16.5.1-26 QCL-QZL" sheetId="52" r:id="rId40"/>
    <sheet name="A" sheetId="1" r:id="rId41"/>
    <sheet name="Q" sheetId="17" r:id="rId42"/>
    <sheet name="Data-Electr" sheetId="36" r:id="rId43"/>
    <sheet name="Data-COP" sheetId="31" r:id="rId44"/>
    <sheet name="Data-Loads" sheetId="26" r:id="rId45"/>
    <sheet name="Data-Delta" sheetId="34" r:id="rId46"/>
    <sheet name="Data-TempHum" sheetId="19" r:id="rId47"/>
    <sheet name="DOE21E-NREL" sheetId="2" r:id="rId48"/>
    <sheet name="DOE21E-CIEMAT" sheetId="57" r:id="rId49"/>
    <sheet name="CLM2000" sheetId="58" r:id="rId50"/>
    <sheet name="TRN-id" sheetId="61" r:id="rId51"/>
    <sheet name="TRN-re" sheetId="62" r:id="rId52"/>
    <sheet name="CA-SIS" sheetId="59" r:id="rId53"/>
    <sheet name="E+V1" sheetId="16" r:id="rId54"/>
    <sheet name="Analytical-TUD" sheetId="63" r:id="rId55"/>
    <sheet name="Analytical-HTAL1" sheetId="64" r:id="rId56"/>
    <sheet name="Analytical-HTAL2" sheetId="65" r:id="rId57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A23" i="75"/>
  <c r="A20" i="75"/>
  <c r="A19" i="75"/>
  <c r="A14" i="75"/>
  <c r="A21" i="75"/>
  <c r="C18" i="56"/>
  <c r="C25" i="2"/>
  <c r="D25" i="2"/>
  <c r="B72" i="2" s="1"/>
  <c r="E25" i="2"/>
  <c r="F25" i="2"/>
  <c r="H25" i="2"/>
  <c r="I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G26" i="2" s="1"/>
  <c r="B124" i="1" s="1"/>
  <c r="BH99" i="17" s="1"/>
  <c r="H26" i="2"/>
  <c r="J26" i="2"/>
  <c r="K26" i="2"/>
  <c r="M26" i="2"/>
  <c r="N26" i="2"/>
  <c r="P26" i="2"/>
  <c r="Q26" i="2"/>
  <c r="S26" i="2"/>
  <c r="T26" i="2"/>
  <c r="C27" i="2"/>
  <c r="D27" i="2"/>
  <c r="B74" i="2" s="1"/>
  <c r="E27" i="2"/>
  <c r="F27" i="2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B75" i="2" s="1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H30" i="2"/>
  <c r="E77" i="2" s="1"/>
  <c r="J30" i="2"/>
  <c r="I30" i="2" s="1"/>
  <c r="B168" i="1" s="1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H31" i="2"/>
  <c r="J31" i="2"/>
  <c r="F78" i="2" s="1"/>
  <c r="K31" i="2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H34" i="2"/>
  <c r="E81" i="2" s="1"/>
  <c r="J34" i="2"/>
  <c r="F81" i="2" s="1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H35" i="2"/>
  <c r="J35" i="2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B37" i="2" s="1"/>
  <c r="B35" i="1" s="1"/>
  <c r="D37" i="2"/>
  <c r="E37" i="2"/>
  <c r="F37" i="2"/>
  <c r="H37" i="2"/>
  <c r="E84" i="2" s="1"/>
  <c r="J37" i="2"/>
  <c r="F84" i="2" s="1"/>
  <c r="K37" i="2"/>
  <c r="M37" i="2"/>
  <c r="N37" i="2"/>
  <c r="P37" i="2"/>
  <c r="Q37" i="2"/>
  <c r="S37" i="2"/>
  <c r="T37" i="2"/>
  <c r="C38" i="2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C72" i="2"/>
  <c r="E72" i="2"/>
  <c r="G72" i="2"/>
  <c r="B73" i="2"/>
  <c r="C73" i="2"/>
  <c r="E73" i="2"/>
  <c r="F73" i="2"/>
  <c r="G73" i="2"/>
  <c r="C74" i="2"/>
  <c r="F74" i="2"/>
  <c r="B76" i="2"/>
  <c r="C77" i="2"/>
  <c r="F77" i="2"/>
  <c r="C78" i="2"/>
  <c r="E78" i="2"/>
  <c r="G78" i="2"/>
  <c r="B79" i="2"/>
  <c r="C81" i="2"/>
  <c r="E82" i="2"/>
  <c r="F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 s="1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 s="1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H20" i="17"/>
  <c r="G20" i="36" s="1"/>
  <c r="F33" i="1"/>
  <c r="I20" i="17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/>
  <c r="F35" i="1"/>
  <c r="I22" i="17" s="1"/>
  <c r="H22" i="36" s="1"/>
  <c r="G35" i="1"/>
  <c r="H35" i="1"/>
  <c r="I35" i="1"/>
  <c r="J35" i="1"/>
  <c r="C22" i="17" s="1"/>
  <c r="B22" i="36" s="1"/>
  <c r="K35" i="1"/>
  <c r="G22" i="17" s="1"/>
  <c r="F22" i="36" s="1"/>
  <c r="L35" i="1"/>
  <c r="Q22" i="17" s="1"/>
  <c r="L22" i="36" s="1"/>
  <c r="C36" i="1"/>
  <c r="E23" i="17" s="1"/>
  <c r="D23" i="36" s="1"/>
  <c r="D36" i="1"/>
  <c r="D23" i="17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 s="1"/>
  <c r="B27" i="36" s="1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 s="1"/>
  <c r="G31" i="36" s="1"/>
  <c r="F47" i="1"/>
  <c r="I31" i="17" s="1"/>
  <c r="H31" i="36" s="1"/>
  <c r="G47" i="1"/>
  <c r="M31" i="17" s="1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/>
  <c r="E32" i="36" s="1"/>
  <c r="C48" i="1"/>
  <c r="E32" i="17" s="1"/>
  <c r="D32" i="36" s="1"/>
  <c r="D48" i="1"/>
  <c r="D33" i="68"/>
  <c r="D32" i="17"/>
  <c r="C32" i="36" s="1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 s="1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 s="1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 s="1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 s="1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/>
  <c r="I35" i="36" s="1"/>
  <c r="H51" i="1"/>
  <c r="I51" i="1"/>
  <c r="O36" i="68"/>
  <c r="J51" i="1"/>
  <c r="C35" i="17" s="1"/>
  <c r="B35" i="36" s="1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 s="1"/>
  <c r="H53" i="1"/>
  <c r="I53" i="1"/>
  <c r="J53" i="1"/>
  <c r="C37" i="17" s="1"/>
  <c r="K53" i="1"/>
  <c r="L53" i="1"/>
  <c r="Q37" i="17" s="1"/>
  <c r="L37" i="36" s="1"/>
  <c r="B54" i="1"/>
  <c r="F39" i="68"/>
  <c r="F38" i="17"/>
  <c r="E38" i="36" s="1"/>
  <c r="C54" i="1"/>
  <c r="E38" i="17" s="1"/>
  <c r="D54" i="1"/>
  <c r="D38" i="17" s="1"/>
  <c r="C38" i="36" s="1"/>
  <c r="E54" i="1"/>
  <c r="H38" i="17" s="1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 s="1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 s="1"/>
  <c r="G56" i="1"/>
  <c r="H56" i="1"/>
  <c r="I56" i="1"/>
  <c r="J56" i="1"/>
  <c r="C40" i="17" s="1"/>
  <c r="K56" i="1"/>
  <c r="L56" i="1"/>
  <c r="Q40" i="17" s="1"/>
  <c r="L40" i="36" s="1"/>
  <c r="L61" i="1"/>
  <c r="L62" i="1"/>
  <c r="B63" i="1"/>
  <c r="F44" i="17" s="1"/>
  <c r="E44" i="36" s="1"/>
  <c r="C63" i="1"/>
  <c r="E44" i="17" s="1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 s="1"/>
  <c r="G45" i="36" s="1"/>
  <c r="F64" i="1"/>
  <c r="I45" i="17" s="1"/>
  <c r="H45" i="36" s="1"/>
  <c r="G64" i="1"/>
  <c r="H64" i="1"/>
  <c r="N46" i="68" s="1"/>
  <c r="I64" i="1"/>
  <c r="J64" i="1"/>
  <c r="C45" i="17" s="1"/>
  <c r="B45" i="36" s="1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 s="1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 s="1"/>
  <c r="C66" i="1"/>
  <c r="E47" i="17" s="1"/>
  <c r="D47" i="36" s="1"/>
  <c r="D66" i="1"/>
  <c r="D47" i="17" s="1"/>
  <c r="C47" i="36" s="1"/>
  <c r="E66" i="1"/>
  <c r="H47" i="17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 s="1"/>
  <c r="H48" i="36" s="1"/>
  <c r="G67" i="1"/>
  <c r="H67" i="1"/>
  <c r="I67" i="1"/>
  <c r="J67" i="1"/>
  <c r="C48" i="17" s="1"/>
  <c r="B48" i="36" s="1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Q49" i="17"/>
  <c r="L49" i="36" s="1"/>
  <c r="B69" i="1"/>
  <c r="F50" i="17" s="1"/>
  <c r="E50" i="36" s="1"/>
  <c r="C69" i="1"/>
  <c r="E50" i="17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 s="1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 s="1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 s="1"/>
  <c r="F71" i="1"/>
  <c r="I52" i="17" s="1"/>
  <c r="H52" i="36" s="1"/>
  <c r="G71" i="1"/>
  <c r="H71" i="1"/>
  <c r="I71" i="1"/>
  <c r="J71" i="1"/>
  <c r="C52" i="17"/>
  <c r="K71" i="1"/>
  <c r="G52" i="17" s="1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 s="1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/>
  <c r="C56" i="36" s="1"/>
  <c r="E75" i="1"/>
  <c r="F75" i="1"/>
  <c r="I56" i="17" s="1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 s="1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 s="1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 s="1"/>
  <c r="D87" i="1"/>
  <c r="D65" i="17" s="1"/>
  <c r="C65" i="36" s="1"/>
  <c r="E87" i="1"/>
  <c r="H65" i="17" s="1"/>
  <c r="G65" i="36" s="1"/>
  <c r="F87" i="1"/>
  <c r="I65" i="17" s="1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Q66" i="17" s="1"/>
  <c r="L66" i="36" s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/>
  <c r="F68" i="17"/>
  <c r="E68" i="36" s="1"/>
  <c r="C90" i="1"/>
  <c r="E68" i="17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 s="1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 s="1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 s="1"/>
  <c r="B71" i="36" s="1"/>
  <c r="K93" i="1"/>
  <c r="L93" i="1"/>
  <c r="Q71" i="17" s="1"/>
  <c r="L71" i="36" s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 s="1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S81" i="17" s="1"/>
  <c r="L75" i="26" s="1"/>
  <c r="B104" i="1"/>
  <c r="BH82" i="17" s="1"/>
  <c r="C104" i="1"/>
  <c r="BG82" i="17" s="1"/>
  <c r="D76" i="26"/>
  <c r="D104" i="1"/>
  <c r="BF82" i="17" s="1"/>
  <c r="C76" i="26" s="1"/>
  <c r="E104" i="1"/>
  <c r="BJ82" i="17" s="1"/>
  <c r="G76" i="26" s="1"/>
  <c r="F104" i="1"/>
  <c r="BK82" i="17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 s="1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 s="1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/>
  <c r="H112" i="1"/>
  <c r="I112" i="1"/>
  <c r="J112" i="1"/>
  <c r="BE90" i="17" s="1"/>
  <c r="K112" i="1"/>
  <c r="BI90" i="17" s="1"/>
  <c r="F84" i="26" s="1"/>
  <c r="L112" i="1"/>
  <c r="BS90" i="17" s="1"/>
  <c r="L84" i="26" s="1"/>
  <c r="B113" i="1"/>
  <c r="BH91" i="17" s="1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/>
  <c r="L114" i="1"/>
  <c r="BS92" i="17" s="1"/>
  <c r="L86" i="26" s="1"/>
  <c r="B115" i="1"/>
  <c r="BH93" i="17" s="1"/>
  <c r="E87" i="26" s="1"/>
  <c r="C115" i="1"/>
  <c r="BG93" i="17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 s="1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 s="1"/>
  <c r="D92" i="26" s="1"/>
  <c r="D123" i="1"/>
  <c r="BF98" i="17" s="1"/>
  <c r="E123" i="1"/>
  <c r="BJ98" i="17" s="1"/>
  <c r="G92" i="26" s="1"/>
  <c r="F123" i="1"/>
  <c r="BK98" i="17" s="1"/>
  <c r="G123" i="1"/>
  <c r="H123" i="1"/>
  <c r="I123" i="1"/>
  <c r="O28" i="69" s="1"/>
  <c r="J123" i="1"/>
  <c r="BE98" i="17" s="1"/>
  <c r="K123" i="1"/>
  <c r="BI98" i="17" s="1"/>
  <c r="L123" i="1"/>
  <c r="BS98" i="17" s="1"/>
  <c r="C124" i="1"/>
  <c r="BG99" i="17"/>
  <c r="D124" i="1"/>
  <c r="BF99" i="17" s="1"/>
  <c r="E124" i="1"/>
  <c r="BJ99" i="17" s="1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 s="1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F99" i="26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I607" i="1" s="1"/>
  <c r="J132" i="1"/>
  <c r="BE107" i="17" s="1"/>
  <c r="K132" i="1"/>
  <c r="BI107" i="17" s="1"/>
  <c r="L132" i="1"/>
  <c r="BS107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/>
  <c r="G134" i="1"/>
  <c r="H134" i="1"/>
  <c r="I134" i="1"/>
  <c r="J134" i="1"/>
  <c r="BE109" i="17" s="1"/>
  <c r="K134" i="1"/>
  <c r="BI109" i="17" s="1"/>
  <c r="L134" i="1"/>
  <c r="BS109" i="17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/>
  <c r="I151" i="1"/>
  <c r="J151" i="1"/>
  <c r="BE123" i="17" s="1"/>
  <c r="K151" i="1"/>
  <c r="BI123" i="17" s="1"/>
  <c r="L151" i="1"/>
  <c r="BS123" i="17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G631" i="1" s="1"/>
  <c r="H155" i="1"/>
  <c r="I155" i="1"/>
  <c r="J155" i="1"/>
  <c r="BE127" i="17" s="1"/>
  <c r="K155" i="1"/>
  <c r="BI127" i="17" s="1"/>
  <c r="L155" i="1"/>
  <c r="BS127" i="17" s="1"/>
  <c r="L121" i="26" s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B163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171" i="1"/>
  <c r="BX89" i="17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/>
  <c r="G50" i="26" s="1"/>
  <c r="F214" i="1"/>
  <c r="CB126" i="17" s="1"/>
  <c r="H50" i="26" s="1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 s="1"/>
  <c r="G216" i="1"/>
  <c r="H216" i="1"/>
  <c r="I216" i="1"/>
  <c r="J216" i="1"/>
  <c r="K216" i="1"/>
  <c r="L216" i="1"/>
  <c r="CJ128" i="17" s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F193" i="17" s="1"/>
  <c r="E9" i="31" s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Q193" i="17" s="1"/>
  <c r="L9" i="31" s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G194" i="17" s="1"/>
  <c r="F10" i="31" s="1"/>
  <c r="L228" i="1"/>
  <c r="Q194" i="17" s="1"/>
  <c r="L10" i="31" s="1"/>
  <c r="B229" i="1"/>
  <c r="F195" i="17" s="1"/>
  <c r="E11" i="31" s="1"/>
  <c r="C229" i="1"/>
  <c r="E195" i="17" s="1"/>
  <c r="D11" i="31" s="1"/>
  <c r="D229" i="1"/>
  <c r="D195" i="17" s="1"/>
  <c r="C11" i="31" s="1"/>
  <c r="E229" i="1"/>
  <c r="H195" i="17" s="1"/>
  <c r="G11" i="31" s="1"/>
  <c r="F229" i="1"/>
  <c r="I195" i="17" s="1"/>
  <c r="H11" i="31" s="1"/>
  <c r="G229" i="1"/>
  <c r="M17" i="73" s="1"/>
  <c r="H229" i="1"/>
  <c r="I229" i="1"/>
  <c r="J229" i="1"/>
  <c r="C195" i="17" s="1"/>
  <c r="K229" i="1"/>
  <c r="G195" i="17" s="1"/>
  <c r="F11" i="31" s="1"/>
  <c r="L229" i="1"/>
  <c r="C230" i="1"/>
  <c r="E196" i="17"/>
  <c r="D12" i="31" s="1"/>
  <c r="D230" i="1"/>
  <c r="D196" i="17" s="1"/>
  <c r="C12" i="31" s="1"/>
  <c r="E230" i="1"/>
  <c r="F230" i="1"/>
  <c r="I196" i="17" s="1"/>
  <c r="H12" i="31" s="1"/>
  <c r="G230" i="1"/>
  <c r="H230" i="1"/>
  <c r="N18" i="73" s="1"/>
  <c r="I230" i="1"/>
  <c r="O18" i="73" s="1"/>
  <c r="J230" i="1"/>
  <c r="C196" i="17" s="1"/>
  <c r="K230" i="1"/>
  <c r="G196" i="17" s="1"/>
  <c r="F12" i="31" s="1"/>
  <c r="L230" i="1"/>
  <c r="Q196" i="17" s="1"/>
  <c r="L12" i="31" s="1"/>
  <c r="B231" i="1"/>
  <c r="F197" i="17" s="1"/>
  <c r="E13" i="31" s="1"/>
  <c r="C231" i="1"/>
  <c r="E197" i="17" s="1"/>
  <c r="D13" i="31" s="1"/>
  <c r="D231" i="1"/>
  <c r="D197" i="17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J231" i="1"/>
  <c r="K231" i="1"/>
  <c r="G197" i="17" s="1"/>
  <c r="F13" i="31" s="1"/>
  <c r="L231" i="1"/>
  <c r="Q197" i="17" s="1"/>
  <c r="L13" i="31" s="1"/>
  <c r="B232" i="1"/>
  <c r="F198" i="17" s="1"/>
  <c r="E14" i="31" s="1"/>
  <c r="C232" i="1"/>
  <c r="D232" i="1"/>
  <c r="D198" i="17" s="1"/>
  <c r="C14" i="31" s="1"/>
  <c r="E232" i="1"/>
  <c r="H198" i="17" s="1"/>
  <c r="G14" i="31" s="1"/>
  <c r="F232" i="1"/>
  <c r="I198" i="17"/>
  <c r="H14" i="31" s="1"/>
  <c r="G232" i="1"/>
  <c r="H232" i="1"/>
  <c r="I232" i="1"/>
  <c r="J232" i="1"/>
  <c r="C198" i="17" s="1"/>
  <c r="K232" i="1"/>
  <c r="L232" i="1"/>
  <c r="Q198" i="17" s="1"/>
  <c r="L14" i="31" s="1"/>
  <c r="C233" i="1"/>
  <c r="E199" i="17" s="1"/>
  <c r="D15" i="31" s="1"/>
  <c r="D233" i="1"/>
  <c r="D199" i="17" s="1"/>
  <c r="C15" i="31" s="1"/>
  <c r="E233" i="1"/>
  <c r="H199" i="17" s="1"/>
  <c r="G15" i="31" s="1"/>
  <c r="F233" i="1"/>
  <c r="I199" i="17" s="1"/>
  <c r="H15" i="31" s="1"/>
  <c r="G233" i="1"/>
  <c r="H233" i="1"/>
  <c r="I233" i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C200" i="17" s="1"/>
  <c r="K234" i="1"/>
  <c r="G200" i="17" s="1"/>
  <c r="F16" i="31" s="1"/>
  <c r="L234" i="1"/>
  <c r="L479" i="1" s="1"/>
  <c r="B235" i="1"/>
  <c r="B483" i="1" s="1"/>
  <c r="C235" i="1"/>
  <c r="E201" i="17" s="1"/>
  <c r="D17" i="31" s="1"/>
  <c r="D235" i="1"/>
  <c r="D201" i="17" s="1"/>
  <c r="C17" i="31" s="1"/>
  <c r="E235" i="1"/>
  <c r="H201" i="17" s="1"/>
  <c r="G17" i="31" s="1"/>
  <c r="F235" i="1"/>
  <c r="I201" i="17" s="1"/>
  <c r="H17" i="31"/>
  <c r="G235" i="1"/>
  <c r="H235" i="1"/>
  <c r="H483" i="1" s="1"/>
  <c r="I235" i="1"/>
  <c r="J235" i="1"/>
  <c r="C201" i="17" s="1"/>
  <c r="K235" i="1"/>
  <c r="G201" i="17" s="1"/>
  <c r="F17" i="31" s="1"/>
  <c r="L235" i="1"/>
  <c r="Q201" i="17" s="1"/>
  <c r="L17" i="31" s="1"/>
  <c r="B236" i="1"/>
  <c r="F202" i="17" s="1"/>
  <c r="E18" i="31" s="1"/>
  <c r="C236" i="1"/>
  <c r="E202" i="17" s="1"/>
  <c r="D18" i="31" s="1"/>
  <c r="D236" i="1"/>
  <c r="D202" i="17" s="1"/>
  <c r="C18" i="31" s="1"/>
  <c r="E236" i="1"/>
  <c r="H202" i="17" s="1"/>
  <c r="G18" i="31" s="1"/>
  <c r="F236" i="1"/>
  <c r="G236" i="1"/>
  <c r="H236" i="1"/>
  <c r="I236" i="1"/>
  <c r="O24" i="73" s="1"/>
  <c r="J236" i="1"/>
  <c r="K236" i="1"/>
  <c r="G202" i="17" s="1"/>
  <c r="F18" i="31" s="1"/>
  <c r="L236" i="1"/>
  <c r="Q202" i="17" s="1"/>
  <c r="L18" i="31" s="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 s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 s="1"/>
  <c r="K247" i="1"/>
  <c r="L247" i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 s="1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 s="1"/>
  <c r="K255" i="1"/>
  <c r="L255" i="1"/>
  <c r="B256" i="1"/>
  <c r="C256" i="1"/>
  <c r="BG250" i="17"/>
  <c r="D23" i="19" s="1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 s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 s="1"/>
  <c r="B51" i="19" s="1"/>
  <c r="K268" i="1"/>
  <c r="L268" i="1"/>
  <c r="B269" i="1"/>
  <c r="C269" i="1"/>
  <c r="E53" i="74" s="1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 s="1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C407" i="1" s="1"/>
  <c r="E207" i="17" s="1"/>
  <c r="D23" i="31" s="1"/>
  <c r="D344" i="1"/>
  <c r="E344" i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K407" i="1" s="1"/>
  <c r="G207" i="17" s="1"/>
  <c r="F23" i="31" s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L409" i="1" s="1"/>
  <c r="Q209" i="17" s="1"/>
  <c r="L25" i="31" s="1"/>
  <c r="B347" i="1"/>
  <c r="C347" i="1"/>
  <c r="D347" i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E412" i="1" s="1"/>
  <c r="H212" i="17" s="1"/>
  <c r="G28" i="31" s="1"/>
  <c r="F349" i="1"/>
  <c r="F412" i="1" s="1"/>
  <c r="I212" i="17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B351" i="1"/>
  <c r="C351" i="1"/>
  <c r="D351" i="1"/>
  <c r="E351" i="1"/>
  <c r="F351" i="1"/>
  <c r="G351" i="1"/>
  <c r="G414" i="1" s="1"/>
  <c r="M214" i="17" s="1"/>
  <c r="I30" i="31" s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L416" i="1" s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L417" i="1" s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C426" i="1" s="1"/>
  <c r="E28" i="74" s="1"/>
  <c r="D363" i="1"/>
  <c r="E363" i="1"/>
  <c r="E426" i="1" s="1"/>
  <c r="F363" i="1"/>
  <c r="G363" i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G428" i="1" s="1"/>
  <c r="H365" i="1"/>
  <c r="I365" i="1"/>
  <c r="J365" i="1"/>
  <c r="K365" i="1"/>
  <c r="L365" i="1"/>
  <c r="B366" i="1"/>
  <c r="B429" i="1" s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D367" i="1"/>
  <c r="E367" i="1"/>
  <c r="F367" i="1"/>
  <c r="G367" i="1"/>
  <c r="H367" i="1"/>
  <c r="I367" i="1"/>
  <c r="I430" i="1" s="1"/>
  <c r="J367" i="1"/>
  <c r="K367" i="1"/>
  <c r="L367" i="1"/>
  <c r="L430" i="1" s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L433" i="1" s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C372" i="1"/>
  <c r="D372" i="1"/>
  <c r="E372" i="1"/>
  <c r="F372" i="1"/>
  <c r="G372" i="1"/>
  <c r="H372" i="1"/>
  <c r="H435" i="1" s="1"/>
  <c r="N37" i="74" s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439" i="1" s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L447" i="1" s="1"/>
  <c r="BS291" i="17" s="1"/>
  <c r="L64" i="19" s="1"/>
  <c r="B385" i="1"/>
  <c r="C385" i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C450" i="1" s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D406" i="1"/>
  <c r="D206" i="17" s="1"/>
  <c r="C22" i="31" s="1"/>
  <c r="G406" i="1"/>
  <c r="J406" i="1"/>
  <c r="C206" i="17" s="1"/>
  <c r="E407" i="1"/>
  <c r="H207" i="17" s="1"/>
  <c r="G23" i="31" s="1"/>
  <c r="G407" i="1"/>
  <c r="D408" i="1"/>
  <c r="D208" i="17" s="1"/>
  <c r="C24" i="31" s="1"/>
  <c r="F408" i="1"/>
  <c r="I208" i="17"/>
  <c r="H24" i="31" s="1"/>
  <c r="I408" i="1"/>
  <c r="L408" i="1"/>
  <c r="Q208" i="17" s="1"/>
  <c r="L24" i="31" s="1"/>
  <c r="C409" i="1"/>
  <c r="E209" i="17"/>
  <c r="D25" i="31" s="1"/>
  <c r="D409" i="1"/>
  <c r="D209" i="17" s="1"/>
  <c r="C25" i="31" s="1"/>
  <c r="G409" i="1"/>
  <c r="I409" i="1"/>
  <c r="J409" i="1"/>
  <c r="C209" i="17" s="1"/>
  <c r="B410" i="1"/>
  <c r="F210" i="17" s="1"/>
  <c r="E26" i="31" s="1"/>
  <c r="C410" i="1"/>
  <c r="E210" i="17" s="1"/>
  <c r="D26" i="31" s="1"/>
  <c r="D410" i="1"/>
  <c r="D210" i="17"/>
  <c r="C26" i="31" s="1"/>
  <c r="H410" i="1"/>
  <c r="N32" i="73" s="1"/>
  <c r="J410" i="1"/>
  <c r="C210" i="17" s="1"/>
  <c r="K410" i="1"/>
  <c r="G210" i="17" s="1"/>
  <c r="F26" i="31" s="1"/>
  <c r="C411" i="1"/>
  <c r="E211" i="17" s="1"/>
  <c r="D27" i="31" s="1"/>
  <c r="E411" i="1"/>
  <c r="H211" i="17" s="1"/>
  <c r="G27" i="31" s="1"/>
  <c r="F411" i="1"/>
  <c r="I211" i="17" s="1"/>
  <c r="H27" i="31" s="1"/>
  <c r="G411" i="1"/>
  <c r="K411" i="1"/>
  <c r="G211" i="17" s="1"/>
  <c r="F27" i="31" s="1"/>
  <c r="L411" i="1"/>
  <c r="Q211" i="17" s="1"/>
  <c r="L27" i="31" s="1"/>
  <c r="B412" i="1"/>
  <c r="F212" i="17" s="1"/>
  <c r="E28" i="31" s="1"/>
  <c r="D412" i="1"/>
  <c r="D212" i="17" s="1"/>
  <c r="C28" i="31" s="1"/>
  <c r="H28" i="31"/>
  <c r="G412" i="1"/>
  <c r="H412" i="1"/>
  <c r="N34" i="73" s="1"/>
  <c r="J412" i="1"/>
  <c r="C212" i="17" s="1"/>
  <c r="K412" i="1"/>
  <c r="G212" i="17" s="1"/>
  <c r="F28" i="31" s="1"/>
  <c r="L412" i="1"/>
  <c r="Q212" i="17" s="1"/>
  <c r="L28" i="31" s="1"/>
  <c r="E413" i="1"/>
  <c r="H213" i="17" s="1"/>
  <c r="G29" i="31" s="1"/>
  <c r="G413" i="1"/>
  <c r="I413" i="1"/>
  <c r="K413" i="1"/>
  <c r="G213" i="17" s="1"/>
  <c r="F29" i="31" s="1"/>
  <c r="B414" i="1"/>
  <c r="F214" i="17" s="1"/>
  <c r="E30" i="31" s="1"/>
  <c r="C414" i="1"/>
  <c r="E214" i="17" s="1"/>
  <c r="D30" i="31" s="1"/>
  <c r="D414" i="1"/>
  <c r="D214" i="17" s="1"/>
  <c r="C30" i="31" s="1"/>
  <c r="F414" i="1"/>
  <c r="I214" i="17" s="1"/>
  <c r="H30" i="31" s="1"/>
  <c r="K414" i="1"/>
  <c r="G214" i="17" s="1"/>
  <c r="F30" i="31" s="1"/>
  <c r="L414" i="1"/>
  <c r="Q214" i="17" s="1"/>
  <c r="L30" i="31" s="1"/>
  <c r="B415" i="1"/>
  <c r="F215" i="17" s="1"/>
  <c r="E31" i="31" s="1"/>
  <c r="D415" i="1"/>
  <c r="D215" i="17"/>
  <c r="C31" i="31" s="1"/>
  <c r="F415" i="1"/>
  <c r="I215" i="17" s="1"/>
  <c r="H31" i="31" s="1"/>
  <c r="G415" i="1"/>
  <c r="H415" i="1"/>
  <c r="I415" i="1"/>
  <c r="D416" i="1"/>
  <c r="D216" i="17" s="1"/>
  <c r="C32" i="31" s="1"/>
  <c r="F416" i="1"/>
  <c r="I216" i="17" s="1"/>
  <c r="H32" i="31" s="1"/>
  <c r="K416" i="1"/>
  <c r="G216" i="17" s="1"/>
  <c r="F32" i="31" s="1"/>
  <c r="C417" i="1"/>
  <c r="E217" i="17" s="1"/>
  <c r="D33" i="31" s="1"/>
  <c r="D417" i="1"/>
  <c r="D217" i="17" s="1"/>
  <c r="C33" i="31" s="1"/>
  <c r="E417" i="1"/>
  <c r="H217" i="17" s="1"/>
  <c r="F417" i="1"/>
  <c r="I217" i="17" s="1"/>
  <c r="H33" i="31" s="1"/>
  <c r="K417" i="1"/>
  <c r="G217" i="17" s="1"/>
  <c r="F33" i="31" s="1"/>
  <c r="D418" i="1"/>
  <c r="D218" i="17" s="1"/>
  <c r="C34" i="31" s="1"/>
  <c r="E418" i="1"/>
  <c r="H218" i="17" s="1"/>
  <c r="G34" i="31" s="1"/>
  <c r="F418" i="1"/>
  <c r="I218" i="17" s="1"/>
  <c r="H34" i="31" s="1"/>
  <c r="J418" i="1"/>
  <c r="C218" i="17"/>
  <c r="K418" i="1"/>
  <c r="G218" i="17" s="1"/>
  <c r="F34" i="31" s="1"/>
  <c r="L418" i="1"/>
  <c r="Q218" i="17" s="1"/>
  <c r="L34" i="31" s="1"/>
  <c r="B419" i="1"/>
  <c r="F219" i="17" s="1"/>
  <c r="E35" i="31" s="1"/>
  <c r="C419" i="1"/>
  <c r="E219" i="17" s="1"/>
  <c r="D35" i="31" s="1"/>
  <c r="E419" i="1"/>
  <c r="H219" i="17" s="1"/>
  <c r="G35" i="31" s="1"/>
  <c r="G419" i="1"/>
  <c r="H419" i="1"/>
  <c r="I419" i="1"/>
  <c r="K419" i="1"/>
  <c r="G219" i="17" s="1"/>
  <c r="F35" i="31" s="1"/>
  <c r="L419" i="1"/>
  <c r="Q219" i="17" s="1"/>
  <c r="L35" i="31" s="1"/>
  <c r="L424" i="1"/>
  <c r="L425" i="1"/>
  <c r="D426" i="1"/>
  <c r="BF254" i="17" s="1"/>
  <c r="C27" i="19" s="1"/>
  <c r="F426" i="1"/>
  <c r="G426" i="1"/>
  <c r="H426" i="1"/>
  <c r="J426" i="1"/>
  <c r="L426" i="1"/>
  <c r="B427" i="1"/>
  <c r="BH255" i="17" s="1"/>
  <c r="E28" i="19" s="1"/>
  <c r="F427" i="1"/>
  <c r="G427" i="1"/>
  <c r="H427" i="1"/>
  <c r="I427" i="1"/>
  <c r="K427" i="1"/>
  <c r="B428" i="1"/>
  <c r="C428" i="1"/>
  <c r="D428" i="1"/>
  <c r="E428" i="1"/>
  <c r="BJ256" i="17" s="1"/>
  <c r="G29" i="19" s="1"/>
  <c r="F428" i="1"/>
  <c r="H428" i="1"/>
  <c r="I428" i="1"/>
  <c r="K428" i="1"/>
  <c r="L428" i="1"/>
  <c r="C429" i="1"/>
  <c r="E429" i="1"/>
  <c r="G429" i="1"/>
  <c r="I429" i="1"/>
  <c r="J429" i="1"/>
  <c r="B430" i="1"/>
  <c r="C430" i="1"/>
  <c r="D430" i="1"/>
  <c r="E430" i="1"/>
  <c r="F430" i="1"/>
  <c r="H430" i="1"/>
  <c r="J430" i="1"/>
  <c r="K430" i="1"/>
  <c r="C431" i="1"/>
  <c r="F431" i="1"/>
  <c r="G431" i="1"/>
  <c r="I431" i="1"/>
  <c r="K431" i="1"/>
  <c r="B432" i="1"/>
  <c r="D432" i="1"/>
  <c r="F432" i="1"/>
  <c r="H432" i="1"/>
  <c r="J432" i="1"/>
  <c r="L432" i="1"/>
  <c r="BS260" i="17" s="1"/>
  <c r="L33" i="19" s="1"/>
  <c r="B433" i="1"/>
  <c r="E433" i="1"/>
  <c r="G433" i="1"/>
  <c r="I433" i="1"/>
  <c r="K433" i="1"/>
  <c r="B434" i="1"/>
  <c r="C434" i="1"/>
  <c r="D434" i="1"/>
  <c r="BF262" i="17" s="1"/>
  <c r="C35" i="19" s="1"/>
  <c r="F434" i="1"/>
  <c r="H434" i="1"/>
  <c r="I434" i="1"/>
  <c r="J434" i="1"/>
  <c r="L434" i="1"/>
  <c r="BH263" i="17"/>
  <c r="E36" i="19" s="1"/>
  <c r="C435" i="1"/>
  <c r="E435" i="1"/>
  <c r="G435" i="1"/>
  <c r="I435" i="1"/>
  <c r="K435" i="1"/>
  <c r="B436" i="1"/>
  <c r="C436" i="1"/>
  <c r="D436" i="1"/>
  <c r="G436" i="1"/>
  <c r="H436" i="1"/>
  <c r="J436" i="1"/>
  <c r="L436" i="1"/>
  <c r="C437" i="1"/>
  <c r="D437" i="1"/>
  <c r="E437" i="1"/>
  <c r="I437" i="1"/>
  <c r="K437" i="1"/>
  <c r="B438" i="1"/>
  <c r="D438" i="1"/>
  <c r="E438" i="1"/>
  <c r="F438" i="1"/>
  <c r="G438" i="1"/>
  <c r="M40" i="74" s="1"/>
  <c r="J438" i="1"/>
  <c r="L438" i="1"/>
  <c r="C439" i="1"/>
  <c r="E439" i="1"/>
  <c r="F439" i="1"/>
  <c r="G439" i="1"/>
  <c r="H439" i="1"/>
  <c r="K439" i="1"/>
  <c r="L444" i="1"/>
  <c r="L445" i="1"/>
  <c r="B446" i="1"/>
  <c r="D446" i="1"/>
  <c r="E446" i="1"/>
  <c r="G446" i="1"/>
  <c r="J446" i="1"/>
  <c r="B447" i="1"/>
  <c r="E447" i="1"/>
  <c r="F447" i="1"/>
  <c r="G447" i="1"/>
  <c r="H447" i="1"/>
  <c r="J447" i="1"/>
  <c r="K447" i="1"/>
  <c r="C448" i="1"/>
  <c r="D448" i="1"/>
  <c r="F448" i="1"/>
  <c r="I448" i="1"/>
  <c r="L448" i="1"/>
  <c r="B449" i="1"/>
  <c r="D449" i="1"/>
  <c r="BF293" i="17" s="1"/>
  <c r="C66" i="19" s="1"/>
  <c r="E449" i="1"/>
  <c r="G449" i="1"/>
  <c r="H449" i="1"/>
  <c r="J449" i="1"/>
  <c r="B450" i="1"/>
  <c r="BH294" i="17" s="1"/>
  <c r="E67" i="19" s="1"/>
  <c r="D450" i="1"/>
  <c r="E450" i="1"/>
  <c r="F450" i="1"/>
  <c r="H450" i="1"/>
  <c r="I450" i="1"/>
  <c r="K450" i="1"/>
  <c r="C451" i="1"/>
  <c r="F451" i="1"/>
  <c r="G451" i="1"/>
  <c r="I451" i="1"/>
  <c r="J451" i="1"/>
  <c r="K451" i="1"/>
  <c r="L451" i="1"/>
  <c r="BS295" i="17" s="1"/>
  <c r="L68" i="19" s="1"/>
  <c r="E452" i="1"/>
  <c r="F452" i="1"/>
  <c r="G452" i="1"/>
  <c r="H452" i="1"/>
  <c r="J452" i="1"/>
  <c r="K452" i="1"/>
  <c r="L452" i="1"/>
  <c r="B453" i="1"/>
  <c r="G453" i="1"/>
  <c r="M71" i="74" s="1"/>
  <c r="H453" i="1"/>
  <c r="I453" i="1"/>
  <c r="K453" i="1"/>
  <c r="L453" i="1"/>
  <c r="B454" i="1"/>
  <c r="C454" i="1"/>
  <c r="E454" i="1"/>
  <c r="G454" i="1"/>
  <c r="H454" i="1"/>
  <c r="I454" i="1"/>
  <c r="J454" i="1"/>
  <c r="L454" i="1"/>
  <c r="C455" i="1"/>
  <c r="D455" i="1"/>
  <c r="I455" i="1"/>
  <c r="J455" i="1"/>
  <c r="K455" i="1"/>
  <c r="B456" i="1"/>
  <c r="C456" i="1"/>
  <c r="D456" i="1"/>
  <c r="E456" i="1"/>
  <c r="H456" i="1"/>
  <c r="J456" i="1"/>
  <c r="L456" i="1"/>
  <c r="B457" i="1"/>
  <c r="C457" i="1"/>
  <c r="D457" i="1"/>
  <c r="BF301" i="17" s="1"/>
  <c r="C74" i="19" s="1"/>
  <c r="E457" i="1"/>
  <c r="F457" i="1"/>
  <c r="G457" i="1"/>
  <c r="I457" i="1"/>
  <c r="K457" i="1"/>
  <c r="L457" i="1"/>
  <c r="B458" i="1"/>
  <c r="BH302" i="17" s="1"/>
  <c r="E75" i="19" s="1"/>
  <c r="C458" i="1"/>
  <c r="E458" i="1"/>
  <c r="F458" i="1"/>
  <c r="G458" i="1"/>
  <c r="H458" i="1"/>
  <c r="N76" i="74" s="1"/>
  <c r="J458" i="1"/>
  <c r="L458" i="1"/>
  <c r="B459" i="1"/>
  <c r="C459" i="1"/>
  <c r="F459" i="1"/>
  <c r="G459" i="1"/>
  <c r="H459" i="1"/>
  <c r="K459" i="1"/>
  <c r="L464" i="1"/>
  <c r="L465" i="1"/>
  <c r="C466" i="1"/>
  <c r="DF495" i="17" s="1"/>
  <c r="D95" i="34" s="1"/>
  <c r="D466" i="1"/>
  <c r="G466" i="1"/>
  <c r="J466" i="1"/>
  <c r="K466" i="1"/>
  <c r="L466" i="1"/>
  <c r="C467" i="1"/>
  <c r="D467" i="1"/>
  <c r="E467" i="1"/>
  <c r="G467" i="1"/>
  <c r="H467" i="1"/>
  <c r="I467" i="1"/>
  <c r="L467" i="1"/>
  <c r="C468" i="1"/>
  <c r="E468" i="1"/>
  <c r="F468" i="1"/>
  <c r="DJ497" i="17" s="1"/>
  <c r="H97" i="34" s="1"/>
  <c r="G468" i="1"/>
  <c r="I468" i="1"/>
  <c r="J468" i="1"/>
  <c r="K468" i="1"/>
  <c r="C469" i="1"/>
  <c r="G469" i="1"/>
  <c r="I469" i="1"/>
  <c r="J469" i="1"/>
  <c r="K469" i="1"/>
  <c r="B470" i="1"/>
  <c r="D470" i="1"/>
  <c r="F470" i="1"/>
  <c r="H470" i="1"/>
  <c r="I470" i="1"/>
  <c r="J470" i="1"/>
  <c r="L470" i="1"/>
  <c r="C471" i="1"/>
  <c r="E471" i="1"/>
  <c r="F471" i="1"/>
  <c r="G471" i="1"/>
  <c r="J471" i="1"/>
  <c r="K471" i="1"/>
  <c r="C472" i="1"/>
  <c r="D472" i="1"/>
  <c r="F472" i="1"/>
  <c r="DJ501" i="17" s="1"/>
  <c r="H101" i="34" s="1"/>
  <c r="G472" i="1"/>
  <c r="H472" i="1"/>
  <c r="K472" i="1"/>
  <c r="L472" i="1"/>
  <c r="D473" i="1"/>
  <c r="G473" i="1"/>
  <c r="M18" i="72" s="1"/>
  <c r="H473" i="1"/>
  <c r="K473" i="1"/>
  <c r="D474" i="1"/>
  <c r="H474" i="1"/>
  <c r="I474" i="1"/>
  <c r="L474" i="1"/>
  <c r="B475" i="1"/>
  <c r="E475" i="1"/>
  <c r="F475" i="1"/>
  <c r="I475" i="1"/>
  <c r="K475" i="1"/>
  <c r="DH504" i="17" s="1"/>
  <c r="F104" i="34" s="1"/>
  <c r="D476" i="1"/>
  <c r="F476" i="1"/>
  <c r="DJ505" i="17" s="1"/>
  <c r="H105" i="34" s="1"/>
  <c r="G476" i="1"/>
  <c r="H476" i="1"/>
  <c r="J476" i="1"/>
  <c r="K476" i="1"/>
  <c r="L476" i="1"/>
  <c r="B477" i="1"/>
  <c r="F477" i="1"/>
  <c r="G477" i="1"/>
  <c r="J477" i="1"/>
  <c r="K477" i="1"/>
  <c r="D478" i="1"/>
  <c r="G478" i="1"/>
  <c r="H478" i="1"/>
  <c r="K478" i="1"/>
  <c r="L478" i="1"/>
  <c r="B479" i="1"/>
  <c r="D479" i="1"/>
  <c r="F479" i="1"/>
  <c r="H479" i="1"/>
  <c r="I479" i="1"/>
  <c r="J479" i="1"/>
  <c r="B480" i="1"/>
  <c r="E480" i="1"/>
  <c r="F480" i="1"/>
  <c r="I480" i="1"/>
  <c r="J480" i="1"/>
  <c r="B481" i="1"/>
  <c r="C481" i="1"/>
  <c r="E481" i="1"/>
  <c r="F481" i="1"/>
  <c r="I481" i="1"/>
  <c r="J481" i="1"/>
  <c r="DD510" i="17" s="1"/>
  <c r="B110" i="34" s="1"/>
  <c r="K481" i="1"/>
  <c r="C482" i="1"/>
  <c r="DF511" i="17" s="1"/>
  <c r="D111" i="34" s="1"/>
  <c r="D482" i="1"/>
  <c r="H482" i="1"/>
  <c r="I482" i="1"/>
  <c r="K482" i="1"/>
  <c r="L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 s="1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L497" i="1"/>
  <c r="C498" i="1"/>
  <c r="CO497" i="17" s="1"/>
  <c r="D7" i="34" s="1"/>
  <c r="E498" i="1"/>
  <c r="G498" i="1"/>
  <c r="M13" i="71" s="1"/>
  <c r="I498" i="1"/>
  <c r="K498" i="1"/>
  <c r="E499" i="1"/>
  <c r="F499" i="1"/>
  <c r="H499" i="1"/>
  <c r="I499" i="1"/>
  <c r="O14" i="71" s="1"/>
  <c r="J499" i="1"/>
  <c r="CM498" i="17" s="1"/>
  <c r="L499" i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L502" i="1"/>
  <c r="C503" i="1"/>
  <c r="D503" i="1"/>
  <c r="CN502" i="17" s="1"/>
  <c r="C12" i="34" s="1"/>
  <c r="G503" i="1"/>
  <c r="H503" i="1"/>
  <c r="K503" i="1"/>
  <c r="CQ502" i="17" s="1"/>
  <c r="F12" i="34" s="1"/>
  <c r="L503" i="1"/>
  <c r="D504" i="1"/>
  <c r="E504" i="1"/>
  <c r="H19" i="71" s="1"/>
  <c r="H504" i="1"/>
  <c r="I504" i="1"/>
  <c r="L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L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L507" i="1"/>
  <c r="C508" i="1"/>
  <c r="CO507" i="17" s="1"/>
  <c r="D17" i="34" s="1"/>
  <c r="D508" i="1"/>
  <c r="E508" i="1"/>
  <c r="G508" i="1"/>
  <c r="H508" i="1"/>
  <c r="I508" i="1"/>
  <c r="K508" i="1"/>
  <c r="L508" i="1"/>
  <c r="D509" i="1"/>
  <c r="F509" i="1"/>
  <c r="H509" i="1"/>
  <c r="J509" i="1"/>
  <c r="CM508" i="17" s="1"/>
  <c r="L509" i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L511" i="1"/>
  <c r="C512" i="1"/>
  <c r="CO511" i="17" s="1"/>
  <c r="D21" i="34" s="1"/>
  <c r="E512" i="1"/>
  <c r="G512" i="1"/>
  <c r="I512" i="1"/>
  <c r="K512" i="1"/>
  <c r="E513" i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K516" i="1"/>
  <c r="C517" i="1"/>
  <c r="E34" i="71" s="1"/>
  <c r="D517" i="1"/>
  <c r="G517" i="1"/>
  <c r="H517" i="1"/>
  <c r="K517" i="1"/>
  <c r="L517" i="1"/>
  <c r="DA518" i="17" s="1"/>
  <c r="L28" i="34" s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H521" i="1"/>
  <c r="CX522" i="17" s="1"/>
  <c r="J32" i="34" s="1"/>
  <c r="J521" i="1"/>
  <c r="CM522" i="17" s="1"/>
  <c r="K521" i="1"/>
  <c r="L521" i="1"/>
  <c r="DA522" i="17" s="1"/>
  <c r="L32" i="34" s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L522" i="1"/>
  <c r="B523" i="1"/>
  <c r="C523" i="1"/>
  <c r="CO524" i="17" s="1"/>
  <c r="D34" i="34" s="1"/>
  <c r="D523" i="1"/>
  <c r="F523" i="1"/>
  <c r="G523" i="1"/>
  <c r="H523" i="1"/>
  <c r="J523" i="1"/>
  <c r="K523" i="1"/>
  <c r="L523" i="1"/>
  <c r="C524" i="1"/>
  <c r="D524" i="1"/>
  <c r="CN525" i="17" s="1"/>
  <c r="C35" i="34" s="1"/>
  <c r="E524" i="1"/>
  <c r="G524" i="1"/>
  <c r="H524" i="1"/>
  <c r="I524" i="1"/>
  <c r="K524" i="1"/>
  <c r="L524" i="1"/>
  <c r="B525" i="1"/>
  <c r="C525" i="1"/>
  <c r="D525" i="1"/>
  <c r="D42" i="71" s="1"/>
  <c r="F525" i="1"/>
  <c r="G525" i="1"/>
  <c r="H525" i="1"/>
  <c r="J525" i="1"/>
  <c r="CM526" i="17" s="1"/>
  <c r="B36" i="34" s="1"/>
  <c r="K525" i="1"/>
  <c r="L525" i="1"/>
  <c r="DA526" i="17" s="1"/>
  <c r="L36" i="34" s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 s="1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L528" i="1"/>
  <c r="B529" i="1"/>
  <c r="D529" i="1"/>
  <c r="F529" i="1"/>
  <c r="H529" i="1"/>
  <c r="J529" i="1"/>
  <c r="CM530" i="17" s="1"/>
  <c r="B40" i="34" s="1"/>
  <c r="L529" i="1"/>
  <c r="DA530" i="17" s="1"/>
  <c r="L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L533" i="1"/>
  <c r="DA534" i="17" s="1"/>
  <c r="L44" i="34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L537" i="1"/>
  <c r="DA540" i="17" s="1"/>
  <c r="L50" i="34" s="1"/>
  <c r="C538" i="1"/>
  <c r="E538" i="1"/>
  <c r="G538" i="1"/>
  <c r="I538" i="1"/>
  <c r="K538" i="1"/>
  <c r="B539" i="1"/>
  <c r="D539" i="1"/>
  <c r="CN542" i="17" s="1"/>
  <c r="C52" i="34" s="1"/>
  <c r="E539" i="1"/>
  <c r="CR542" i="17" s="1"/>
  <c r="G52" i="34" s="1"/>
  <c r="F539" i="1"/>
  <c r="H539" i="1"/>
  <c r="I539" i="1"/>
  <c r="J539" i="1"/>
  <c r="C58" i="71" s="1"/>
  <c r="L539" i="1"/>
  <c r="DA542" i="17" s="1"/>
  <c r="L52" i="34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K541" i="1"/>
  <c r="B542" i="1"/>
  <c r="CP545" i="17" s="1"/>
  <c r="E55" i="34" s="1"/>
  <c r="C542" i="1"/>
  <c r="D542" i="1"/>
  <c r="F542" i="1"/>
  <c r="G542" i="1"/>
  <c r="H542" i="1"/>
  <c r="J542" i="1"/>
  <c r="C61" i="71" s="1"/>
  <c r="K542" i="1"/>
  <c r="L542" i="1"/>
  <c r="C543" i="1"/>
  <c r="D543" i="1"/>
  <c r="CN546" i="17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L544" i="1"/>
  <c r="B545" i="1"/>
  <c r="C545" i="1"/>
  <c r="F545" i="1"/>
  <c r="G545" i="1"/>
  <c r="J545" i="1"/>
  <c r="K545" i="1"/>
  <c r="B546" i="1"/>
  <c r="CP549" i="17" s="1"/>
  <c r="E59" i="34" s="1"/>
  <c r="C546" i="1"/>
  <c r="D546" i="1"/>
  <c r="F546" i="1"/>
  <c r="G546" i="1"/>
  <c r="H546" i="1"/>
  <c r="N65" i="71" s="1"/>
  <c r="J546" i="1"/>
  <c r="K546" i="1"/>
  <c r="L546" i="1"/>
  <c r="B547" i="1"/>
  <c r="C547" i="1"/>
  <c r="D547" i="1"/>
  <c r="CN550" i="17" s="1"/>
  <c r="C60" i="34" s="1"/>
  <c r="F547" i="1"/>
  <c r="G547" i="1"/>
  <c r="H547" i="1"/>
  <c r="J547" i="1"/>
  <c r="K547" i="1"/>
  <c r="L547" i="1"/>
  <c r="DA550" i="17" s="1"/>
  <c r="L60" i="34" s="1"/>
  <c r="C548" i="1"/>
  <c r="D548" i="1"/>
  <c r="CN551" i="17" s="1"/>
  <c r="C61" i="34" s="1"/>
  <c r="E548" i="1"/>
  <c r="G548" i="1"/>
  <c r="H548" i="1"/>
  <c r="I548" i="1"/>
  <c r="K548" i="1"/>
  <c r="L548" i="1"/>
  <c r="B549" i="1"/>
  <c r="D549" i="1"/>
  <c r="CN552" i="17" s="1"/>
  <c r="C62" i="34" s="1"/>
  <c r="F549" i="1"/>
  <c r="H549" i="1"/>
  <c r="J549" i="1"/>
  <c r="L549" i="1"/>
  <c r="DA552" i="17" s="1"/>
  <c r="L62" i="34" s="1"/>
  <c r="B550" i="1"/>
  <c r="CP553" i="17" s="1"/>
  <c r="C550" i="1"/>
  <c r="E550" i="1"/>
  <c r="F550" i="1"/>
  <c r="G550" i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L551" i="1"/>
  <c r="DA554" i="17"/>
  <c r="L64" i="34" s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/>
  <c r="E67" i="34" s="1"/>
  <c r="C554" i="1"/>
  <c r="F554" i="1"/>
  <c r="G554" i="1"/>
  <c r="J554" i="1"/>
  <c r="K554" i="1"/>
  <c r="L555" i="1"/>
  <c r="B556" i="1"/>
  <c r="C556" i="1"/>
  <c r="CO561" i="17" s="1"/>
  <c r="D71" i="34" s="1"/>
  <c r="F556" i="1"/>
  <c r="G556" i="1"/>
  <c r="J556" i="1"/>
  <c r="K556" i="1"/>
  <c r="C557" i="1"/>
  <c r="D557" i="1"/>
  <c r="CN562" i="17" s="1"/>
  <c r="C72" i="34" s="1"/>
  <c r="G557" i="1"/>
  <c r="H557" i="1"/>
  <c r="K557" i="1"/>
  <c r="L557" i="1"/>
  <c r="DA562" i="17" s="1"/>
  <c r="L72" i="34" s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L561" i="1"/>
  <c r="B562" i="1"/>
  <c r="C562" i="1"/>
  <c r="D562" i="1"/>
  <c r="E562" i="1"/>
  <c r="CR567" i="17" s="1"/>
  <c r="G77" i="34" s="1"/>
  <c r="F562" i="1"/>
  <c r="G562" i="1"/>
  <c r="H562" i="1"/>
  <c r="I562" i="1"/>
  <c r="J562" i="1"/>
  <c r="CM567" i="17" s="1"/>
  <c r="K562" i="1"/>
  <c r="L562" i="1"/>
  <c r="DA567" i="17" s="1"/>
  <c r="L77" i="34" s="1"/>
  <c r="B563" i="1"/>
  <c r="F84" i="71" s="1"/>
  <c r="C563" i="1"/>
  <c r="D563" i="1"/>
  <c r="F563" i="1"/>
  <c r="G563" i="1"/>
  <c r="H563" i="1"/>
  <c r="J563" i="1"/>
  <c r="K563" i="1"/>
  <c r="L563" i="1"/>
  <c r="C564" i="1"/>
  <c r="CO569" i="17" s="1"/>
  <c r="D79" i="34" s="1"/>
  <c r="D564" i="1"/>
  <c r="E564" i="1"/>
  <c r="G564" i="1"/>
  <c r="H564" i="1"/>
  <c r="I564" i="1"/>
  <c r="K564" i="1"/>
  <c r="L564" i="1"/>
  <c r="B565" i="1"/>
  <c r="C565" i="1"/>
  <c r="D565" i="1"/>
  <c r="CN570" i="17" s="1"/>
  <c r="C80" i="34" s="1"/>
  <c r="F565" i="1"/>
  <c r="CS570" i="17" s="1"/>
  <c r="H80" i="34" s="1"/>
  <c r="G565" i="1"/>
  <c r="H565" i="1"/>
  <c r="J565" i="1"/>
  <c r="K565" i="1"/>
  <c r="L565" i="1"/>
  <c r="B566" i="1"/>
  <c r="C566" i="1"/>
  <c r="D566" i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L566" i="1"/>
  <c r="DA571" i="17" s="1"/>
  <c r="L81" i="34" s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L568" i="1"/>
  <c r="B569" i="1"/>
  <c r="D569" i="1"/>
  <c r="CN574" i="17" s="1"/>
  <c r="C84" i="34" s="1"/>
  <c r="F569" i="1"/>
  <c r="CS574" i="17" s="1"/>
  <c r="H84" i="34" s="1"/>
  <c r="H569" i="1"/>
  <c r="J569" i="1"/>
  <c r="L569" i="1"/>
  <c r="B570" i="1"/>
  <c r="E570" i="1"/>
  <c r="CR575" i="17" s="1"/>
  <c r="G85" i="34" s="1"/>
  <c r="F570" i="1"/>
  <c r="I570" i="1"/>
  <c r="J570" i="1"/>
  <c r="CM575" i="17" s="1"/>
  <c r="B85" i="34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L573" i="1"/>
  <c r="B574" i="1"/>
  <c r="C574" i="1"/>
  <c r="E574" i="1"/>
  <c r="CR579" i="17" s="1"/>
  <c r="G89" i="34" s="1"/>
  <c r="F574" i="1"/>
  <c r="G574" i="1"/>
  <c r="I574" i="1"/>
  <c r="J574" i="1"/>
  <c r="CM579" i="17" s="1"/>
  <c r="B89" i="34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582" i="1"/>
  <c r="DE523" i="17" s="1"/>
  <c r="C123" i="34" s="1"/>
  <c r="F582" i="1"/>
  <c r="DJ523" i="17" s="1"/>
  <c r="H123" i="34" s="1"/>
  <c r="G582" i="1"/>
  <c r="H582" i="1"/>
  <c r="J582" i="1"/>
  <c r="K582" i="1"/>
  <c r="L582" i="1"/>
  <c r="C583" i="1"/>
  <c r="D583" i="1"/>
  <c r="DE524" i="17" s="1"/>
  <c r="C124" i="34" s="1"/>
  <c r="G583" i="1"/>
  <c r="M40" i="72" s="1"/>
  <c r="H583" i="1"/>
  <c r="K583" i="1"/>
  <c r="L583" i="1"/>
  <c r="D584" i="1"/>
  <c r="D41" i="72" s="1"/>
  <c r="E584" i="1"/>
  <c r="DI525" i="17"/>
  <c r="G125" i="34" s="1"/>
  <c r="H584" i="1"/>
  <c r="I584" i="1"/>
  <c r="L584" i="1"/>
  <c r="B585" i="1"/>
  <c r="C585" i="1"/>
  <c r="F585" i="1"/>
  <c r="G585" i="1"/>
  <c r="K585" i="1"/>
  <c r="B586" i="1"/>
  <c r="F43" i="72" s="1"/>
  <c r="C586" i="1"/>
  <c r="D586" i="1"/>
  <c r="F586" i="1"/>
  <c r="G586" i="1"/>
  <c r="H586" i="1"/>
  <c r="J586" i="1"/>
  <c r="K586" i="1"/>
  <c r="DH527" i="17" s="1"/>
  <c r="F127" i="34" s="1"/>
  <c r="L586" i="1"/>
  <c r="B587" i="1"/>
  <c r="C587" i="1"/>
  <c r="D587" i="1"/>
  <c r="F587" i="1"/>
  <c r="G587" i="1"/>
  <c r="H587" i="1"/>
  <c r="K587" i="1"/>
  <c r="L587" i="1"/>
  <c r="Q44" i="72" s="1"/>
  <c r="C588" i="1"/>
  <c r="D588" i="1"/>
  <c r="DE529" i="17" s="1"/>
  <c r="C129" i="34" s="1"/>
  <c r="E588" i="1"/>
  <c r="H588" i="1"/>
  <c r="I588" i="1"/>
  <c r="K588" i="1"/>
  <c r="L588" i="1"/>
  <c r="DR529" i="17" s="1"/>
  <c r="L129" i="34" s="1"/>
  <c r="B589" i="1"/>
  <c r="D589" i="1"/>
  <c r="F589" i="1"/>
  <c r="H589" i="1"/>
  <c r="J589" i="1"/>
  <c r="L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L591" i="1"/>
  <c r="DR532" i="17" s="1"/>
  <c r="L132" i="34" s="1"/>
  <c r="C592" i="1"/>
  <c r="E592" i="1"/>
  <c r="DI533" i="17" s="1"/>
  <c r="G133" i="34" s="1"/>
  <c r="I592" i="1"/>
  <c r="K592" i="1"/>
  <c r="B593" i="1"/>
  <c r="DG534" i="17" s="1"/>
  <c r="E134" i="34" s="1"/>
  <c r="E593" i="1"/>
  <c r="F593" i="1"/>
  <c r="I593" i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G596" i="1"/>
  <c r="J596" i="1"/>
  <c r="K596" i="1"/>
  <c r="DH539" i="17" s="1"/>
  <c r="F139" i="34" s="1"/>
  <c r="C597" i="1"/>
  <c r="E56" i="72" s="1"/>
  <c r="D597" i="1"/>
  <c r="G597" i="1"/>
  <c r="H597" i="1"/>
  <c r="K597" i="1"/>
  <c r="L597" i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L601" i="1"/>
  <c r="C602" i="1"/>
  <c r="D602" i="1"/>
  <c r="E602" i="1"/>
  <c r="F602" i="1"/>
  <c r="G602" i="1"/>
  <c r="H602" i="1"/>
  <c r="I602" i="1"/>
  <c r="J602" i="1"/>
  <c r="DD545" i="17" s="1"/>
  <c r="K602" i="1"/>
  <c r="L602" i="1"/>
  <c r="C603" i="1"/>
  <c r="D603" i="1"/>
  <c r="F603" i="1"/>
  <c r="G603" i="1"/>
  <c r="H603" i="1"/>
  <c r="J603" i="1"/>
  <c r="DD546" i="17" s="1"/>
  <c r="K603" i="1"/>
  <c r="L603" i="1"/>
  <c r="C604" i="1"/>
  <c r="DF547" i="17" s="1"/>
  <c r="D147" i="34" s="1"/>
  <c r="D604" i="1"/>
  <c r="E604" i="1"/>
  <c r="G604" i="1"/>
  <c r="H604" i="1"/>
  <c r="I604" i="1"/>
  <c r="K604" i="1"/>
  <c r="L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L605" i="1"/>
  <c r="C606" i="1"/>
  <c r="E65" i="72" s="1"/>
  <c r="D606" i="1"/>
  <c r="E606" i="1"/>
  <c r="F606" i="1"/>
  <c r="DJ549" i="17" s="1"/>
  <c r="H149" i="34" s="1"/>
  <c r="G606" i="1"/>
  <c r="H606" i="1"/>
  <c r="DO549" i="17" s="1"/>
  <c r="J149" i="34" s="1"/>
  <c r="I606" i="1"/>
  <c r="J606" i="1"/>
  <c r="K606" i="1"/>
  <c r="L606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L608" i="1"/>
  <c r="D609" i="1"/>
  <c r="F609" i="1"/>
  <c r="H609" i="1"/>
  <c r="N68" i="72" s="1"/>
  <c r="J609" i="1"/>
  <c r="L609" i="1"/>
  <c r="E610" i="1"/>
  <c r="F610" i="1"/>
  <c r="DJ553" i="17" s="1"/>
  <c r="H153" i="34" s="1"/>
  <c r="I610" i="1"/>
  <c r="O69" i="72" s="1"/>
  <c r="J610" i="1"/>
  <c r="E611" i="1"/>
  <c r="F611" i="1"/>
  <c r="DJ554" i="17" s="1"/>
  <c r="H154" i="34" s="1"/>
  <c r="I611" i="1"/>
  <c r="J611" i="1"/>
  <c r="DD554" i="17" s="1"/>
  <c r="C612" i="1"/>
  <c r="E612" i="1"/>
  <c r="G612" i="1"/>
  <c r="I612" i="1"/>
  <c r="K612" i="1"/>
  <c r="D613" i="1"/>
  <c r="E613" i="1"/>
  <c r="F613" i="1"/>
  <c r="H613" i="1"/>
  <c r="N72" i="72" s="1"/>
  <c r="I613" i="1"/>
  <c r="J613" i="1"/>
  <c r="DD556" i="17" s="1"/>
  <c r="B156" i="34" s="1"/>
  <c r="L613" i="1"/>
  <c r="C614" i="1"/>
  <c r="DF557" i="17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L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L619" i="1"/>
  <c r="Q80" i="72" s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K622" i="1"/>
  <c r="L622" i="1"/>
  <c r="DR567" i="17" s="1"/>
  <c r="L167" i="34" s="1"/>
  <c r="C623" i="1"/>
  <c r="D623" i="1"/>
  <c r="D84" i="72" s="1"/>
  <c r="G623" i="1"/>
  <c r="H623" i="1"/>
  <c r="K623" i="1"/>
  <c r="L623" i="1"/>
  <c r="D624" i="1"/>
  <c r="DE569" i="17"/>
  <c r="C169" i="34" s="1"/>
  <c r="E624" i="1"/>
  <c r="DI569" i="17" s="1"/>
  <c r="G169" i="34" s="1"/>
  <c r="H624" i="1"/>
  <c r="I624" i="1"/>
  <c r="L624" i="1"/>
  <c r="DR569" i="17" s="1"/>
  <c r="L169" i="34" s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G626" i="1"/>
  <c r="H626" i="1"/>
  <c r="J626" i="1"/>
  <c r="DD571" i="17" s="1"/>
  <c r="K626" i="1"/>
  <c r="L626" i="1"/>
  <c r="DR571" i="17" s="1"/>
  <c r="L171" i="34" s="1"/>
  <c r="B627" i="1"/>
  <c r="DG572" i="17"/>
  <c r="E172" i="34" s="1"/>
  <c r="C627" i="1"/>
  <c r="D627" i="1"/>
  <c r="F627" i="1"/>
  <c r="G627" i="1"/>
  <c r="M88" i="72" s="1"/>
  <c r="H627" i="1"/>
  <c r="N88" i="72"/>
  <c r="J627" i="1"/>
  <c r="K627" i="1"/>
  <c r="DH572" i="17" s="1"/>
  <c r="F172" i="34" s="1"/>
  <c r="L627" i="1"/>
  <c r="Q88" i="72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L628" i="1"/>
  <c r="DR573" i="17" s="1"/>
  <c r="L173" i="34" s="1"/>
  <c r="B629" i="1"/>
  <c r="DG574" i="17" s="1"/>
  <c r="E174" i="34" s="1"/>
  <c r="D629" i="1"/>
  <c r="F629" i="1"/>
  <c r="I90" i="72" s="1"/>
  <c r="H629" i="1"/>
  <c r="J629" i="1"/>
  <c r="L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L631" i="1"/>
  <c r="Q92" i="72" s="1"/>
  <c r="E632" i="1"/>
  <c r="DI577" i="17"/>
  <c r="G177" i="34" s="1"/>
  <c r="G632" i="1"/>
  <c r="I632" i="1"/>
  <c r="K632" i="1"/>
  <c r="B633" i="1"/>
  <c r="DG578" i="17" s="1"/>
  <c r="E178" i="34" s="1"/>
  <c r="E633" i="1"/>
  <c r="F633" i="1"/>
  <c r="I633" i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N576" i="17"/>
  <c r="I176" i="34" s="1"/>
  <c r="M92" i="72"/>
  <c r="DP550" i="17"/>
  <c r="K150" i="34"/>
  <c r="O66" i="72"/>
  <c r="M95" i="72"/>
  <c r="DJ574" i="17"/>
  <c r="H174" i="34" s="1"/>
  <c r="DH571" i="17"/>
  <c r="F171" i="34"/>
  <c r="G87" i="72"/>
  <c r="DE568" i="17"/>
  <c r="C168" i="34" s="1"/>
  <c r="DR564" i="17"/>
  <c r="L164" i="34" s="1"/>
  <c r="DI557" i="17"/>
  <c r="G157" i="34" s="1"/>
  <c r="DN555" i="17"/>
  <c r="I155" i="34" s="1"/>
  <c r="DP553" i="17"/>
  <c r="K153" i="34" s="1"/>
  <c r="DO552" i="17"/>
  <c r="J152" i="34" s="1"/>
  <c r="DH551" i="17"/>
  <c r="F151" i="34" s="1"/>
  <c r="G67" i="72"/>
  <c r="DP549" i="17"/>
  <c r="K149" i="34" s="1"/>
  <c r="O65" i="72"/>
  <c r="DO548" i="17"/>
  <c r="J148" i="34" s="1"/>
  <c r="N64" i="72"/>
  <c r="D60" i="72"/>
  <c r="DI541" i="17"/>
  <c r="G141" i="34" s="1"/>
  <c r="H57" i="72"/>
  <c r="DO540" i="17"/>
  <c r="J140" i="34" s="1"/>
  <c r="N56" i="72"/>
  <c r="DN539" i="17"/>
  <c r="I139" i="34" s="1"/>
  <c r="M55" i="72"/>
  <c r="F50" i="72"/>
  <c r="DG530" i="17"/>
  <c r="E130" i="34" s="1"/>
  <c r="F46" i="72"/>
  <c r="DR528" i="17"/>
  <c r="L128" i="34" s="1"/>
  <c r="DF523" i="17"/>
  <c r="D123" i="34" s="1"/>
  <c r="E39" i="72"/>
  <c r="DI521" i="17"/>
  <c r="G121" i="34" s="1"/>
  <c r="DE520" i="17"/>
  <c r="C120" i="34" s="1"/>
  <c r="D36" i="72"/>
  <c r="CY579" i="17"/>
  <c r="K89" i="34" s="1"/>
  <c r="O95" i="71"/>
  <c r="DA574" i="17"/>
  <c r="L84" i="34" s="1"/>
  <c r="Q90" i="71"/>
  <c r="CM572" i="17"/>
  <c r="CW569" i="17"/>
  <c r="I79" i="34" s="1"/>
  <c r="M85" i="71"/>
  <c r="CS568" i="17"/>
  <c r="H78" i="34" s="1"/>
  <c r="I84" i="71"/>
  <c r="DA566" i="17"/>
  <c r="L76" i="34" s="1"/>
  <c r="Q82" i="71"/>
  <c r="Q78" i="71"/>
  <c r="CQ557" i="17"/>
  <c r="F67" i="34" s="1"/>
  <c r="G73" i="71"/>
  <c r="C72" i="71"/>
  <c r="CR555" i="17"/>
  <c r="G65" i="34" s="1"/>
  <c r="H71" i="71"/>
  <c r="N70" i="71"/>
  <c r="CW553" i="17"/>
  <c r="I63" i="34" s="1"/>
  <c r="M69" i="71"/>
  <c r="CS552" i="17"/>
  <c r="H62" i="34" s="1"/>
  <c r="I68" i="71"/>
  <c r="CO549" i="17"/>
  <c r="D59" i="34" s="1"/>
  <c r="E65" i="71"/>
  <c r="CQ545" i="17"/>
  <c r="F55" i="34"/>
  <c r="G61" i="71"/>
  <c r="CM544" i="17"/>
  <c r="C60" i="71"/>
  <c r="CP544" i="17"/>
  <c r="E54" i="34" s="1"/>
  <c r="F60" i="71"/>
  <c r="CR543" i="17"/>
  <c r="G53" i="34" s="1"/>
  <c r="CP540" i="17"/>
  <c r="E50" i="34"/>
  <c r="F56" i="71"/>
  <c r="CR539" i="17"/>
  <c r="G49" i="34" s="1"/>
  <c r="H55" i="71"/>
  <c r="CR535" i="17"/>
  <c r="G45" i="34" s="1"/>
  <c r="H51" i="71"/>
  <c r="CM532" i="17"/>
  <c r="C48" i="71"/>
  <c r="F48" i="71"/>
  <c r="CR531" i="17"/>
  <c r="G41" i="34" s="1"/>
  <c r="H47" i="71"/>
  <c r="CN526" i="17"/>
  <c r="C36" i="34"/>
  <c r="CO525" i="17"/>
  <c r="D35" i="34" s="1"/>
  <c r="E41" i="71"/>
  <c r="CS524" i="17"/>
  <c r="H34" i="34" s="1"/>
  <c r="I40" i="7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N34" i="71"/>
  <c r="CW517" i="17"/>
  <c r="I27" i="34" s="1"/>
  <c r="CN510" i="17"/>
  <c r="C20" i="34" s="1"/>
  <c r="D26" i="71"/>
  <c r="CW509" i="17"/>
  <c r="I19" i="34" s="1"/>
  <c r="CS508" i="17"/>
  <c r="H18" i="34" s="1"/>
  <c r="I24" i="71"/>
  <c r="CY507" i="17"/>
  <c r="K17" i="34"/>
  <c r="O23" i="71"/>
  <c r="CX506" i="17"/>
  <c r="J16" i="34" s="1"/>
  <c r="N22" i="71"/>
  <c r="CW505" i="17"/>
  <c r="I15" i="34" s="1"/>
  <c r="CR503" i="17"/>
  <c r="G13" i="34" s="1"/>
  <c r="D18" i="71"/>
  <c r="DE511" i="17"/>
  <c r="C111" i="34" s="1"/>
  <c r="D27" i="72"/>
  <c r="DF510" i="17"/>
  <c r="D110" i="34" s="1"/>
  <c r="E26" i="72"/>
  <c r="DG509" i="17"/>
  <c r="E109" i="34" s="1"/>
  <c r="F25" i="72"/>
  <c r="DE507" i="17"/>
  <c r="C107" i="34" s="1"/>
  <c r="D23" i="72"/>
  <c r="DD505" i="17"/>
  <c r="C21" i="72"/>
  <c r="DP504" i="17"/>
  <c r="K104" i="34" s="1"/>
  <c r="O20" i="72"/>
  <c r="DO503" i="17"/>
  <c r="J103" i="34"/>
  <c r="N19" i="72"/>
  <c r="DN502" i="17"/>
  <c r="I102" i="34" s="1"/>
  <c r="I17" i="72"/>
  <c r="Q15" i="72"/>
  <c r="DR499" i="17"/>
  <c r="L99" i="34" s="1"/>
  <c r="DH498" i="17"/>
  <c r="F98" i="34" s="1"/>
  <c r="G14" i="72"/>
  <c r="DP496" i="17"/>
  <c r="K96" i="34" s="1"/>
  <c r="O12" i="72"/>
  <c r="BO301" i="17"/>
  <c r="I74" i="19" s="1"/>
  <c r="M75" i="74"/>
  <c r="BO297" i="17"/>
  <c r="I70" i="19" s="1"/>
  <c r="BK296" i="17"/>
  <c r="H69" i="19" s="1"/>
  <c r="I70" i="74"/>
  <c r="BQ295" i="17"/>
  <c r="K68" i="19" s="1"/>
  <c r="O69" i="74"/>
  <c r="BP294" i="17"/>
  <c r="J67" i="19"/>
  <c r="N68" i="74"/>
  <c r="BO293" i="17"/>
  <c r="I66" i="19" s="1"/>
  <c r="M67" i="74"/>
  <c r="BK292" i="17"/>
  <c r="H65" i="19" s="1"/>
  <c r="I66" i="74"/>
  <c r="BF290" i="17"/>
  <c r="C63" i="19" s="1"/>
  <c r="D64" i="74"/>
  <c r="BJ267" i="17"/>
  <c r="G40" i="19" s="1"/>
  <c r="H41" i="74"/>
  <c r="BF266" i="17"/>
  <c r="C39" i="19" s="1"/>
  <c r="D40" i="74"/>
  <c r="BH264" i="17"/>
  <c r="E37" i="19" s="1"/>
  <c r="F38" i="74"/>
  <c r="BS262" i="17"/>
  <c r="L35" i="19" s="1"/>
  <c r="Q36" i="74"/>
  <c r="BI261" i="17"/>
  <c r="F34" i="19" s="1"/>
  <c r="G35" i="74"/>
  <c r="BE260" i="17"/>
  <c r="C34" i="74"/>
  <c r="BQ259" i="17"/>
  <c r="K32" i="19" s="1"/>
  <c r="O33" i="74"/>
  <c r="BF258" i="17"/>
  <c r="C31" i="19" s="1"/>
  <c r="D32" i="74"/>
  <c r="BG257" i="17"/>
  <c r="D30" i="19" s="1"/>
  <c r="E31" i="74"/>
  <c r="BH256" i="17"/>
  <c r="E29" i="19" s="1"/>
  <c r="F30" i="74"/>
  <c r="BS254" i="17"/>
  <c r="L27" i="19" s="1"/>
  <c r="Q28" i="74"/>
  <c r="O215" i="17"/>
  <c r="K31" i="31" s="1"/>
  <c r="N214" i="17"/>
  <c r="J30" i="31" s="1"/>
  <c r="M209" i="17"/>
  <c r="I25" i="31" s="1"/>
  <c r="BQ286" i="17"/>
  <c r="K59" i="19" s="1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BP281" i="17"/>
  <c r="J54" i="19" s="1"/>
  <c r="N55" i="74"/>
  <c r="BO280" i="17"/>
  <c r="I53" i="19" s="1"/>
  <c r="M54" i="74"/>
  <c r="BK279" i="17"/>
  <c r="H52" i="19" s="1"/>
  <c r="I53" i="74"/>
  <c r="BS277" i="17"/>
  <c r="L50" i="19" s="1"/>
  <c r="Q51" i="74"/>
  <c r="BI276" i="17"/>
  <c r="F49" i="19" s="1"/>
  <c r="G50" i="74"/>
  <c r="BE275" i="17"/>
  <c r="C49" i="74"/>
  <c r="BQ274" i="17"/>
  <c r="K47" i="19" s="1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/>
  <c r="E22" i="74"/>
  <c r="BH247" i="17"/>
  <c r="E20" i="19" s="1"/>
  <c r="F21" i="74"/>
  <c r="BS245" i="17"/>
  <c r="L18" i="19" s="1"/>
  <c r="Q19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 s="1"/>
  <c r="M14" i="74"/>
  <c r="BH239" i="17"/>
  <c r="E12" i="19" s="1"/>
  <c r="F13" i="74"/>
  <c r="BS237" i="17"/>
  <c r="L10" i="19" s="1"/>
  <c r="Q11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 s="1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CJ98" i="17"/>
  <c r="L22" i="26" s="1"/>
  <c r="Q28" i="70"/>
  <c r="CJ93" i="17"/>
  <c r="L17" i="26" s="1"/>
  <c r="Q23" i="70"/>
  <c r="BW93" i="17"/>
  <c r="C17" i="26" s="1"/>
  <c r="D23" i="70"/>
  <c r="CA90" i="17"/>
  <c r="H20" i="70"/>
  <c r="CG89" i="17"/>
  <c r="J13" i="26"/>
  <c r="N19" i="70"/>
  <c r="BX88" i="17"/>
  <c r="D12" i="26" s="1"/>
  <c r="E18" i="70"/>
  <c r="CJ85" i="17"/>
  <c r="L9" i="26" s="1"/>
  <c r="Q15" i="70"/>
  <c r="BW85" i="17"/>
  <c r="C9" i="26" s="1"/>
  <c r="D15" i="70"/>
  <c r="BX84" i="17"/>
  <c r="D8" i="26" s="1"/>
  <c r="E14" i="70"/>
  <c r="BV83" i="17"/>
  <c r="C13" i="70"/>
  <c r="CA82" i="17"/>
  <c r="G6" i="26" s="1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 s="1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O94" i="72"/>
  <c r="DI578" i="17"/>
  <c r="G178" i="34" s="1"/>
  <c r="H94" i="72"/>
  <c r="L632" i="1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DF572" i="17"/>
  <c r="D172" i="34" s="1"/>
  <c r="E88" i="72"/>
  <c r="C87" i="72"/>
  <c r="DJ571" i="17"/>
  <c r="H171" i="34" s="1"/>
  <c r="I87" i="72"/>
  <c r="F87" i="72"/>
  <c r="I625" i="1"/>
  <c r="E625" i="1"/>
  <c r="DO569" i="17"/>
  <c r="J169" i="34" s="1"/>
  <c r="N85" i="72"/>
  <c r="DH568" i="17"/>
  <c r="F168" i="34" s="1"/>
  <c r="G84" i="72"/>
  <c r="DN568" i="17"/>
  <c r="I168" i="34" s="1"/>
  <c r="M84" i="72"/>
  <c r="DF568" i="17"/>
  <c r="D168" i="34" s="1"/>
  <c r="E84" i="72"/>
  <c r="DD567" i="17"/>
  <c r="C83" i="72"/>
  <c r="I83" i="72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J612" i="1"/>
  <c r="F612" i="1"/>
  <c r="DP554" i="17"/>
  <c r="K154" i="34" s="1"/>
  <c r="O70" i="72"/>
  <c r="DI554" i="17"/>
  <c r="G154" i="34"/>
  <c r="H70" i="72"/>
  <c r="L610" i="1"/>
  <c r="D610" i="1"/>
  <c r="K609" i="1"/>
  <c r="G609" i="1"/>
  <c r="C609" i="1"/>
  <c r="J608" i="1"/>
  <c r="F608" i="1"/>
  <c r="E607" i="1"/>
  <c r="N65" i="72"/>
  <c r="DE549" i="17"/>
  <c r="C149" i="34" s="1"/>
  <c r="D65" i="72"/>
  <c r="DF548" i="17"/>
  <c r="D148" i="34" s="1"/>
  <c r="E64" i="72"/>
  <c r="J604" i="1"/>
  <c r="F604" i="1"/>
  <c r="I603" i="1"/>
  <c r="E603" i="1"/>
  <c r="DR545" i="17"/>
  <c r="L145" i="34" s="1"/>
  <c r="Q61" i="72"/>
  <c r="DO545" i="17"/>
  <c r="J145" i="34" s="1"/>
  <c r="N61" i="72"/>
  <c r="DE545" i="17"/>
  <c r="C145" i="34" s="1"/>
  <c r="D61" i="72"/>
  <c r="G60" i="72"/>
  <c r="DN544" i="17"/>
  <c r="I144" i="34"/>
  <c r="M60" i="72"/>
  <c r="DF544" i="17"/>
  <c r="D144" i="34" s="1"/>
  <c r="E60" i="72"/>
  <c r="DD543" i="17"/>
  <c r="C59" i="72"/>
  <c r="DJ543" i="17"/>
  <c r="H143" i="34" s="1"/>
  <c r="I59" i="72"/>
  <c r="DP542" i="17"/>
  <c r="K142" i="34" s="1"/>
  <c r="O58" i="72"/>
  <c r="DI542" i="17"/>
  <c r="G142" i="34" s="1"/>
  <c r="H58" i="72"/>
  <c r="L598" i="1"/>
  <c r="H598" i="1"/>
  <c r="D598" i="1"/>
  <c r="DH540" i="17"/>
  <c r="F140" i="34" s="1"/>
  <c r="G56" i="72"/>
  <c r="M56" i="72"/>
  <c r="DN540" i="17"/>
  <c r="I140" i="34" s="1"/>
  <c r="DF540" i="17"/>
  <c r="D140" i="34" s="1"/>
  <c r="I55" i="72"/>
  <c r="DJ539" i="17"/>
  <c r="H139" i="34" s="1"/>
  <c r="DD535" i="17"/>
  <c r="C51" i="72"/>
  <c r="DJ535" i="17"/>
  <c r="H135" i="34" s="1"/>
  <c r="I51" i="72"/>
  <c r="DG535" i="17"/>
  <c r="E135" i="34" s="1"/>
  <c r="F51" i="72"/>
  <c r="DP534" i="17"/>
  <c r="K134" i="34" s="1"/>
  <c r="O50" i="72"/>
  <c r="DI534" i="17"/>
  <c r="G134" i="34" s="1"/>
  <c r="H50" i="72"/>
  <c r="L592" i="1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45" i="72"/>
  <c r="DH528" i="17"/>
  <c r="F128" i="34" s="1"/>
  <c r="G44" i="72"/>
  <c r="DN528" i="17"/>
  <c r="I128" i="34" s="1"/>
  <c r="M44" i="72"/>
  <c r="DF528" i="17"/>
  <c r="D128" i="34" s="1"/>
  <c r="E44" i="72"/>
  <c r="DD527" i="17"/>
  <c r="C43" i="72"/>
  <c r="DJ527" i="17"/>
  <c r="H127" i="34" s="1"/>
  <c r="I43" i="72"/>
  <c r="DG527" i="17"/>
  <c r="E127" i="34" s="1"/>
  <c r="I585" i="1"/>
  <c r="E585" i="1"/>
  <c r="DR525" i="17"/>
  <c r="L125" i="34" s="1"/>
  <c r="Q41" i="72"/>
  <c r="DO525" i="17"/>
  <c r="J125" i="34" s="1"/>
  <c r="N41" i="72"/>
  <c r="DE525" i="17"/>
  <c r="C125" i="34" s="1"/>
  <c r="DH524" i="17"/>
  <c r="F124" i="34" s="1"/>
  <c r="G40" i="72"/>
  <c r="DN524" i="17"/>
  <c r="I124" i="34" s="1"/>
  <c r="DF524" i="17"/>
  <c r="D124" i="34"/>
  <c r="E40" i="72"/>
  <c r="DD523" i="17"/>
  <c r="C39" i="72"/>
  <c r="I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L570" i="1"/>
  <c r="D570" i="1"/>
  <c r="K569" i="1"/>
  <c r="C569" i="1"/>
  <c r="J568" i="1"/>
  <c r="F568" i="1"/>
  <c r="B568" i="1"/>
  <c r="E567" i="1"/>
  <c r="N87" i="71"/>
  <c r="CN571" i="17"/>
  <c r="C81" i="34" s="1"/>
  <c r="D87" i="71"/>
  <c r="CW570" i="17"/>
  <c r="I80" i="34" s="1"/>
  <c r="CO570" i="17"/>
  <c r="D80" i="34" s="1"/>
  <c r="E86" i="71"/>
  <c r="J564" i="1"/>
  <c r="F564" i="1"/>
  <c r="B564" i="1"/>
  <c r="E563" i="1"/>
  <c r="CX567" i="17"/>
  <c r="J77" i="34" s="1"/>
  <c r="N83" i="71"/>
  <c r="CN567" i="17"/>
  <c r="C77" i="34" s="1"/>
  <c r="D83" i="71"/>
  <c r="CW566" i="17"/>
  <c r="I76" i="34"/>
  <c r="CO566" i="17"/>
  <c r="D76" i="34" s="1"/>
  <c r="E82" i="71"/>
  <c r="CM565" i="17"/>
  <c r="CS565" i="17"/>
  <c r="H75" i="34" s="1"/>
  <c r="I81" i="71"/>
  <c r="CY564" i="17"/>
  <c r="K74" i="34" s="1"/>
  <c r="L558" i="1"/>
  <c r="H558" i="1"/>
  <c r="D558" i="1"/>
  <c r="CW562" i="17"/>
  <c r="I72" i="34" s="1"/>
  <c r="CO562" i="17"/>
  <c r="D72" i="34" s="1"/>
  <c r="E78" i="71"/>
  <c r="CM561" i="17"/>
  <c r="C77" i="71"/>
  <c r="CS561" i="17"/>
  <c r="H71" i="34"/>
  <c r="I77" i="71"/>
  <c r="CM557" i="17"/>
  <c r="C73" i="71"/>
  <c r="CS557" i="17"/>
  <c r="H67" i="34" s="1"/>
  <c r="I73" i="71"/>
  <c r="O72" i="71"/>
  <c r="L552" i="1"/>
  <c r="D552" i="1"/>
  <c r="K551" i="1"/>
  <c r="G551" i="1"/>
  <c r="C551" i="1"/>
  <c r="C69" i="71"/>
  <c r="CM553" i="17"/>
  <c r="CS553" i="17"/>
  <c r="H63" i="34" s="1"/>
  <c r="I69" i="71"/>
  <c r="I549" i="1"/>
  <c r="E549" i="1"/>
  <c r="DA551" i="17"/>
  <c r="L61" i="34" s="1"/>
  <c r="Q67" i="7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DA547" i="17"/>
  <c r="L57" i="34" s="1"/>
  <c r="Q63" i="7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 s="1"/>
  <c r="Q43" i="71"/>
  <c r="CX527" i="17"/>
  <c r="J37" i="34" s="1"/>
  <c r="N43" i="71"/>
  <c r="CN527" i="17"/>
  <c r="C37" i="34" s="1"/>
  <c r="D43" i="71"/>
  <c r="CW526" i="17"/>
  <c r="I36" i="34" s="1"/>
  <c r="M42" i="71"/>
  <c r="CO526" i="17"/>
  <c r="D36" i="34" s="1"/>
  <c r="E42" i="71"/>
  <c r="J524" i="1"/>
  <c r="F524" i="1"/>
  <c r="B524" i="1"/>
  <c r="I523" i="1"/>
  <c r="E523" i="1"/>
  <c r="DA523" i="17"/>
  <c r="L33" i="34" s="1"/>
  <c r="Q39" i="71"/>
  <c r="CX523" i="17"/>
  <c r="J33" i="34" s="1"/>
  <c r="N39" i="71"/>
  <c r="CN523" i="17"/>
  <c r="C33" i="34" s="1"/>
  <c r="D39" i="71"/>
  <c r="CW522" i="17"/>
  <c r="I32" i="34" s="1"/>
  <c r="M38" i="71"/>
  <c r="CP521" i="17"/>
  <c r="E31" i="34" s="1"/>
  <c r="F37" i="71"/>
  <c r="CY520" i="17"/>
  <c r="K30" i="34" s="1"/>
  <c r="O36" i="71"/>
  <c r="CR520" i="17"/>
  <c r="G30" i="34" s="1"/>
  <c r="H36" i="71"/>
  <c r="L518" i="1"/>
  <c r="H518" i="1"/>
  <c r="D518" i="1"/>
  <c r="CW518" i="17"/>
  <c r="I28" i="34"/>
  <c r="M34" i="71"/>
  <c r="CO518" i="17"/>
  <c r="D28" i="34" s="1"/>
  <c r="CM517" i="17"/>
  <c r="C33" i="71"/>
  <c r="CP517" i="17"/>
  <c r="E27" i="34" s="1"/>
  <c r="F33" i="71"/>
  <c r="CM513" i="17"/>
  <c r="C29" i="71"/>
  <c r="CY512" i="17"/>
  <c r="K22" i="34"/>
  <c r="CR512" i="17"/>
  <c r="G22" i="34" s="1"/>
  <c r="H28" i="71"/>
  <c r="L512" i="1"/>
  <c r="H512" i="1"/>
  <c r="D512" i="1"/>
  <c r="K511" i="1"/>
  <c r="G511" i="1"/>
  <c r="C511" i="1"/>
  <c r="CM509" i="17"/>
  <c r="C25" i="71"/>
  <c r="I509" i="1"/>
  <c r="E509" i="1"/>
  <c r="DA507" i="17"/>
  <c r="L17" i="34" s="1"/>
  <c r="Q23" i="71"/>
  <c r="CX507" i="17"/>
  <c r="J17" i="34" s="1"/>
  <c r="N23" i="71"/>
  <c r="CN507" i="17"/>
  <c r="C17" i="34"/>
  <c r="D23" i="71"/>
  <c r="M22" i="71"/>
  <c r="CO506" i="17"/>
  <c r="D16" i="34" s="1"/>
  <c r="E22" i="71"/>
  <c r="CM505" i="17"/>
  <c r="C21" i="71"/>
  <c r="I505" i="1"/>
  <c r="E505" i="1"/>
  <c r="DA503" i="17"/>
  <c r="L13" i="34" s="1"/>
  <c r="Q19" i="71"/>
  <c r="CX503" i="17"/>
  <c r="J13" i="34" s="1"/>
  <c r="N19" i="71"/>
  <c r="CN503" i="17"/>
  <c r="C13" i="34" s="1"/>
  <c r="D19" i="71"/>
  <c r="CW502" i="17"/>
  <c r="I12" i="34" s="1"/>
  <c r="M18" i="71"/>
  <c r="CO502" i="17"/>
  <c r="D12" i="34" s="1"/>
  <c r="E18" i="71"/>
  <c r="CM501" i="17"/>
  <c r="C17" i="71"/>
  <c r="I501" i="1"/>
  <c r="E501" i="1"/>
  <c r="L500" i="1"/>
  <c r="H500" i="1"/>
  <c r="D500" i="1"/>
  <c r="K499" i="1"/>
  <c r="G499" i="1"/>
  <c r="C499" i="1"/>
  <c r="J498" i="1"/>
  <c r="F498" i="1"/>
  <c r="I497" i="1"/>
  <c r="E497" i="1"/>
  <c r="L496" i="1"/>
  <c r="H496" i="1"/>
  <c r="D496" i="1"/>
  <c r="I484" i="1"/>
  <c r="E484" i="1"/>
  <c r="L483" i="1"/>
  <c r="D483" i="1"/>
  <c r="DH511" i="17"/>
  <c r="F111" i="34" s="1"/>
  <c r="G27" i="72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R508" i="17"/>
  <c r="L108" i="34" s="1"/>
  <c r="Q24" i="72"/>
  <c r="DO508" i="17"/>
  <c r="J108" i="34" s="1"/>
  <c r="N24" i="72"/>
  <c r="D24" i="72"/>
  <c r="DE508" i="17"/>
  <c r="C108" i="34" s="1"/>
  <c r="DH507" i="17"/>
  <c r="F107" i="34" s="1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P497" i="17"/>
  <c r="K97" i="34" s="1"/>
  <c r="O13" i="72"/>
  <c r="H13" i="72"/>
  <c r="DI497" i="17"/>
  <c r="G97" i="34" s="1"/>
  <c r="DR496" i="17"/>
  <c r="L96" i="34" s="1"/>
  <c r="Q12" i="72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O302" i="17"/>
  <c r="I75" i="19" s="1"/>
  <c r="M76" i="74"/>
  <c r="BG302" i="17"/>
  <c r="D75" i="19" s="1"/>
  <c r="E76" i="74"/>
  <c r="BK301" i="17"/>
  <c r="H74" i="19"/>
  <c r="I75" i="74"/>
  <c r="BH301" i="17"/>
  <c r="E74" i="19" s="1"/>
  <c r="F75" i="74"/>
  <c r="BJ300" i="17"/>
  <c r="G73" i="19" s="1"/>
  <c r="H74" i="74"/>
  <c r="BF299" i="17"/>
  <c r="C72" i="19" s="1"/>
  <c r="D73" i="74"/>
  <c r="BO298" i="17"/>
  <c r="I71" i="19" s="1"/>
  <c r="M72" i="74"/>
  <c r="BG298" i="17"/>
  <c r="D71" i="19"/>
  <c r="E72" i="74"/>
  <c r="BH297" i="17"/>
  <c r="E70" i="19" s="1"/>
  <c r="F71" i="74"/>
  <c r="BJ296" i="17"/>
  <c r="G69" i="19" s="1"/>
  <c r="H70" i="74"/>
  <c r="Q69" i="74"/>
  <c r="BI294" i="17"/>
  <c r="F67" i="19" s="1"/>
  <c r="G68" i="74"/>
  <c r="BE293" i="17"/>
  <c r="C67" i="74"/>
  <c r="BH293" i="17"/>
  <c r="E66" i="19" s="1"/>
  <c r="F67" i="74"/>
  <c r="BQ292" i="17"/>
  <c r="K65" i="19" s="1"/>
  <c r="O66" i="74"/>
  <c r="BP291" i="17"/>
  <c r="J64" i="19" s="1"/>
  <c r="N65" i="74"/>
  <c r="BO290" i="17"/>
  <c r="I63" i="19" s="1"/>
  <c r="M64" i="74"/>
  <c r="BP267" i="17"/>
  <c r="J40" i="19" s="1"/>
  <c r="BO266" i="17"/>
  <c r="I39" i="19" s="1"/>
  <c r="BQ264" i="17"/>
  <c r="K37" i="19" s="1"/>
  <c r="BP263" i="17"/>
  <c r="J36" i="19" s="1"/>
  <c r="BG262" i="17"/>
  <c r="D35" i="19" s="1"/>
  <c r="E36" i="74"/>
  <c r="BH261" i="17"/>
  <c r="E34" i="19" s="1"/>
  <c r="F35" i="74"/>
  <c r="BI258" i="17"/>
  <c r="F31" i="19" s="1"/>
  <c r="G32" i="74"/>
  <c r="BG258" i="17"/>
  <c r="D31" i="19" s="1"/>
  <c r="E32" i="74"/>
  <c r="BE257" i="17"/>
  <c r="C31" i="74"/>
  <c r="BH257" i="17"/>
  <c r="E30" i="19" s="1"/>
  <c r="F31" i="74"/>
  <c r="BQ256" i="17"/>
  <c r="K29" i="19" s="1"/>
  <c r="O30" i="74"/>
  <c r="BP255" i="17"/>
  <c r="J28" i="19" s="1"/>
  <c r="N29" i="74"/>
  <c r="BF255" i="17"/>
  <c r="C28" i="19"/>
  <c r="BO254" i="17"/>
  <c r="I27" i="19" s="1"/>
  <c r="M28" i="74"/>
  <c r="BG254" i="17"/>
  <c r="D27" i="19" s="1"/>
  <c r="N219" i="17"/>
  <c r="J35" i="31" s="1"/>
  <c r="N215" i="17"/>
  <c r="J31" i="31" s="1"/>
  <c r="B25" i="31"/>
  <c r="O208" i="17"/>
  <c r="K24" i="31" s="1"/>
  <c r="M206" i="17"/>
  <c r="I22" i="31" s="1"/>
  <c r="BS286" i="17"/>
  <c r="L59" i="19" s="1"/>
  <c r="Q60" i="74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S282" i="17"/>
  <c r="L55" i="19" s="1"/>
  <c r="Q56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S250" i="17"/>
  <c r="L23" i="19" s="1"/>
  <c r="Q24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 s="1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BS238" i="17"/>
  <c r="L11" i="19" s="1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B16" i="31"/>
  <c r="O199" i="17"/>
  <c r="K15" i="31" s="1"/>
  <c r="N198" i="17"/>
  <c r="J14" i="31" s="1"/>
  <c r="M197" i="17"/>
  <c r="I13" i="31" s="1"/>
  <c r="B12" i="31"/>
  <c r="O195" i="17"/>
  <c r="K11" i="31" s="1"/>
  <c r="N194" i="17"/>
  <c r="J10" i="3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 s="1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/>
  <c r="E49" i="70"/>
  <c r="BV118" i="17"/>
  <c r="BV136" i="17" s="1"/>
  <c r="C48" i="70"/>
  <c r="BY118" i="17"/>
  <c r="BY136" i="17" s="1"/>
  <c r="F48" i="70"/>
  <c r="CH117" i="17"/>
  <c r="K41" i="26" s="1"/>
  <c r="CA117" i="17"/>
  <c r="H47" i="70"/>
  <c r="CJ116" i="17"/>
  <c r="Q46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 s="1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 s="1"/>
  <c r="I18" i="70"/>
  <c r="CH87" i="17"/>
  <c r="K11" i="26" s="1"/>
  <c r="O17" i="70"/>
  <c r="CA87" i="17"/>
  <c r="G11" i="26" s="1"/>
  <c r="H17" i="70"/>
  <c r="CJ86" i="17"/>
  <c r="L10" i="26" s="1"/>
  <c r="Q16" i="70"/>
  <c r="CG86" i="17"/>
  <c r="J10" i="26" s="1"/>
  <c r="N16" i="70"/>
  <c r="BW86" i="17"/>
  <c r="C10" i="26" s="1"/>
  <c r="D16" i="70"/>
  <c r="BZ85" i="17"/>
  <c r="F9" i="26" s="1"/>
  <c r="G15" i="70"/>
  <c r="CF85" i="17"/>
  <c r="I9" i="26" s="1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L110" i="26"/>
  <c r="BP116" i="17"/>
  <c r="C110" i="26"/>
  <c r="BW134" i="17"/>
  <c r="F109" i="26"/>
  <c r="BZ133" i="17"/>
  <c r="BO115" i="17"/>
  <c r="D109" i="26"/>
  <c r="L105" i="26"/>
  <c r="BS146" i="17"/>
  <c r="BP111" i="17"/>
  <c r="C105" i="26"/>
  <c r="BF146" i="17"/>
  <c r="F104" i="26"/>
  <c r="BO110" i="17"/>
  <c r="D104" i="26"/>
  <c r="B103" i="26"/>
  <c r="BE144" i="17"/>
  <c r="H103" i="26"/>
  <c r="BK144" i="17"/>
  <c r="E103" i="26"/>
  <c r="BQ108" i="17"/>
  <c r="G102" i="26"/>
  <c r="BP107" i="17"/>
  <c r="C101" i="26"/>
  <c r="BF142" i="17"/>
  <c r="BO106" i="17"/>
  <c r="D100" i="26"/>
  <c r="B99" i="26"/>
  <c r="BE140" i="17"/>
  <c r="H99" i="26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J135" i="17"/>
  <c r="BP99" i="17"/>
  <c r="C93" i="26"/>
  <c r="F92" i="26"/>
  <c r="BO98" i="17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 s="1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H39" i="73"/>
  <c r="D39" i="73"/>
  <c r="D37" i="73"/>
  <c r="N36" i="73"/>
  <c r="F36" i="73"/>
  <c r="H35" i="73"/>
  <c r="F34" i="73"/>
  <c r="Q33" i="73"/>
  <c r="H33" i="73"/>
  <c r="F32" i="73"/>
  <c r="Q31" i="73"/>
  <c r="D31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Q36" i="69"/>
  <c r="H36" i="69"/>
  <c r="D36" i="69"/>
  <c r="Q34" i="69"/>
  <c r="H34" i="69"/>
  <c r="D34" i="69"/>
  <c r="N33" i="69"/>
  <c r="Q32" i="69"/>
  <c r="H32" i="69"/>
  <c r="D32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 s="1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R552" i="17"/>
  <c r="L152" i="34" s="1"/>
  <c r="Q68" i="72"/>
  <c r="DE552" i="17"/>
  <c r="C152" i="34" s="1"/>
  <c r="D68" i="72"/>
  <c r="DI549" i="17"/>
  <c r="G149" i="34" s="1"/>
  <c r="H65" i="72"/>
  <c r="DE548" i="17"/>
  <c r="C148" i="34" s="1"/>
  <c r="D64" i="72"/>
  <c r="DN547" i="17"/>
  <c r="I147" i="34" s="1"/>
  <c r="DJ546" i="17"/>
  <c r="H146" i="34" s="1"/>
  <c r="I62" i="72"/>
  <c r="DR544" i="17"/>
  <c r="L144" i="34" s="1"/>
  <c r="Q60" i="72"/>
  <c r="DH543" i="17"/>
  <c r="F143" i="34" s="1"/>
  <c r="G59" i="72"/>
  <c r="DJ542" i="17"/>
  <c r="H142" i="34" s="1"/>
  <c r="I58" i="72"/>
  <c r="DR540" i="17"/>
  <c r="L140" i="34" s="1"/>
  <c r="Q56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R524" i="17"/>
  <c r="L124" i="34" s="1"/>
  <c r="Q40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DA578" i="17"/>
  <c r="L88" i="34" s="1"/>
  <c r="Q94" i="71"/>
  <c r="CM576" i="17"/>
  <c r="C92" i="71"/>
  <c r="CX574" i="17"/>
  <c r="J84" i="34" s="1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 s="1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 s="1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DA498" i="17"/>
  <c r="L8" i="34"/>
  <c r="Q14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O507" i="17"/>
  <c r="J107" i="34" s="1"/>
  <c r="N23" i="72"/>
  <c r="DN506" i="17"/>
  <c r="I106" i="34" s="1"/>
  <c r="M22" i="72"/>
  <c r="DI504" i="17"/>
  <c r="G104" i="34" s="1"/>
  <c r="H20" i="72"/>
  <c r="DE503" i="17"/>
  <c r="C103" i="34"/>
  <c r="D19" i="72"/>
  <c r="DI500" i="17"/>
  <c r="G100" i="34" s="1"/>
  <c r="H16" i="72"/>
  <c r="DE499" i="17"/>
  <c r="C99" i="34" s="1"/>
  <c r="D15" i="72"/>
  <c r="DI496" i="17"/>
  <c r="G96" i="34" s="1"/>
  <c r="H12" i="72"/>
  <c r="DE495" i="17"/>
  <c r="C95" i="34" s="1"/>
  <c r="D11" i="72"/>
  <c r="BG301" i="17"/>
  <c r="D74" i="19" s="1"/>
  <c r="E75" i="74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P262" i="17"/>
  <c r="J35" i="19" s="1"/>
  <c r="N36" i="74"/>
  <c r="BG261" i="17"/>
  <c r="D34" i="19" s="1"/>
  <c r="E35" i="74"/>
  <c r="BO257" i="17"/>
  <c r="I30" i="19"/>
  <c r="M31" i="74"/>
  <c r="BK256" i="17"/>
  <c r="H29" i="19" s="1"/>
  <c r="I30" i="74"/>
  <c r="O219" i="17"/>
  <c r="K35" i="31" s="1"/>
  <c r="M213" i="17"/>
  <c r="I29" i="31" s="1"/>
  <c r="B28" i="31"/>
  <c r="N210" i="17"/>
  <c r="J26" i="31" s="1"/>
  <c r="BS285" i="17"/>
  <c r="L58" i="19" s="1"/>
  <c r="Q59" i="74"/>
  <c r="BI284" i="17"/>
  <c r="F57" i="19" s="1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 s="1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 s="1"/>
  <c r="H12" i="74"/>
  <c r="BF237" i="17"/>
  <c r="C10" i="19" s="1"/>
  <c r="D11" i="74"/>
  <c r="M200" i="17"/>
  <c r="I16" i="31" s="1"/>
  <c r="N197" i="17"/>
  <c r="J13" i="31" s="1"/>
  <c r="B7" i="31"/>
  <c r="BW127" i="17"/>
  <c r="C51" i="26" s="1"/>
  <c r="D57" i="70"/>
  <c r="CF126" i="17"/>
  <c r="I50" i="26" s="1"/>
  <c r="CJ123" i="17"/>
  <c r="L47" i="26" s="1"/>
  <c r="Q53" i="70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D49" i="70"/>
  <c r="CF118" i="17"/>
  <c r="I42" i="26" s="1"/>
  <c r="CB117" i="17"/>
  <c r="CB135" i="17" s="1"/>
  <c r="I47" i="70"/>
  <c r="CJ115" i="17"/>
  <c r="L39" i="26" s="1"/>
  <c r="Q45" i="70"/>
  <c r="CJ110" i="17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CJ81" i="17"/>
  <c r="L5" i="26" s="1"/>
  <c r="Q11" i="70"/>
  <c r="BW81" i="17"/>
  <c r="C5" i="26" s="1"/>
  <c r="D11" i="70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 s="1"/>
  <c r="I80" i="72"/>
  <c r="DP563" i="17"/>
  <c r="K163" i="34" s="1"/>
  <c r="O79" i="72"/>
  <c r="DR562" i="17"/>
  <c r="L162" i="34" s="1"/>
  <c r="Q78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L611" i="1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 s="1"/>
  <c r="M61" i="72"/>
  <c r="C60" i="72"/>
  <c r="DD544" i="17"/>
  <c r="DI543" i="17"/>
  <c r="G143" i="34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 s="1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L553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 s="1"/>
  <c r="F66" i="71"/>
  <c r="E546" i="1"/>
  <c r="H545" i="1"/>
  <c r="K544" i="1"/>
  <c r="C544" i="1"/>
  <c r="F543" i="1"/>
  <c r="L541" i="1"/>
  <c r="D541" i="1"/>
  <c r="G540" i="1"/>
  <c r="C540" i="1"/>
  <c r="CS542" i="17"/>
  <c r="H52" i="34" s="1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H527" i="1"/>
  <c r="D527" i="1"/>
  <c r="CW527" i="17"/>
  <c r="I37" i="34" s="1"/>
  <c r="M43" i="71"/>
  <c r="CO527" i="17"/>
  <c r="D37" i="34" s="1"/>
  <c r="E43" i="71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DA524" i="17"/>
  <c r="L34" i="34" s="1"/>
  <c r="Q40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L519" i="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DA508" i="17"/>
  <c r="L18" i="34" s="1"/>
  <c r="Q24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L505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DA496" i="17"/>
  <c r="L6" i="34" s="1"/>
  <c r="Q12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H484" i="1"/>
  <c r="D484" i="1"/>
  <c r="K483" i="1"/>
  <c r="C483" i="1"/>
  <c r="J482" i="1"/>
  <c r="F482" i="1"/>
  <c r="DP510" i="17"/>
  <c r="K110" i="34" s="1"/>
  <c r="O26" i="72"/>
  <c r="DI510" i="17"/>
  <c r="G110" i="34" s="1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 s="1"/>
  <c r="Q21" i="72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R501" i="17"/>
  <c r="L101" i="34" s="1"/>
  <c r="Q17" i="72"/>
  <c r="DO501" i="17"/>
  <c r="J101" i="34" s="1"/>
  <c r="N17" i="72"/>
  <c r="DE501" i="17"/>
  <c r="C101" i="34" s="1"/>
  <c r="D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G499" i="17"/>
  <c r="E99" i="34" s="1"/>
  <c r="F15" i="72"/>
  <c r="DP498" i="17"/>
  <c r="K98" i="34" s="1"/>
  <c r="O14" i="72"/>
  <c r="L468" i="1"/>
  <c r="D468" i="1"/>
  <c r="DN496" i="17"/>
  <c r="I96" i="34" s="1"/>
  <c r="M12" i="72"/>
  <c r="DF496" i="17"/>
  <c r="D96" i="34" s="1"/>
  <c r="E12" i="72"/>
  <c r="DD495" i="17"/>
  <c r="C11" i="72"/>
  <c r="BI303" i="17"/>
  <c r="F76" i="19" s="1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S300" i="17"/>
  <c r="L73" i="19" s="1"/>
  <c r="Q74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S296" i="17"/>
  <c r="L69" i="19" s="1"/>
  <c r="Q70" i="74"/>
  <c r="BP296" i="17"/>
  <c r="J69" i="19" s="1"/>
  <c r="N70" i="74"/>
  <c r="BI295" i="17"/>
  <c r="F68" i="19" s="1"/>
  <c r="G69" i="74"/>
  <c r="BO295" i="17"/>
  <c r="I68" i="19"/>
  <c r="M69" i="74"/>
  <c r="BG295" i="17"/>
  <c r="D68" i="19" s="1"/>
  <c r="E69" i="74"/>
  <c r="BK294" i="17"/>
  <c r="H67" i="19" s="1"/>
  <c r="I68" i="74"/>
  <c r="BS292" i="17"/>
  <c r="L65" i="19" s="1"/>
  <c r="Q66" i="74"/>
  <c r="D66" i="74"/>
  <c r="BF292" i="17"/>
  <c r="C65" i="19"/>
  <c r="BI291" i="17"/>
  <c r="F64" i="19" s="1"/>
  <c r="G65" i="74"/>
  <c r="BO291" i="17"/>
  <c r="I64" i="19" s="1"/>
  <c r="M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E266" i="17"/>
  <c r="C40" i="74"/>
  <c r="BK266" i="17"/>
  <c r="H39" i="19" s="1"/>
  <c r="I40" i="74"/>
  <c r="BH266" i="17"/>
  <c r="E39" i="19" s="1"/>
  <c r="F40" i="74"/>
  <c r="BQ265" i="17"/>
  <c r="K38" i="19" s="1"/>
  <c r="O39" i="74"/>
  <c r="BJ265" i="17"/>
  <c r="G38" i="19" s="1"/>
  <c r="H39" i="74"/>
  <c r="BS264" i="17"/>
  <c r="L37" i="19" s="1"/>
  <c r="Q38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K262" i="17"/>
  <c r="H35" i="19" s="1"/>
  <c r="I36" i="74"/>
  <c r="BH262" i="17"/>
  <c r="E35" i="19" s="1"/>
  <c r="F36" i="74"/>
  <c r="BQ261" i="17"/>
  <c r="K34" i="19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J257" i="17"/>
  <c r="G30" i="19"/>
  <c r="H31" i="74"/>
  <c r="BS256" i="17"/>
  <c r="L29" i="19" s="1"/>
  <c r="Q30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M215" i="17"/>
  <c r="I31" i="31" s="1"/>
  <c r="O213" i="17"/>
  <c r="K29" i="31" s="1"/>
  <c r="N212" i="17"/>
  <c r="J28" i="31" s="1"/>
  <c r="M211" i="17"/>
  <c r="I27" i="31" s="1"/>
  <c r="B26" i="31"/>
  <c r="O209" i="17"/>
  <c r="K25" i="31" s="1"/>
  <c r="M207" i="17"/>
  <c r="I23" i="31" s="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 s="1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 s="1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B22" i="19"/>
  <c r="I23" i="74"/>
  <c r="BK249" i="17"/>
  <c r="H22" i="19"/>
  <c r="BH249" i="17"/>
  <c r="E22" i="19" s="1"/>
  <c r="F23" i="74"/>
  <c r="BQ248" i="17"/>
  <c r="K21" i="19" s="1"/>
  <c r="O22" i="74"/>
  <c r="BJ248" i="17"/>
  <c r="G21" i="19" s="1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 s="1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 s="1"/>
  <c r="O14" i="74"/>
  <c r="BJ240" i="17"/>
  <c r="G13" i="19" s="1"/>
  <c r="H14" i="74"/>
  <c r="BS239" i="17"/>
  <c r="L12" i="19" s="1"/>
  <c r="Q13" i="74"/>
  <c r="BP239" i="17"/>
  <c r="J12" i="19" s="1"/>
  <c r="N13" i="74"/>
  <c r="BF239" i="17"/>
  <c r="C12" i="19" s="1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CJ135" i="17" s="1"/>
  <c r="L59" i="26" s="1"/>
  <c r="L41" i="26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J104" i="17"/>
  <c r="L28" i="26" s="1"/>
  <c r="Q34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J100" i="17"/>
  <c r="L24" i="26" s="1"/>
  <c r="Q30" i="70"/>
  <c r="CG100" i="17"/>
  <c r="J24" i="26" s="1"/>
  <c r="BW100" i="17"/>
  <c r="BF135" i="17" s="1"/>
  <c r="D30" i="70"/>
  <c r="BZ99" i="17"/>
  <c r="F23" i="26" s="1"/>
  <c r="G29" i="70"/>
  <c r="CF99" i="17"/>
  <c r="I23" i="26" s="1"/>
  <c r="M29" i="70"/>
  <c r="BX99" i="17"/>
  <c r="BG134" i="17" s="1"/>
  <c r="E29" i="70"/>
  <c r="BV98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 s="1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CH84" i="17"/>
  <c r="K8" i="26" s="1"/>
  <c r="CA84" i="17"/>
  <c r="G8" i="26" s="1"/>
  <c r="H14" i="70"/>
  <c r="CJ83" i="17"/>
  <c r="L7" i="26" s="1"/>
  <c r="Q13" i="70"/>
  <c r="CG83" i="17"/>
  <c r="J7" i="26" s="1"/>
  <c r="N13" i="70"/>
  <c r="BW83" i="17"/>
  <c r="C7" i="26" s="1"/>
  <c r="D13" i="70"/>
  <c r="CF82" i="17"/>
  <c r="I6" i="26"/>
  <c r="M12" i="70"/>
  <c r="BX82" i="17"/>
  <c r="D6" i="26" s="1"/>
  <c r="E12" i="70"/>
  <c r="BV81" i="17"/>
  <c r="C11" i="70"/>
  <c r="BY81" i="17"/>
  <c r="E5" i="26" s="1"/>
  <c r="F11" i="70"/>
  <c r="F122" i="26"/>
  <c r="BO128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L111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G146" i="17"/>
  <c r="B104" i="26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H100" i="26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H92" i="26"/>
  <c r="BO94" i="17"/>
  <c r="I88" i="26" s="1"/>
  <c r="B87" i="26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O47" i="17"/>
  <c r="K47" i="36" s="1"/>
  <c r="N46" i="17"/>
  <c r="J46" i="36" s="1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M23" i="17"/>
  <c r="I23" i="36" s="1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I40" i="73"/>
  <c r="G39" i="73"/>
  <c r="I38" i="73"/>
  <c r="E38" i="73"/>
  <c r="O37" i="73"/>
  <c r="C37" i="73"/>
  <c r="M36" i="73"/>
  <c r="I36" i="73"/>
  <c r="E36" i="73"/>
  <c r="O35" i="73"/>
  <c r="G35" i="73"/>
  <c r="I34" i="73"/>
  <c r="G33" i="73"/>
  <c r="E32" i="73"/>
  <c r="O31" i="73"/>
  <c r="C31" i="73"/>
  <c r="I30" i="73"/>
  <c r="E30" i="73"/>
  <c r="G29" i="73"/>
  <c r="C29" i="73"/>
  <c r="M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D36" i="74"/>
  <c r="M20" i="74"/>
  <c r="E16" i="74"/>
  <c r="DI565" i="17"/>
  <c r="G165" i="34" s="1"/>
  <c r="CY556" i="17"/>
  <c r="K66" i="34" s="1"/>
  <c r="CH127" i="17"/>
  <c r="K51" i="26" s="1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R568" i="17"/>
  <c r="L168" i="34" s="1"/>
  <c r="Q84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R556" i="17"/>
  <c r="L156" i="34" s="1"/>
  <c r="Q72" i="72"/>
  <c r="DH555" i="17"/>
  <c r="F155" i="34" s="1"/>
  <c r="G71" i="72"/>
  <c r="DF555" i="17"/>
  <c r="D155" i="34" s="1"/>
  <c r="E71" i="72"/>
  <c r="DI553" i="17"/>
  <c r="G153" i="34" s="1"/>
  <c r="H69" i="72"/>
  <c r="DJ550" i="17"/>
  <c r="H150" i="34" s="1"/>
  <c r="I66" i="72"/>
  <c r="DR548" i="17"/>
  <c r="L148" i="34"/>
  <c r="Q64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R520" i="17"/>
  <c r="L120" i="34" s="1"/>
  <c r="Q36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DA570" i="17"/>
  <c r="L80" i="34" s="1"/>
  <c r="Q86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 s="1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DA510" i="17"/>
  <c r="L20" i="34" s="1"/>
  <c r="Q26" i="71"/>
  <c r="CQ509" i="17"/>
  <c r="F19" i="34" s="1"/>
  <c r="G25" i="71"/>
  <c r="B18" i="34"/>
  <c r="DA506" i="17"/>
  <c r="L16" i="34" s="1"/>
  <c r="Q22" i="71"/>
  <c r="CQ505" i="17"/>
  <c r="F15" i="34" s="1"/>
  <c r="G21" i="71"/>
  <c r="B14" i="34"/>
  <c r="DA502" i="17"/>
  <c r="L12" i="34" s="1"/>
  <c r="Q18" i="71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/>
  <c r="I12" i="71"/>
  <c r="CR495" i="17"/>
  <c r="G5" i="34" s="1"/>
  <c r="H11" i="71"/>
  <c r="DR511" i="17"/>
  <c r="L111" i="34" s="1"/>
  <c r="Q27" i="72"/>
  <c r="DH510" i="17"/>
  <c r="F110" i="34" s="1"/>
  <c r="G26" i="72"/>
  <c r="DD509" i="17"/>
  <c r="C25" i="72"/>
  <c r="DR507" i="17"/>
  <c r="L107" i="34" s="1"/>
  <c r="Q23" i="72"/>
  <c r="DH506" i="17"/>
  <c r="F106" i="34" s="1"/>
  <c r="G22" i="72"/>
  <c r="Q19" i="72"/>
  <c r="DR503" i="17"/>
  <c r="L103" i="34" s="1"/>
  <c r="DH502" i="17"/>
  <c r="F102" i="34" s="1"/>
  <c r="G18" i="72"/>
  <c r="DO499" i="17"/>
  <c r="J99" i="34" s="1"/>
  <c r="N15" i="72"/>
  <c r="DN498" i="17"/>
  <c r="I98" i="34" s="1"/>
  <c r="M14" i="72"/>
  <c r="DD497" i="17"/>
  <c r="C13" i="72"/>
  <c r="DR495" i="17"/>
  <c r="L95" i="34" s="1"/>
  <c r="Q11" i="72"/>
  <c r="BS302" i="17"/>
  <c r="L75" i="19" s="1"/>
  <c r="Q76" i="74"/>
  <c r="BI301" i="17"/>
  <c r="F74" i="19" s="1"/>
  <c r="G75" i="74"/>
  <c r="BE300" i="17"/>
  <c r="C74" i="74"/>
  <c r="BH300" i="17"/>
  <c r="E73" i="19" s="1"/>
  <c r="F74" i="74"/>
  <c r="BS298" i="17"/>
  <c r="L71" i="19" s="1"/>
  <c r="Q72" i="74"/>
  <c r="BI297" i="17"/>
  <c r="F70" i="19" s="1"/>
  <c r="G71" i="74"/>
  <c r="BE296" i="17"/>
  <c r="C70" i="74"/>
  <c r="BF294" i="17"/>
  <c r="C67" i="19" s="1"/>
  <c r="D68" i="74"/>
  <c r="BS266" i="17"/>
  <c r="L39" i="19"/>
  <c r="Q40" i="74"/>
  <c r="BI265" i="17"/>
  <c r="F38" i="19" s="1"/>
  <c r="G39" i="74"/>
  <c r="BE264" i="17"/>
  <c r="C38" i="74"/>
  <c r="BQ263" i="17"/>
  <c r="K36" i="19" s="1"/>
  <c r="O37" i="74"/>
  <c r="BO261" i="17"/>
  <c r="I34" i="19" s="1"/>
  <c r="M35" i="74"/>
  <c r="BK260" i="17"/>
  <c r="H33" i="19" s="1"/>
  <c r="I34" i="74"/>
  <c r="BP258" i="17"/>
  <c r="J31" i="19" s="1"/>
  <c r="N32" i="74"/>
  <c r="BI257" i="17"/>
  <c r="F30" i="19"/>
  <c r="G31" i="74"/>
  <c r="BQ255" i="17"/>
  <c r="K28" i="19" s="1"/>
  <c r="O29" i="74"/>
  <c r="BP254" i="17"/>
  <c r="J27" i="19"/>
  <c r="N28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/>
  <c r="N51" i="74"/>
  <c r="BO276" i="17"/>
  <c r="I49" i="19" s="1"/>
  <c r="M50" i="74"/>
  <c r="BK275" i="17"/>
  <c r="H48" i="19" s="1"/>
  <c r="I49" i="74"/>
  <c r="BS273" i="17"/>
  <c r="L46" i="19" s="1"/>
  <c r="Q47" i="74"/>
  <c r="BS249" i="17"/>
  <c r="L22" i="19" s="1"/>
  <c r="Q23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BS241" i="17"/>
  <c r="L14" i="19" s="1"/>
  <c r="Q15" i="74"/>
  <c r="G14" i="74"/>
  <c r="BI240" i="17"/>
  <c r="F13" i="19" s="1"/>
  <c r="BE239" i="17"/>
  <c r="C13" i="74"/>
  <c r="BQ238" i="17"/>
  <c r="K11" i="19" s="1"/>
  <c r="O12" i="74"/>
  <c r="BP237" i="17"/>
  <c r="J10" i="19" s="1"/>
  <c r="N11" i="74"/>
  <c r="O202" i="17"/>
  <c r="K18" i="31" s="1"/>
  <c r="N201" i="17"/>
  <c r="J17" i="31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CJ119" i="17"/>
  <c r="CJ137" i="17" s="1"/>
  <c r="Q49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 s="1"/>
  <c r="Q36" i="70"/>
  <c r="BZ105" i="17"/>
  <c r="F29" i="26" s="1"/>
  <c r="G35" i="70"/>
  <c r="CJ102" i="17"/>
  <c r="BS137" i="17" s="1"/>
  <c r="Q32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 s="1"/>
  <c r="N11" i="70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L113" i="26"/>
  <c r="F112" i="26"/>
  <c r="B111" i="26"/>
  <c r="BL117" i="17"/>
  <c r="BM117" i="17"/>
  <c r="BV135" i="17"/>
  <c r="L109" i="26"/>
  <c r="CJ133" i="17"/>
  <c r="G105" i="26"/>
  <c r="BJ146" i="17"/>
  <c r="BP110" i="17"/>
  <c r="D103" i="26"/>
  <c r="BQ107" i="17"/>
  <c r="BO105" i="17"/>
  <c r="H98" i="26"/>
  <c r="BK139" i="17"/>
  <c r="G97" i="26"/>
  <c r="BJ138" i="17"/>
  <c r="BP102" i="17"/>
  <c r="C92" i="26"/>
  <c r="BF133" i="17"/>
  <c r="BO92" i="17"/>
  <c r="BN92" i="17" s="1"/>
  <c r="BO88" i="17"/>
  <c r="I82" i="26" s="1"/>
  <c r="B77" i="26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R574" i="17"/>
  <c r="L174" i="34" s="1"/>
  <c r="Q90" i="72"/>
  <c r="DE574" i="17"/>
  <c r="C174" i="34" s="1"/>
  <c r="D90" i="72"/>
  <c r="DN573" i="17"/>
  <c r="I173" i="34" s="1"/>
  <c r="M89" i="72"/>
  <c r="L89" i="72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L621" i="1"/>
  <c r="D621" i="1"/>
  <c r="G620" i="1"/>
  <c r="C620" i="1"/>
  <c r="DO562" i="17"/>
  <c r="J162" i="34" s="1"/>
  <c r="DH561" i="17"/>
  <c r="F161" i="34" s="1"/>
  <c r="G77" i="72"/>
  <c r="DF561" i="17"/>
  <c r="D161" i="34" s="1"/>
  <c r="E77" i="72"/>
  <c r="DN557" i="17"/>
  <c r="I157" i="34" s="1"/>
  <c r="DI555" i="17"/>
  <c r="G155" i="34" s="1"/>
  <c r="H71" i="72"/>
  <c r="H611" i="1"/>
  <c r="DD552" i="17"/>
  <c r="C68" i="72"/>
  <c r="I608" i="1"/>
  <c r="L607" i="1"/>
  <c r="H607" i="1"/>
  <c r="D607" i="1"/>
  <c r="DN549" i="17"/>
  <c r="I149" i="34" s="1"/>
  <c r="M65" i="72"/>
  <c r="DD548" i="17"/>
  <c r="C64" i="72"/>
  <c r="DR546" i="17"/>
  <c r="L146" i="34" s="1"/>
  <c r="Q62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L599" i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Q46" i="72"/>
  <c r="DR530" i="17"/>
  <c r="L130" i="34" s="1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 s="1"/>
  <c r="O35" i="72"/>
  <c r="DR518" i="17"/>
  <c r="L118" i="34" s="1"/>
  <c r="Q34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L571" i="1"/>
  <c r="D571" i="1"/>
  <c r="G570" i="1"/>
  <c r="CM574" i="17"/>
  <c r="C90" i="71"/>
  <c r="CP574" i="17"/>
  <c r="E84" i="34" s="1"/>
  <c r="F90" i="71"/>
  <c r="E568" i="1"/>
  <c r="L567" i="1"/>
  <c r="H567" i="1"/>
  <c r="D567" i="1"/>
  <c r="CW571" i="17"/>
  <c r="I81" i="34" s="1"/>
  <c r="M87" i="71"/>
  <c r="CY569" i="17"/>
  <c r="K79" i="34" s="1"/>
  <c r="O85" i="71"/>
  <c r="DA568" i="17"/>
  <c r="L78" i="34" s="1"/>
  <c r="Q84" i="71"/>
  <c r="CO567" i="17"/>
  <c r="D77" i="34" s="1"/>
  <c r="E83" i="71"/>
  <c r="CM566" i="17"/>
  <c r="C82" i="71"/>
  <c r="CP566" i="17"/>
  <c r="E76" i="34" s="1"/>
  <c r="F82" i="71"/>
  <c r="CR565" i="17"/>
  <c r="G75" i="34" s="1"/>
  <c r="H81" i="71"/>
  <c r="L559" i="1"/>
  <c r="Q80" i="71" s="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L618" i="1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R551" i="17"/>
  <c r="L151" i="34" s="1"/>
  <c r="Q67" i="72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R547" i="17"/>
  <c r="L147" i="34" s="1"/>
  <c r="Q63" i="72"/>
  <c r="DO547" i="17"/>
  <c r="J147" i="34" s="1"/>
  <c r="N63" i="72"/>
  <c r="DE547" i="17"/>
  <c r="C147" i="34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L600" i="1"/>
  <c r="DR543" i="17" s="1"/>
  <c r="L143" i="34" s="1"/>
  <c r="H600" i="1"/>
  <c r="D600" i="1"/>
  <c r="K599" i="1"/>
  <c r="G599" i="1"/>
  <c r="J598" i="1"/>
  <c r="F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 s="1"/>
  <c r="Q43" i="72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 s="1"/>
  <c r="E42" i="72"/>
  <c r="J584" i="1"/>
  <c r="C41" i="72" s="1"/>
  <c r="F584" i="1"/>
  <c r="B584" i="1"/>
  <c r="I583" i="1"/>
  <c r="E583" i="1"/>
  <c r="DR523" i="17"/>
  <c r="L123" i="34"/>
  <c r="Q39" i="72"/>
  <c r="DO523" i="17"/>
  <c r="J123" i="34" s="1"/>
  <c r="N39" i="72"/>
  <c r="DH522" i="17"/>
  <c r="F122" i="34" s="1"/>
  <c r="G38" i="72"/>
  <c r="DN522" i="17"/>
  <c r="I122" i="34" s="1"/>
  <c r="M38" i="72"/>
  <c r="DF522" i="17"/>
  <c r="D122" i="34" s="1"/>
  <c r="E38" i="72"/>
  <c r="DD521" i="17"/>
  <c r="C37" i="72"/>
  <c r="DJ521" i="17"/>
  <c r="H121" i="34" s="1"/>
  <c r="I37" i="72"/>
  <c r="DG521" i="17"/>
  <c r="E121" i="34" s="1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 s="1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CS579" i="17"/>
  <c r="H89" i="34" s="1"/>
  <c r="I95" i="71"/>
  <c r="CP579" i="17"/>
  <c r="E89" i="34" s="1"/>
  <c r="F95" i="71"/>
  <c r="CY578" i="17"/>
  <c r="K88" i="34" s="1"/>
  <c r="O94" i="71"/>
  <c r="CR578" i="17"/>
  <c r="G88" i="34" s="1"/>
  <c r="H94" i="71"/>
  <c r="L572" i="1"/>
  <c r="H572" i="1"/>
  <c r="D572" i="1"/>
  <c r="G571" i="1"/>
  <c r="C571" i="1"/>
  <c r="CS575" i="17"/>
  <c r="H85" i="34" s="1"/>
  <c r="I91" i="71"/>
  <c r="CP575" i="17"/>
  <c r="E85" i="34" s="1"/>
  <c r="F91" i="71"/>
  <c r="I569" i="1"/>
  <c r="E569" i="1"/>
  <c r="DA573" i="17"/>
  <c r="L83" i="34" s="1"/>
  <c r="Q89" i="7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DA569" i="17"/>
  <c r="L79" i="34" s="1"/>
  <c r="Q85" i="7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 s="1"/>
  <c r="O70" i="71"/>
  <c r="L550" i="1"/>
  <c r="H550" i="1"/>
  <c r="D550" i="1"/>
  <c r="K549" i="1"/>
  <c r="G549" i="1"/>
  <c r="C549" i="1"/>
  <c r="J548" i="1"/>
  <c r="F548" i="1"/>
  <c r="B548" i="1"/>
  <c r="F67" i="71" s="1"/>
  <c r="I547" i="1"/>
  <c r="E547" i="1"/>
  <c r="DA549" i="17"/>
  <c r="L59" i="34" s="1"/>
  <c r="Q65" i="7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DA545" i="17"/>
  <c r="L55" i="34" s="1"/>
  <c r="Q61" i="71"/>
  <c r="CX545" i="17"/>
  <c r="J55" i="34" s="1"/>
  <c r="CN545" i="17"/>
  <c r="C55" i="34" s="1"/>
  <c r="D61" i="71"/>
  <c r="CQ544" i="17"/>
  <c r="F54" i="34" s="1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L538" i="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L532" i="1"/>
  <c r="Q49" i="71" s="1"/>
  <c r="H532" i="1"/>
  <c r="D532" i="1"/>
  <c r="G531" i="1"/>
  <c r="C531" i="1"/>
  <c r="CM531" i="17"/>
  <c r="C47" i="71"/>
  <c r="CS531" i="17"/>
  <c r="H41" i="34" s="1"/>
  <c r="I47" i="71"/>
  <c r="I529" i="1"/>
  <c r="E529" i="1"/>
  <c r="DA529" i="17"/>
  <c r="L39" i="34" s="1"/>
  <c r="Q45" i="71"/>
  <c r="CX529" i="17"/>
  <c r="J39" i="34" s="1"/>
  <c r="N45" i="71"/>
  <c r="CW528" i="17"/>
  <c r="I38" i="34" s="1"/>
  <c r="M44" i="71"/>
  <c r="CM527" i="17"/>
  <c r="C43" i="71"/>
  <c r="CS527" i="17"/>
  <c r="H37" i="34" s="1"/>
  <c r="I43" i="71"/>
  <c r="I525" i="1"/>
  <c r="E525" i="1"/>
  <c r="DA525" i="17"/>
  <c r="L35" i="34" s="1"/>
  <c r="Q41" i="71"/>
  <c r="CX525" i="17"/>
  <c r="J35" i="34" s="1"/>
  <c r="N41" i="71"/>
  <c r="CW524" i="17"/>
  <c r="I34" i="34" s="1"/>
  <c r="M40" i="71"/>
  <c r="CM523" i="17"/>
  <c r="C39" i="71"/>
  <c r="CS523" i="17"/>
  <c r="H33" i="34" s="1"/>
  <c r="I39" i="71"/>
  <c r="I521" i="1"/>
  <c r="E521" i="1"/>
  <c r="CR522" i="17" s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 s="1"/>
  <c r="Q21" i="71"/>
  <c r="CX505" i="17"/>
  <c r="J15" i="34" s="1"/>
  <c r="N21" i="71"/>
  <c r="CN505" i="17"/>
  <c r="C15" i="34" s="1"/>
  <c r="D21" i="71"/>
  <c r="CW504" i="17"/>
  <c r="I14" i="34" s="1"/>
  <c r="M20" i="71"/>
  <c r="CO504" i="17"/>
  <c r="D14" i="34" s="1"/>
  <c r="E20" i="71"/>
  <c r="J504" i="1"/>
  <c r="F504" i="1"/>
  <c r="I503" i="1"/>
  <c r="E503" i="1"/>
  <c r="DA501" i="17"/>
  <c r="L11" i="34" s="1"/>
  <c r="Q17" i="7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L498" i="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 s="1"/>
  <c r="I28" i="72"/>
  <c r="DG512" i="17"/>
  <c r="E112" i="34" s="1"/>
  <c r="F28" i="72"/>
  <c r="DP511" i="17"/>
  <c r="K111" i="34" s="1"/>
  <c r="O27" i="72"/>
  <c r="L481" i="1"/>
  <c r="H481" i="1"/>
  <c r="D481" i="1"/>
  <c r="K480" i="1"/>
  <c r="G480" i="1"/>
  <c r="C480" i="1"/>
  <c r="DD508" i="17"/>
  <c r="C24" i="72"/>
  <c r="DJ508" i="17"/>
  <c r="H108" i="34" s="1"/>
  <c r="I24" i="72"/>
  <c r="DG508" i="17"/>
  <c r="E108" i="34" s="1"/>
  <c r="F24" i="72"/>
  <c r="I478" i="1"/>
  <c r="E478" i="1"/>
  <c r="L477" i="1"/>
  <c r="H477" i="1"/>
  <c r="D477" i="1"/>
  <c r="DH505" i="17"/>
  <c r="F105" i="34" s="1"/>
  <c r="G21" i="72"/>
  <c r="DN505" i="17"/>
  <c r="I105" i="34" s="1"/>
  <c r="M21" i="72"/>
  <c r="DJ504" i="17"/>
  <c r="H104" i="34" s="1"/>
  <c r="I20" i="72"/>
  <c r="DG504" i="17"/>
  <c r="E104" i="34" s="1"/>
  <c r="F20" i="72"/>
  <c r="DP503" i="17"/>
  <c r="K103" i="34" s="1"/>
  <c r="O19" i="72"/>
  <c r="DO502" i="17"/>
  <c r="J102" i="34" s="1"/>
  <c r="N18" i="72"/>
  <c r="DE502" i="17"/>
  <c r="C102" i="34" s="1"/>
  <c r="D18" i="72"/>
  <c r="DH501" i="17"/>
  <c r="F101" i="34" s="1"/>
  <c r="G17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H469" i="1"/>
  <c r="D469" i="1"/>
  <c r="DH497" i="17"/>
  <c r="F97" i="34" s="1"/>
  <c r="G13" i="72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H303" i="17"/>
  <c r="E76" i="19" s="1"/>
  <c r="F77" i="74"/>
  <c r="BJ302" i="17"/>
  <c r="G75" i="19" s="1"/>
  <c r="H76" i="74"/>
  <c r="BS301" i="17"/>
  <c r="L74" i="19" s="1"/>
  <c r="Q75" i="74"/>
  <c r="BG300" i="17"/>
  <c r="D73" i="19" s="1"/>
  <c r="E74" i="74"/>
  <c r="BE299" i="17"/>
  <c r="C73" i="74"/>
  <c r="BK299" i="17"/>
  <c r="H72" i="19" s="1"/>
  <c r="I73" i="74"/>
  <c r="BQ298" i="17"/>
  <c r="K71" i="19" s="1"/>
  <c r="O72" i="74"/>
  <c r="BJ298" i="17"/>
  <c r="G71" i="19" s="1"/>
  <c r="H72" i="74"/>
  <c r="BS297" i="17"/>
  <c r="L70" i="19" s="1"/>
  <c r="Q71" i="74"/>
  <c r="BP297" i="17"/>
  <c r="J70" i="19" s="1"/>
  <c r="N71" i="74"/>
  <c r="BF297" i="17"/>
  <c r="C70" i="19"/>
  <c r="D71" i="74"/>
  <c r="BI296" i="17"/>
  <c r="F69" i="19" s="1"/>
  <c r="G70" i="74"/>
  <c r="BO296" i="17"/>
  <c r="I69" i="19" s="1"/>
  <c r="M70" i="74"/>
  <c r="BE295" i="17"/>
  <c r="C69" i="74"/>
  <c r="BK295" i="17"/>
  <c r="H68" i="19" s="1"/>
  <c r="I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E291" i="17"/>
  <c r="C65" i="74"/>
  <c r="BK291" i="17"/>
  <c r="H64" i="19" s="1"/>
  <c r="I65" i="74"/>
  <c r="BH291" i="17"/>
  <c r="E64" i="19" s="1"/>
  <c r="F65" i="74"/>
  <c r="BJ290" i="17"/>
  <c r="G63" i="19" s="1"/>
  <c r="H64" i="74"/>
  <c r="BE267" i="17"/>
  <c r="C41" i="74"/>
  <c r="BK267" i="17"/>
  <c r="H40" i="19" s="1"/>
  <c r="I41" i="74"/>
  <c r="BJ266" i="17"/>
  <c r="G39" i="19" s="1"/>
  <c r="H40" i="74"/>
  <c r="BP265" i="17"/>
  <c r="J38" i="19" s="1"/>
  <c r="N39" i="74"/>
  <c r="BF265" i="17"/>
  <c r="C38" i="19" s="1"/>
  <c r="D39" i="74"/>
  <c r="BO264" i="17"/>
  <c r="I37" i="19" s="1"/>
  <c r="M38" i="74"/>
  <c r="BG264" i="17"/>
  <c r="D37" i="19"/>
  <c r="E38" i="74"/>
  <c r="O36" i="74"/>
  <c r="BQ262" i="17"/>
  <c r="K35" i="19" s="1"/>
  <c r="BS261" i="17"/>
  <c r="L34" i="19" s="1"/>
  <c r="Q35" i="74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K255" i="17"/>
  <c r="H28" i="19" s="1"/>
  <c r="I29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Q58" i="74"/>
  <c r="BP284" i="17"/>
  <c r="J57" i="19" s="1"/>
  <c r="N58" i="74"/>
  <c r="BF284" i="17"/>
  <c r="C57" i="19" s="1"/>
  <c r="D58" i="74"/>
  <c r="BI283" i="17"/>
  <c r="F56" i="19" s="1"/>
  <c r="G57" i="74"/>
  <c r="BO283" i="17"/>
  <c r="I56" i="19" s="1"/>
  <c r="BG283" i="17"/>
  <c r="D56" i="19" s="1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S280" i="17"/>
  <c r="L53" i="19" s="1"/>
  <c r="Q54" i="74"/>
  <c r="BP280" i="17"/>
  <c r="J53" i="19" s="1"/>
  <c r="N54" i="74"/>
  <c r="BF280" i="17"/>
  <c r="D54" i="74"/>
  <c r="BI279" i="17"/>
  <c r="F52" i="19" s="1"/>
  <c r="G53" i="74"/>
  <c r="BO279" i="17"/>
  <c r="I52" i="19" s="1"/>
  <c r="M53" i="74"/>
  <c r="BK278" i="17"/>
  <c r="H51" i="19" s="1"/>
  <c r="I52" i="74"/>
  <c r="BH278" i="17"/>
  <c r="E51" i="19" s="1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E47" i="19" s="1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 s="1"/>
  <c r="O23" i="74"/>
  <c r="BJ249" i="17"/>
  <c r="H23" i="74"/>
  <c r="BS248" i="17"/>
  <c r="L21" i="19" s="1"/>
  <c r="Q22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J16" i="74" s="1"/>
  <c r="BK242" i="17"/>
  <c r="H15" i="19" s="1"/>
  <c r="I16" i="74"/>
  <c r="BH242" i="17"/>
  <c r="E15" i="19" s="1"/>
  <c r="F16" i="74"/>
  <c r="BQ241" i="17"/>
  <c r="K14" i="19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BV146" i="17" s="1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C41" i="70"/>
  <c r="CB111" i="17"/>
  <c r="H35" i="26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CH106" i="17"/>
  <c r="K30" i="26" s="1"/>
  <c r="O36" i="70"/>
  <c r="CA106" i="17"/>
  <c r="G30" i="26" s="1"/>
  <c r="H36" i="70"/>
  <c r="CG105" i="17"/>
  <c r="J29" i="26" s="1"/>
  <c r="N35" i="70"/>
  <c r="BZ104" i="17"/>
  <c r="F28" i="26" s="1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C29" i="70"/>
  <c r="CB99" i="17"/>
  <c r="H23" i="26" s="1"/>
  <c r="I29" i="70"/>
  <c r="BY99" i="17"/>
  <c r="E23" i="26" s="1"/>
  <c r="F29" i="70"/>
  <c r="CH98" i="17"/>
  <c r="K22" i="26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J92" i="17"/>
  <c r="L16" i="26" s="1"/>
  <c r="Q22" i="70"/>
  <c r="CG92" i="17"/>
  <c r="J16" i="26" s="1"/>
  <c r="N22" i="70"/>
  <c r="BW92" i="17"/>
  <c r="C16" i="26" s="1"/>
  <c r="D22" i="70"/>
  <c r="BZ91" i="17"/>
  <c r="F15" i="26"/>
  <c r="G21" i="70"/>
  <c r="CF91" i="17"/>
  <c r="I15" i="26" s="1"/>
  <c r="B14" i="26"/>
  <c r="CB90" i="17"/>
  <c r="H14" i="26" s="1"/>
  <c r="I20" i="70"/>
  <c r="CH89" i="17"/>
  <c r="K13" i="26" s="1"/>
  <c r="O19" i="70"/>
  <c r="CA89" i="17"/>
  <c r="G13" i="26" s="1"/>
  <c r="H19" i="70"/>
  <c r="CJ88" i="17"/>
  <c r="L12" i="26" s="1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/>
  <c r="I16" i="70"/>
  <c r="BY86" i="17"/>
  <c r="E10" i="26"/>
  <c r="F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H122" i="26"/>
  <c r="E122" i="26"/>
  <c r="BQ127" i="17"/>
  <c r="K121" i="26" s="1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G117" i="26"/>
  <c r="L116" i="26"/>
  <c r="CJ140" i="17"/>
  <c r="BP122" i="17"/>
  <c r="C116" i="26"/>
  <c r="F115" i="26"/>
  <c r="BZ139" i="17"/>
  <c r="BO121" i="17"/>
  <c r="D115" i="26"/>
  <c r="B114" i="26"/>
  <c r="BL120" i="17"/>
  <c r="BM120" i="17"/>
  <c r="CB138" i="17"/>
  <c r="I69" i="70" s="1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G109" i="26"/>
  <c r="B105" i="26"/>
  <c r="BE146" i="17"/>
  <c r="H105" i="26"/>
  <c r="BK146" i="17"/>
  <c r="BQ110" i="17"/>
  <c r="G104" i="26"/>
  <c r="L103" i="26"/>
  <c r="BS144" i="17"/>
  <c r="BP109" i="17"/>
  <c r="C103" i="26"/>
  <c r="BF144" i="17"/>
  <c r="F102" i="26"/>
  <c r="BO108" i="17"/>
  <c r="I102" i="26" s="1"/>
  <c r="D102" i="26"/>
  <c r="B101" i="26"/>
  <c r="BE142" i="17"/>
  <c r="H101" i="26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97" i="26"/>
  <c r="H97" i="26"/>
  <c r="BQ102" i="17"/>
  <c r="G96" i="26"/>
  <c r="L95" i="26"/>
  <c r="BS136" i="17"/>
  <c r="BP101" i="17"/>
  <c r="C95" i="26"/>
  <c r="BF136" i="17"/>
  <c r="F94" i="26"/>
  <c r="BI135" i="17"/>
  <c r="F129" i="26" s="1"/>
  <c r="BO100" i="17"/>
  <c r="D94" i="26"/>
  <c r="B93" i="26"/>
  <c r="BE134" i="17"/>
  <c r="H93" i="26"/>
  <c r="E93" i="26"/>
  <c r="BH134" i="17"/>
  <c r="BQ98" i="17"/>
  <c r="B88" i="26"/>
  <c r="BL94" i="17"/>
  <c r="BM94" i="17"/>
  <c r="BQ93" i="17"/>
  <c r="K87" i="26"/>
  <c r="BP92" i="17"/>
  <c r="J86" i="26" s="1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Q81" i="17"/>
  <c r="K75" i="26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 s="1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F39" i="73"/>
  <c r="D38" i="73"/>
  <c r="N37" i="73"/>
  <c r="F37" i="73"/>
  <c r="Q36" i="73"/>
  <c r="D36" i="73"/>
  <c r="N35" i="73"/>
  <c r="Q34" i="73"/>
  <c r="H34" i="73"/>
  <c r="D34" i="73"/>
  <c r="F33" i="73"/>
  <c r="H32" i="73"/>
  <c r="D32" i="73"/>
  <c r="Q30" i="73"/>
  <c r="D30" i="73"/>
  <c r="H28" i="73"/>
  <c r="D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K19" i="73" s="1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Q41" i="69"/>
  <c r="H41" i="69"/>
  <c r="D41" i="69"/>
  <c r="N40" i="69"/>
  <c r="Q39" i="69"/>
  <c r="H39" i="69"/>
  <c r="D39" i="69"/>
  <c r="N38" i="69"/>
  <c r="Q37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J32" i="70" s="1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Q85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E11" i="72"/>
  <c r="N72" i="74"/>
  <c r="F68" i="74"/>
  <c r="C52" i="74"/>
  <c r="I47" i="74"/>
  <c r="Q34" i="74"/>
  <c r="H30" i="74"/>
  <c r="E24" i="74"/>
  <c r="K24" i="74" s="1"/>
  <c r="C15" i="74"/>
  <c r="DR572" i="17"/>
  <c r="L172" i="34" s="1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K74" i="68" s="1"/>
  <c r="C74" i="68"/>
  <c r="M73" i="68"/>
  <c r="I73" i="68"/>
  <c r="D73" i="68"/>
  <c r="N72" i="68"/>
  <c r="E72" i="68"/>
  <c r="J72" i="68" s="1"/>
  <c r="O71" i="68"/>
  <c r="F71" i="68"/>
  <c r="J71" i="68" s="1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N19" i="68"/>
  <c r="Q18" i="68"/>
  <c r="H18" i="68"/>
  <c r="D18" i="68"/>
  <c r="N17" i="68"/>
  <c r="Q16" i="68"/>
  <c r="H16" i="68"/>
  <c r="D16" i="68"/>
  <c r="N15" i="68"/>
  <c r="Q14" i="68"/>
  <c r="H14" i="68"/>
  <c r="D14" i="68"/>
  <c r="N13" i="68"/>
  <c r="Q12" i="68"/>
  <c r="H12" i="68"/>
  <c r="D12" i="68"/>
  <c r="N11" i="68"/>
  <c r="Q10" i="68"/>
  <c r="M41" i="73"/>
  <c r="E41" i="73"/>
  <c r="G40" i="73"/>
  <c r="C40" i="73"/>
  <c r="I39" i="73"/>
  <c r="E39" i="73"/>
  <c r="G38" i="73"/>
  <c r="M37" i="73"/>
  <c r="I37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O30" i="73"/>
  <c r="M29" i="73"/>
  <c r="I29" i="73"/>
  <c r="E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L47" i="69" s="1"/>
  <c r="F47" i="69"/>
  <c r="Q46" i="69"/>
  <c r="H46" i="69"/>
  <c r="D46" i="69"/>
  <c r="N45" i="69"/>
  <c r="L45" i="69" s="1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E36" i="69"/>
  <c r="K36" i="69" s="1"/>
  <c r="L36" i="69" s="1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M73" i="72"/>
  <c r="I69" i="72"/>
  <c r="E67" i="72"/>
  <c r="F48" i="72"/>
  <c r="D39" i="72"/>
  <c r="M23" i="72"/>
  <c r="F76" i="74"/>
  <c r="D67" i="74"/>
  <c r="C60" i="74"/>
  <c r="K60" i="74" s="1"/>
  <c r="I55" i="74"/>
  <c r="O50" i="74"/>
  <c r="F29" i="74"/>
  <c r="C23" i="74"/>
  <c r="K23" i="74" s="1"/>
  <c r="I18" i="74"/>
  <c r="O13" i="74"/>
  <c r="DF570" i="17"/>
  <c r="D170" i="34" s="1"/>
  <c r="DN551" i="17"/>
  <c r="I151" i="34"/>
  <c r="CM542" i="17"/>
  <c r="CO522" i="17"/>
  <c r="D32" i="34" s="1"/>
  <c r="CG84" i="17"/>
  <c r="J8" i="26" s="1"/>
  <c r="B34" i="2"/>
  <c r="B32" i="1" s="1"/>
  <c r="F19" i="17" s="1"/>
  <c r="B81" i="2"/>
  <c r="U36" i="2"/>
  <c r="V36" i="2" s="1"/>
  <c r="D83" i="2"/>
  <c r="U33" i="2"/>
  <c r="V33" i="2" s="1"/>
  <c r="X33" i="2" s="1"/>
  <c r="D80" i="2"/>
  <c r="H80" i="2" s="1"/>
  <c r="U26" i="2"/>
  <c r="V26" i="2" s="1"/>
  <c r="X26" i="2" s="1"/>
  <c r="D73" i="2"/>
  <c r="H73" i="2" s="1"/>
  <c r="I73" i="2" s="1"/>
  <c r="I37" i="2"/>
  <c r="B175" i="1" s="1"/>
  <c r="G84" i="2"/>
  <c r="B35" i="2"/>
  <c r="B82" i="2"/>
  <c r="B33" i="2"/>
  <c r="B31" i="1" s="1"/>
  <c r="B80" i="2"/>
  <c r="I80" i="2" s="1"/>
  <c r="C68" i="69"/>
  <c r="B135" i="26"/>
  <c r="C72" i="69"/>
  <c r="B139" i="26"/>
  <c r="C76" i="69"/>
  <c r="J51" i="68"/>
  <c r="K51" i="68"/>
  <c r="G66" i="69"/>
  <c r="B132" i="26"/>
  <c r="C69" i="69"/>
  <c r="D67" i="26"/>
  <c r="E74" i="70"/>
  <c r="G69" i="26"/>
  <c r="H76" i="70"/>
  <c r="B31" i="26"/>
  <c r="CC107" i="17"/>
  <c r="CD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CU526" i="17" s="1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R519" i="17"/>
  <c r="L119" i="34" s="1"/>
  <c r="DP524" i="17"/>
  <c r="K124" i="34" s="1"/>
  <c r="O40" i="72"/>
  <c r="DD533" i="17"/>
  <c r="C49" i="72"/>
  <c r="DR579" i="17"/>
  <c r="L179" i="34" s="1"/>
  <c r="Q95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D140" i="26"/>
  <c r="E77" i="69"/>
  <c r="Q66" i="70"/>
  <c r="K55" i="70"/>
  <c r="J55" i="70"/>
  <c r="J74" i="68"/>
  <c r="K52" i="74"/>
  <c r="K53" i="69"/>
  <c r="K63" i="68"/>
  <c r="L63" i="68" s="1"/>
  <c r="J63" i="68"/>
  <c r="K71" i="68"/>
  <c r="K96" i="26"/>
  <c r="BQ137" i="17"/>
  <c r="I98" i="26"/>
  <c r="BO139" i="17"/>
  <c r="K100" i="26"/>
  <c r="BQ141" i="17"/>
  <c r="BO143" i="17"/>
  <c r="K109" i="26"/>
  <c r="CH133" i="17"/>
  <c r="CF135" i="17"/>
  <c r="K113" i="26"/>
  <c r="CH137" i="17"/>
  <c r="H62" i="26"/>
  <c r="I115" i="26"/>
  <c r="CF139" i="17"/>
  <c r="K117" i="26"/>
  <c r="CH141" i="17"/>
  <c r="I119" i="26"/>
  <c r="CF143" i="17"/>
  <c r="CC86" i="17"/>
  <c r="B27" i="26"/>
  <c r="CC103" i="17"/>
  <c r="J37" i="70"/>
  <c r="K37" i="70"/>
  <c r="B48" i="26"/>
  <c r="CC124" i="17"/>
  <c r="CD124" i="17"/>
  <c r="J12" i="74"/>
  <c r="K16" i="74"/>
  <c r="K20" i="74"/>
  <c r="B47" i="19"/>
  <c r="BL274" i="17"/>
  <c r="BM274" i="17"/>
  <c r="BN274" i="17" s="1"/>
  <c r="BL278" i="17"/>
  <c r="B55" i="19"/>
  <c r="B32" i="19"/>
  <c r="DR498" i="17"/>
  <c r="L98" i="34" s="1"/>
  <c r="Q14" i="72"/>
  <c r="DE506" i="17"/>
  <c r="C106" i="34" s="1"/>
  <c r="D22" i="72"/>
  <c r="DP507" i="17"/>
  <c r="K107" i="34" s="1"/>
  <c r="O23" i="72"/>
  <c r="DN509" i="17"/>
  <c r="I109" i="34" s="1"/>
  <c r="M25" i="72"/>
  <c r="DR510" i="17"/>
  <c r="L110" i="34" s="1"/>
  <c r="Q26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 s="1"/>
  <c r="N29" i="71"/>
  <c r="DA517" i="17"/>
  <c r="L27" i="34" s="1"/>
  <c r="Q33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 s="1"/>
  <c r="I67" i="71"/>
  <c r="CQ552" i="17"/>
  <c r="F62" i="34" s="1"/>
  <c r="G68" i="71"/>
  <c r="CS555" i="17"/>
  <c r="H65" i="34" s="1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DA565" i="17"/>
  <c r="L75" i="34" s="1"/>
  <c r="Q81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 s="1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A572" i="17"/>
  <c r="L82" i="34" s="1"/>
  <c r="Q88" i="71"/>
  <c r="DI523" i="17"/>
  <c r="G123" i="34" s="1"/>
  <c r="H39" i="72"/>
  <c r="J39" i="72"/>
  <c r="DE526" i="17"/>
  <c r="C126" i="34" s="1"/>
  <c r="D42" i="72"/>
  <c r="DD540" i="17"/>
  <c r="C56" i="72"/>
  <c r="DE542" i="17"/>
  <c r="C142" i="34" s="1"/>
  <c r="D58" i="72"/>
  <c r="DR550" i="17"/>
  <c r="L150" i="34" s="1"/>
  <c r="Q66" i="72"/>
  <c r="DE566" i="17"/>
  <c r="C166" i="34" s="1"/>
  <c r="D82" i="72"/>
  <c r="DF569" i="17"/>
  <c r="D169" i="34" s="1"/>
  <c r="E85" i="72"/>
  <c r="DP571" i="17"/>
  <c r="K171" i="34" s="1"/>
  <c r="O87" i="72"/>
  <c r="B172" i="34"/>
  <c r="DR578" i="17"/>
  <c r="L178" i="34" s="1"/>
  <c r="Q94" i="72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J36" i="69"/>
  <c r="J68" i="68"/>
  <c r="K68" i="68"/>
  <c r="K72" i="68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I105" i="26"/>
  <c r="BO146" i="17"/>
  <c r="J111" i="26"/>
  <c r="CG135" i="17"/>
  <c r="J115" i="26"/>
  <c r="CG139" i="17"/>
  <c r="BN123" i="17"/>
  <c r="J119" i="26"/>
  <c r="CG143" i="17"/>
  <c r="B5" i="26"/>
  <c r="CD81" i="17"/>
  <c r="CC81" i="17"/>
  <c r="B9" i="26"/>
  <c r="B13" i="26"/>
  <c r="B17" i="26"/>
  <c r="K28" i="70"/>
  <c r="J28" i="70"/>
  <c r="K32" i="70"/>
  <c r="K36" i="70"/>
  <c r="L36" i="70"/>
  <c r="J36" i="70"/>
  <c r="K40" i="70"/>
  <c r="J40" i="70"/>
  <c r="CC119" i="17"/>
  <c r="CC127" i="17"/>
  <c r="K47" i="74"/>
  <c r="J47" i="74"/>
  <c r="K51" i="74"/>
  <c r="J51" i="74"/>
  <c r="B54" i="19"/>
  <c r="B58" i="19"/>
  <c r="BL285" i="17"/>
  <c r="BM285" i="17"/>
  <c r="DR497" i="17"/>
  <c r="L97" i="34" s="1"/>
  <c r="Q13" i="72"/>
  <c r="DJ503" i="17"/>
  <c r="H103" i="34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 s="1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 s="1"/>
  <c r="M47" i="71"/>
  <c r="DA532" i="17"/>
  <c r="L42" i="34" s="1"/>
  <c r="Q48" i="71"/>
  <c r="DA544" i="17"/>
  <c r="L54" i="34" s="1"/>
  <c r="Q60" i="71"/>
  <c r="CX548" i="17"/>
  <c r="J58" i="34" s="1"/>
  <c r="N64" i="71"/>
  <c r="CP562" i="17"/>
  <c r="E72" i="34" s="1"/>
  <c r="F78" i="71"/>
  <c r="B80" i="34"/>
  <c r="CO575" i="17"/>
  <c r="D85" i="34" s="1"/>
  <c r="E91" i="71"/>
  <c r="DR522" i="17"/>
  <c r="L122" i="34" s="1"/>
  <c r="Q38" i="72"/>
  <c r="DH525" i="17"/>
  <c r="F125" i="34" s="1"/>
  <c r="G41" i="72"/>
  <c r="DO534" i="17"/>
  <c r="J134" i="34" s="1"/>
  <c r="N50" i="72"/>
  <c r="DP539" i="17"/>
  <c r="K139" i="34" s="1"/>
  <c r="O55" i="72"/>
  <c r="DH553" i="17"/>
  <c r="F153" i="34" s="1"/>
  <c r="G69" i="72"/>
  <c r="DH565" i="17"/>
  <c r="F165" i="34" s="1"/>
  <c r="G81" i="72"/>
  <c r="DD568" i="17"/>
  <c r="C84" i="72"/>
  <c r="B129" i="26"/>
  <c r="C66" i="69"/>
  <c r="B15" i="26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48" i="68"/>
  <c r="K48" i="68"/>
  <c r="BG133" i="17"/>
  <c r="F127" i="26"/>
  <c r="G64" i="69"/>
  <c r="G129" i="26"/>
  <c r="H66" i="69"/>
  <c r="B130" i="26"/>
  <c r="C67" i="69"/>
  <c r="D131" i="26"/>
  <c r="E68" i="69"/>
  <c r="BJ143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B68" i="26"/>
  <c r="C75" i="70"/>
  <c r="F69" i="26"/>
  <c r="G76" i="70"/>
  <c r="B25" i="26"/>
  <c r="J35" i="70"/>
  <c r="L35" i="70" s="1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L51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DA535" i="17"/>
  <c r="L45" i="34" s="1"/>
  <c r="Q51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 s="1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DR517" i="17"/>
  <c r="L117" i="34" s="1"/>
  <c r="Q33" i="72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R533" i="17"/>
  <c r="L133" i="34"/>
  <c r="Q49" i="72"/>
  <c r="DP546" i="17"/>
  <c r="K146" i="34" s="1"/>
  <c r="O62" i="72"/>
  <c r="DN552" i="17"/>
  <c r="I152" i="34" s="1"/>
  <c r="M68" i="72"/>
  <c r="DO557" i="17"/>
  <c r="J157" i="34" s="1"/>
  <c r="N73" i="72"/>
  <c r="DR561" i="17"/>
  <c r="L161" i="34" s="1"/>
  <c r="Q77" i="72"/>
  <c r="DJ563" i="17"/>
  <c r="H163" i="34" s="1"/>
  <c r="I79" i="72"/>
  <c r="DE565" i="17"/>
  <c r="C165" i="34" s="1"/>
  <c r="D81" i="72"/>
  <c r="O82" i="72"/>
  <c r="DP566" i="17"/>
  <c r="K166" i="34" s="1"/>
  <c r="B171" i="34"/>
  <c r="DP574" i="17"/>
  <c r="K174" i="34" s="1"/>
  <c r="O90" i="72"/>
  <c r="DH576" i="17"/>
  <c r="F176" i="34" s="1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K29" i="69"/>
  <c r="J29" i="69"/>
  <c r="J24" i="69"/>
  <c r="K24" i="69"/>
  <c r="L24" i="69" s="1"/>
  <c r="J23" i="68"/>
  <c r="K23" i="68"/>
  <c r="B140" i="26"/>
  <c r="C77" i="69"/>
  <c r="F63" i="26"/>
  <c r="G70" i="70"/>
  <c r="E70" i="26"/>
  <c r="F77" i="70"/>
  <c r="CD86" i="17"/>
  <c r="CE86" i="17" s="1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R531" i="17"/>
  <c r="L131" i="34" s="1"/>
  <c r="Q47" i="72"/>
  <c r="DO539" i="17"/>
  <c r="J139" i="34"/>
  <c r="N55" i="72"/>
  <c r="DD573" i="17"/>
  <c r="C89" i="72"/>
  <c r="DN578" i="17"/>
  <c r="I178" i="34" s="1"/>
  <c r="M94" i="72"/>
  <c r="CX544" i="17"/>
  <c r="J54" i="34" s="1"/>
  <c r="DR526" i="17"/>
  <c r="L126" i="34" s="1"/>
  <c r="Q42" i="72"/>
  <c r="DO542" i="17"/>
  <c r="J142" i="34"/>
  <c r="N58" i="72"/>
  <c r="DP551" i="17"/>
  <c r="K151" i="34" s="1"/>
  <c r="O67" i="72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DA528" i="17"/>
  <c r="L38" i="34" s="1"/>
  <c r="Q44" i="71"/>
  <c r="CO543" i="17"/>
  <c r="D53" i="34" s="1"/>
  <c r="E59" i="71"/>
  <c r="CS546" i="17"/>
  <c r="H56" i="34"/>
  <c r="I62" i="71"/>
  <c r="CR549" i="17"/>
  <c r="CT549" i="17" s="1"/>
  <c r="H65" i="71"/>
  <c r="K65" i="71" s="1"/>
  <c r="DA556" i="17"/>
  <c r="L66" i="34" s="1"/>
  <c r="Q72" i="71"/>
  <c r="CS562" i="17"/>
  <c r="H72" i="34"/>
  <c r="I78" i="71"/>
  <c r="B120" i="34"/>
  <c r="DP523" i="17"/>
  <c r="K123" i="34" s="1"/>
  <c r="O39" i="72"/>
  <c r="DO526" i="17"/>
  <c r="J126" i="34" s="1"/>
  <c r="N42" i="72"/>
  <c r="Q50" i="72"/>
  <c r="DR534" i="17"/>
  <c r="L134" i="34" s="1"/>
  <c r="DE554" i="17"/>
  <c r="D70" i="72"/>
  <c r="DO566" i="17"/>
  <c r="J166" i="34"/>
  <c r="N82" i="72"/>
  <c r="DN569" i="17"/>
  <c r="I169" i="34" s="1"/>
  <c r="M85" i="72"/>
  <c r="L85" i="72" s="1"/>
  <c r="G62" i="26"/>
  <c r="H69" i="70"/>
  <c r="K53" i="74"/>
  <c r="J53" i="74"/>
  <c r="H104" i="26"/>
  <c r="BK145" i="17"/>
  <c r="J17" i="69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L73" i="68" s="1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E105" i="17" s="1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L54" i="74" s="1"/>
  <c r="K54" i="74"/>
  <c r="J58" i="74"/>
  <c r="K58" i="74"/>
  <c r="B98" i="34"/>
  <c r="DE500" i="17"/>
  <c r="C100" i="34" s="1"/>
  <c r="D16" i="72"/>
  <c r="DP501" i="17"/>
  <c r="K101" i="34" s="1"/>
  <c r="O17" i="72"/>
  <c r="DF503" i="17"/>
  <c r="D103" i="34" s="1"/>
  <c r="E19" i="72"/>
  <c r="DR504" i="17"/>
  <c r="L104" i="34" s="1"/>
  <c r="Q20" i="72"/>
  <c r="B106" i="34"/>
  <c r="DR512" i="17"/>
  <c r="L112" i="34" s="1"/>
  <c r="Q28" i="72"/>
  <c r="CX495" i="17"/>
  <c r="J5" i="34" s="1"/>
  <c r="N11" i="71"/>
  <c r="CW498" i="17"/>
  <c r="I8" i="34" s="1"/>
  <c r="M14" i="71"/>
  <c r="DA499" i="17"/>
  <c r="L9" i="34" s="1"/>
  <c r="Q15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/>
  <c r="D55" i="71"/>
  <c r="CY540" i="17"/>
  <c r="K50" i="34" s="1"/>
  <c r="O56" i="71"/>
  <c r="CO542" i="17"/>
  <c r="D52" i="34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DA563" i="17"/>
  <c r="L73" i="34" s="1"/>
  <c r="Q79" i="71"/>
  <c r="CR568" i="17"/>
  <c r="CU568" i="17" s="1"/>
  <c r="H84" i="71"/>
  <c r="J84" i="71" s="1"/>
  <c r="CM573" i="17"/>
  <c r="C89" i="71"/>
  <c r="DA575" i="17"/>
  <c r="L85" i="34" s="1"/>
  <c r="Q91" i="71"/>
  <c r="CO578" i="17"/>
  <c r="E94" i="71"/>
  <c r="DA579" i="17"/>
  <c r="L89" i="34" s="1"/>
  <c r="Q95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N556" i="17"/>
  <c r="I156" i="34" s="1"/>
  <c r="M72" i="72"/>
  <c r="DR557" i="17"/>
  <c r="L157" i="34" s="1"/>
  <c r="Q73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J32" i="68"/>
  <c r="K32" i="68"/>
  <c r="J40" i="68"/>
  <c r="K40" i="68"/>
  <c r="B55" i="34"/>
  <c r="J17" i="73"/>
  <c r="K17" i="73"/>
  <c r="J47" i="68"/>
  <c r="K47" i="68"/>
  <c r="E128" i="26"/>
  <c r="F65" i="69"/>
  <c r="F133" i="26"/>
  <c r="G70" i="69"/>
  <c r="F59" i="26"/>
  <c r="G66" i="70"/>
  <c r="F67" i="26"/>
  <c r="G74" i="70"/>
  <c r="CX497" i="17"/>
  <c r="J7" i="34" s="1"/>
  <c r="N13" i="71"/>
  <c r="CW508" i="17"/>
  <c r="I18" i="34" s="1"/>
  <c r="M24" i="71"/>
  <c r="DA513" i="17"/>
  <c r="L23" i="34" s="1"/>
  <c r="Q29" i="71"/>
  <c r="J43" i="71"/>
  <c r="CN553" i="17"/>
  <c r="D69" i="71"/>
  <c r="K69" i="71" s="1"/>
  <c r="CP563" i="17"/>
  <c r="E73" i="34" s="1"/>
  <c r="F79" i="71"/>
  <c r="CR574" i="17"/>
  <c r="G84" i="34"/>
  <c r="H90" i="71"/>
  <c r="DN530" i="17"/>
  <c r="I130" i="34" s="1"/>
  <c r="M46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DG524" i="17"/>
  <c r="E124" i="34" s="1"/>
  <c r="F40" i="72"/>
  <c r="B152" i="34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K62" i="68"/>
  <c r="J70" i="68"/>
  <c r="K70" i="68"/>
  <c r="J16" i="70"/>
  <c r="J55" i="69"/>
  <c r="K55" i="69"/>
  <c r="L55" i="69" s="1"/>
  <c r="K29" i="68"/>
  <c r="J29" i="68"/>
  <c r="K37" i="68"/>
  <c r="J37" i="68"/>
  <c r="K67" i="68"/>
  <c r="J67" i="68"/>
  <c r="K75" i="68"/>
  <c r="J75" i="68"/>
  <c r="BN94" i="17"/>
  <c r="J95" i="26"/>
  <c r="BP136" i="17"/>
  <c r="J99" i="26"/>
  <c r="BP140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E111" i="17" s="1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B64" i="19"/>
  <c r="B72" i="19"/>
  <c r="DI495" i="17"/>
  <c r="G95" i="34"/>
  <c r="H11" i="72"/>
  <c r="DD496" i="17"/>
  <c r="C12" i="72"/>
  <c r="DE498" i="17"/>
  <c r="C98" i="34" s="1"/>
  <c r="D14" i="72"/>
  <c r="DR506" i="17"/>
  <c r="L106" i="34" s="1"/>
  <c r="Q22" i="72"/>
  <c r="B108" i="34"/>
  <c r="DE510" i="17"/>
  <c r="D26" i="72"/>
  <c r="J26" i="72" s="1"/>
  <c r="B5" i="34"/>
  <c r="DA497" i="17"/>
  <c r="L7" i="34" s="1"/>
  <c r="Q13" i="71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 s="1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DA541" i="17"/>
  <c r="L51" i="34" s="1"/>
  <c r="Q57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DA561" i="17"/>
  <c r="L71" i="34" s="1"/>
  <c r="Q77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A577" i="17"/>
  <c r="L87" i="34" s="1"/>
  <c r="Q93" i="71"/>
  <c r="DG525" i="17"/>
  <c r="E125" i="34" s="1"/>
  <c r="F41" i="72"/>
  <c r="DJ529" i="17"/>
  <c r="H129" i="34" s="1"/>
  <c r="I45" i="72"/>
  <c r="DH530" i="17"/>
  <c r="F130" i="34" s="1"/>
  <c r="G46" i="72"/>
  <c r="K46" i="72" s="1"/>
  <c r="DF534" i="17"/>
  <c r="D134" i="34" s="1"/>
  <c r="E50" i="72"/>
  <c r="DO535" i="17"/>
  <c r="J135" i="34" s="1"/>
  <c r="N51" i="72"/>
  <c r="DR539" i="17"/>
  <c r="L139" i="34" s="1"/>
  <c r="Q55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R563" i="17"/>
  <c r="L163" i="34" s="1"/>
  <c r="Q79" i="72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DR542" i="17"/>
  <c r="L142" i="34" s="1"/>
  <c r="Q58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109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C137" i="26"/>
  <c r="D74" i="69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J11" i="74"/>
  <c r="K11" i="74"/>
  <c r="BM241" i="17"/>
  <c r="J19" i="74"/>
  <c r="K19" i="74"/>
  <c r="B31" i="19"/>
  <c r="BM258" i="17"/>
  <c r="BL258" i="17"/>
  <c r="B39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 s="1"/>
  <c r="N28" i="71"/>
  <c r="CR517" i="17"/>
  <c r="G27" i="34" s="1"/>
  <c r="H33" i="71"/>
  <c r="CM518" i="17"/>
  <c r="C34" i="71"/>
  <c r="DA520" i="17"/>
  <c r="L30" i="34" s="1"/>
  <c r="Q36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 s="1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/>
  <c r="H43" i="72"/>
  <c r="DP535" i="17"/>
  <c r="K135" i="34" s="1"/>
  <c r="O51" i="72"/>
  <c r="DJ540" i="17"/>
  <c r="H140" i="34" s="1"/>
  <c r="I56" i="72"/>
  <c r="E69" i="72"/>
  <c r="DF553" i="17"/>
  <c r="D153" i="34" s="1"/>
  <c r="DR554" i="17"/>
  <c r="L154" i="34"/>
  <c r="Q70" i="72"/>
  <c r="DI567" i="17"/>
  <c r="G167" i="34" s="1"/>
  <c r="H83" i="72"/>
  <c r="DE570" i="17"/>
  <c r="D86" i="72"/>
  <c r="DI579" i="17"/>
  <c r="G179" i="34" s="1"/>
  <c r="H95" i="72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L52" i="69" s="1"/>
  <c r="J16" i="73"/>
  <c r="L16" i="73" s="1"/>
  <c r="K16" i="73"/>
  <c r="J22" i="73"/>
  <c r="K22" i="73"/>
  <c r="C132" i="26"/>
  <c r="D69" i="69"/>
  <c r="C136" i="26"/>
  <c r="D73" i="69"/>
  <c r="H138" i="26"/>
  <c r="I75" i="69"/>
  <c r="C140" i="26"/>
  <c r="D77" i="69"/>
  <c r="L140" i="26"/>
  <c r="Q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L11" i="74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DA495" i="17"/>
  <c r="L5" i="34" s="1"/>
  <c r="Q11" i="7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 s="1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DA543" i="17"/>
  <c r="L53" i="34" s="1"/>
  <c r="Q59" i="71"/>
  <c r="CY548" i="17"/>
  <c r="K58" i="34" s="1"/>
  <c r="O64" i="71"/>
  <c r="CO554" i="17"/>
  <c r="E70" i="71"/>
  <c r="K70" i="71" s="1"/>
  <c r="DA555" i="17"/>
  <c r="L65" i="34" s="1"/>
  <c r="Q71" i="7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 s="1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/>
  <c r="O78" i="72"/>
  <c r="L78" i="72" s="1"/>
  <c r="DF564" i="17"/>
  <c r="D164" i="34" s="1"/>
  <c r="E80" i="72"/>
  <c r="DR565" i="17"/>
  <c r="L165" i="34"/>
  <c r="Q81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N243" i="17" s="1"/>
  <c r="BM243" i="17"/>
  <c r="B52" i="34"/>
  <c r="J20" i="69"/>
  <c r="K20" i="69"/>
  <c r="B128" i="26"/>
  <c r="C65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DA509" i="17"/>
  <c r="L19" i="34" s="1"/>
  <c r="Q25" i="71"/>
  <c r="CR518" i="17"/>
  <c r="G28" i="34" s="1"/>
  <c r="H34" i="71"/>
  <c r="DA533" i="17"/>
  <c r="L43" i="34" s="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 s="1"/>
  <c r="E70" i="72"/>
  <c r="DO563" i="17"/>
  <c r="J163" i="34" s="1"/>
  <c r="N79" i="72"/>
  <c r="L79" i="72" s="1"/>
  <c r="B165" i="34"/>
  <c r="DI572" i="17"/>
  <c r="G172" i="34" s="1"/>
  <c r="H88" i="72"/>
  <c r="K88" i="72" s="1"/>
  <c r="DG577" i="17"/>
  <c r="E177" i="34" s="1"/>
  <c r="F93" i="72"/>
  <c r="CX556" i="17"/>
  <c r="J66" i="34" s="1"/>
  <c r="N72" i="71"/>
  <c r="CR573" i="17"/>
  <c r="G83" i="34" s="1"/>
  <c r="H89" i="71"/>
  <c r="DR566" i="17"/>
  <c r="L166" i="34" s="1"/>
  <c r="Q82" i="72"/>
  <c r="G132" i="26"/>
  <c r="H69" i="69"/>
  <c r="G140" i="26"/>
  <c r="H77" i="69"/>
  <c r="F68" i="26"/>
  <c r="G75" i="70"/>
  <c r="J57" i="70"/>
  <c r="K57" i="70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J83" i="71"/>
  <c r="K83" i="71"/>
  <c r="J28" i="68"/>
  <c r="K28" i="68"/>
  <c r="J36" i="68"/>
  <c r="K36" i="68"/>
  <c r="J87" i="71"/>
  <c r="L87" i="71"/>
  <c r="K87" i="7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L130" i="26"/>
  <c r="Q67" i="69"/>
  <c r="C134" i="26"/>
  <c r="D71" i="69"/>
  <c r="L134" i="26"/>
  <c r="Q71" i="69"/>
  <c r="L138" i="26"/>
  <c r="Q75" i="69"/>
  <c r="H140" i="26"/>
  <c r="I77" i="69"/>
  <c r="H58" i="26"/>
  <c r="I65" i="70"/>
  <c r="BW136" i="17"/>
  <c r="BW140" i="17"/>
  <c r="L64" i="26"/>
  <c r="Q71" i="70"/>
  <c r="I73" i="70"/>
  <c r="C68" i="26"/>
  <c r="D75" i="70"/>
  <c r="L68" i="26"/>
  <c r="Q75" i="70"/>
  <c r="B23" i="26"/>
  <c r="CC99" i="17"/>
  <c r="CD99" i="17"/>
  <c r="J33" i="70"/>
  <c r="K33" i="70"/>
  <c r="J54" i="70"/>
  <c r="K54" i="70"/>
  <c r="BL238" i="17"/>
  <c r="BM238" i="17"/>
  <c r="BN238" i="17" s="1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K25" i="72" s="1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/>
  <c r="H46" i="71"/>
  <c r="J46" i="71" s="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DA553" i="17"/>
  <c r="L63" i="34" s="1"/>
  <c r="Q69" i="71"/>
  <c r="CP555" i="17"/>
  <c r="E65" i="34"/>
  <c r="F71" i="71"/>
  <c r="CW556" i="17"/>
  <c r="I66" i="34" s="1"/>
  <c r="M72" i="71"/>
  <c r="DA557" i="17"/>
  <c r="L67" i="34" s="1"/>
  <c r="Q73" i="71"/>
  <c r="CR562" i="17"/>
  <c r="G72" i="34" s="1"/>
  <c r="H78" i="71"/>
  <c r="CM563" i="17"/>
  <c r="C79" i="71"/>
  <c r="CX565" i="17"/>
  <c r="J75" i="34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R535" i="17"/>
  <c r="L135" i="34" s="1"/>
  <c r="Q51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/>
  <c r="H68" i="72"/>
  <c r="DH554" i="17"/>
  <c r="F154" i="34" s="1"/>
  <c r="G70" i="72"/>
  <c r="DJ569" i="17"/>
  <c r="H169" i="34" s="1"/>
  <c r="I85" i="72"/>
  <c r="DG573" i="17"/>
  <c r="E173" i="34"/>
  <c r="F89" i="72"/>
  <c r="DN574" i="17"/>
  <c r="I174" i="34" s="1"/>
  <c r="M90" i="72"/>
  <c r="L90" i="72" s="1"/>
  <c r="DR575" i="17"/>
  <c r="L175" i="34" s="1"/>
  <c r="Q91" i="72"/>
  <c r="DD577" i="17"/>
  <c r="C93" i="72"/>
  <c r="DE579" i="17"/>
  <c r="C179" i="34" s="1"/>
  <c r="D95" i="72"/>
  <c r="CP546" i="17"/>
  <c r="E56" i="34" s="1"/>
  <c r="F62" i="71"/>
  <c r="DA548" i="17"/>
  <c r="L58" i="34" s="1"/>
  <c r="Q64" i="71"/>
  <c r="J66" i="71"/>
  <c r="K66" i="71"/>
  <c r="CM562" i="17"/>
  <c r="CT562" i="17" s="1"/>
  <c r="C78" i="7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DO550" i="17"/>
  <c r="J150" i="34" s="1"/>
  <c r="N66" i="72"/>
  <c r="DN565" i="17"/>
  <c r="I165" i="34" s="1"/>
  <c r="M81" i="72"/>
  <c r="L81" i="72" s="1"/>
  <c r="DJ568" i="17"/>
  <c r="H168" i="34"/>
  <c r="I84" i="72"/>
  <c r="DI571" i="17"/>
  <c r="G171" i="34" s="1"/>
  <c r="H87" i="72"/>
  <c r="DO578" i="17"/>
  <c r="J178" i="34" s="1"/>
  <c r="N94" i="72"/>
  <c r="C127" i="26"/>
  <c r="D64" i="69"/>
  <c r="H133" i="26"/>
  <c r="I70" i="69"/>
  <c r="L57" i="26"/>
  <c r="Q64" i="70"/>
  <c r="L61" i="26"/>
  <c r="Q68" i="70"/>
  <c r="L65" i="26"/>
  <c r="Q72" i="70"/>
  <c r="CD117" i="17"/>
  <c r="J13" i="74"/>
  <c r="K13" i="74"/>
  <c r="L13" i="74" s="1"/>
  <c r="L18" i="74"/>
  <c r="B37" i="19"/>
  <c r="CN498" i="17"/>
  <c r="C8" i="34" s="1"/>
  <c r="D14" i="71"/>
  <c r="J64" i="71"/>
  <c r="K64" i="71"/>
  <c r="B142" i="34"/>
  <c r="J42" i="71"/>
  <c r="L42" i="71" s="1"/>
  <c r="K42" i="71"/>
  <c r="J53" i="70"/>
  <c r="K53" i="70"/>
  <c r="L29" i="69"/>
  <c r="J38" i="68"/>
  <c r="K38" i="68"/>
  <c r="J64" i="68"/>
  <c r="K64" i="68"/>
  <c r="I93" i="26"/>
  <c r="BO134" i="17"/>
  <c r="K95" i="26"/>
  <c r="BQ136" i="17"/>
  <c r="K99" i="26"/>
  <c r="BQ140" i="17"/>
  <c r="I101" i="26"/>
  <c r="BO142" i="17"/>
  <c r="BQ144" i="17"/>
  <c r="K103" i="26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Z146" i="17"/>
  <c r="J11" i="70"/>
  <c r="L11" i="70" s="1"/>
  <c r="K11" i="70"/>
  <c r="CD127" i="17"/>
  <c r="CE127" i="17" s="1"/>
  <c r="B10" i="19"/>
  <c r="BL237" i="17"/>
  <c r="BM237" i="17"/>
  <c r="BN237" i="17" s="1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/>
  <c r="M24" i="72"/>
  <c r="DR509" i="17"/>
  <c r="L109" i="34" s="1"/>
  <c r="Q25" i="72"/>
  <c r="DF512" i="17"/>
  <c r="D112" i="34" s="1"/>
  <c r="E28" i="72"/>
  <c r="DR513" i="17"/>
  <c r="L113" i="34" s="1"/>
  <c r="Q29" i="72"/>
  <c r="CO499" i="17"/>
  <c r="D9" i="34" s="1"/>
  <c r="E15" i="71"/>
  <c r="CX500" i="17"/>
  <c r="J10" i="34" s="1"/>
  <c r="N16" i="71"/>
  <c r="CW503" i="17"/>
  <c r="I13" i="34" s="1"/>
  <c r="M19" i="71"/>
  <c r="DA504" i="17"/>
  <c r="L14" i="34" s="1"/>
  <c r="Q20" i="71"/>
  <c r="DA512" i="17"/>
  <c r="L22" i="34" s="1"/>
  <c r="Q28" i="71"/>
  <c r="CY517" i="17"/>
  <c r="K27" i="34" s="1"/>
  <c r="O33" i="71"/>
  <c r="CT526" i="17"/>
  <c r="CV526" i="17" s="1"/>
  <c r="CN528" i="17"/>
  <c r="C38" i="34"/>
  <c r="D44" i="71"/>
  <c r="K44" i="71"/>
  <c r="CY529" i="17"/>
  <c r="K39" i="34" s="1"/>
  <c r="O45" i="71"/>
  <c r="CO531" i="17"/>
  <c r="D41" i="34" s="1"/>
  <c r="E47" i="7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H67" i="72"/>
  <c r="B164" i="34"/>
  <c r="DG568" i="17"/>
  <c r="E168" i="34" s="1"/>
  <c r="F84" i="72"/>
  <c r="DR570" i="17"/>
  <c r="L170" i="34" s="1"/>
  <c r="Q86" i="72"/>
  <c r="BI140" i="17"/>
  <c r="B137" i="26"/>
  <c r="C74" i="69"/>
  <c r="BW133" i="17"/>
  <c r="C57" i="26" s="1"/>
  <c r="H59" i="26"/>
  <c r="I66" i="70"/>
  <c r="C61" i="26"/>
  <c r="D68" i="70"/>
  <c r="CB139" i="17"/>
  <c r="CG141" i="17"/>
  <c r="CB143" i="17"/>
  <c r="C69" i="26"/>
  <c r="D76" i="70"/>
  <c r="K30" i="70"/>
  <c r="J30" i="70"/>
  <c r="B56" i="19"/>
  <c r="BL283" i="17"/>
  <c r="BM283" i="17"/>
  <c r="J68" i="71"/>
  <c r="B86" i="34"/>
  <c r="CT576" i="17"/>
  <c r="CU576" i="17"/>
  <c r="CV576" i="17" s="1"/>
  <c r="B122" i="34"/>
  <c r="B19" i="19"/>
  <c r="BL246" i="17"/>
  <c r="BM246" i="17"/>
  <c r="J49" i="70"/>
  <c r="K49" i="70"/>
  <c r="J11" i="69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L24" i="73" s="1"/>
  <c r="J46" i="68"/>
  <c r="K46" i="68"/>
  <c r="I92" i="26"/>
  <c r="BO133" i="17"/>
  <c r="I127" i="26" s="1"/>
  <c r="M64" i="69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O70" i="70" s="1"/>
  <c r="K119" i="26"/>
  <c r="CH143" i="17"/>
  <c r="I121" i="26"/>
  <c r="CF145" i="17"/>
  <c r="J31" i="70"/>
  <c r="K31" i="70"/>
  <c r="L32" i="70"/>
  <c r="J48" i="70"/>
  <c r="K48" i="70"/>
  <c r="J52" i="70"/>
  <c r="K52" i="70"/>
  <c r="L52" i="70" s="1"/>
  <c r="J56" i="70"/>
  <c r="K56" i="70"/>
  <c r="B13" i="19"/>
  <c r="BL240" i="17"/>
  <c r="BM240" i="17"/>
  <c r="BN240" i="17" s="1"/>
  <c r="B66" i="19"/>
  <c r="DN499" i="17"/>
  <c r="I99" i="34" s="1"/>
  <c r="M15" i="72"/>
  <c r="DR500" i="17"/>
  <c r="L100" i="34" s="1"/>
  <c r="Q16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DA511" i="17"/>
  <c r="L21" i="34" s="1"/>
  <c r="Q27" i="71"/>
  <c r="B23" i="34"/>
  <c r="B27" i="34"/>
  <c r="DA519" i="17"/>
  <c r="L29" i="34" s="1"/>
  <c r="Q35" i="71"/>
  <c r="CR524" i="17"/>
  <c r="G34" i="34" s="1"/>
  <c r="H40" i="71"/>
  <c r="J40" i="71" s="1"/>
  <c r="CM525" i="17"/>
  <c r="B35" i="34" s="1"/>
  <c r="C41" i="71"/>
  <c r="J41" i="71" s="1"/>
  <c r="CS529" i="17"/>
  <c r="H39" i="34"/>
  <c r="I45" i="71"/>
  <c r="CO534" i="17"/>
  <c r="E50" i="71"/>
  <c r="J50" i="71" s="1"/>
  <c r="CX535" i="17"/>
  <c r="J45" i="34" s="1"/>
  <c r="N51" i="71"/>
  <c r="DA539" i="17"/>
  <c r="L49" i="34" s="1"/>
  <c r="Q55" i="71"/>
  <c r="CS541" i="17"/>
  <c r="H51" i="34"/>
  <c r="I57" i="71"/>
  <c r="CQ542" i="17"/>
  <c r="F52" i="34" s="1"/>
  <c r="G58" i="71"/>
  <c r="J58" i="71" s="1"/>
  <c r="CR544" i="17"/>
  <c r="CU544" i="17" s="1"/>
  <c r="H60" i="71"/>
  <c r="CW554" i="17"/>
  <c r="I64" i="34" s="1"/>
  <c r="M70" i="71"/>
  <c r="CN563" i="17"/>
  <c r="D79" i="71"/>
  <c r="B75" i="34"/>
  <c r="CS569" i="17"/>
  <c r="H79" i="34"/>
  <c r="I85" i="71"/>
  <c r="CP573" i="17"/>
  <c r="CT573" i="17" s="1"/>
  <c r="F89" i="71"/>
  <c r="J89" i="71" s="1"/>
  <c r="CS577" i="17"/>
  <c r="H87" i="34"/>
  <c r="I93" i="71"/>
  <c r="K93" i="71" s="1"/>
  <c r="CN579" i="17"/>
  <c r="D95" i="71"/>
  <c r="J95" i="71" s="1"/>
  <c r="DO517" i="17"/>
  <c r="J117" i="34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L533" i="17" s="1"/>
  <c r="D49" i="72"/>
  <c r="J49" i="72" s="1"/>
  <c r="B135" i="34"/>
  <c r="DK535" i="17"/>
  <c r="DL535" i="17"/>
  <c r="DR541" i="17"/>
  <c r="L141" i="34" s="1"/>
  <c r="Q57" i="72"/>
  <c r="DI546" i="17"/>
  <c r="G146" i="34" s="1"/>
  <c r="H62" i="72"/>
  <c r="DD547" i="17"/>
  <c r="C63" i="72"/>
  <c r="DI550" i="17"/>
  <c r="G150" i="34" s="1"/>
  <c r="H66" i="72"/>
  <c r="DF552" i="17"/>
  <c r="E68" i="72"/>
  <c r="DR553" i="17"/>
  <c r="L153" i="34" s="1"/>
  <c r="Q69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/>
  <c r="G80" i="72"/>
  <c r="DI566" i="17"/>
  <c r="G166" i="34" s="1"/>
  <c r="H82" i="72"/>
  <c r="J87" i="72"/>
  <c r="K87" i="72"/>
  <c r="DI574" i="17"/>
  <c r="DK574" i="17" s="1"/>
  <c r="H90" i="72"/>
  <c r="DF576" i="17"/>
  <c r="E92" i="72"/>
  <c r="K92" i="72" s="1"/>
  <c r="DR577" i="17"/>
  <c r="L177" i="34" s="1"/>
  <c r="Q93" i="72"/>
  <c r="BK135" i="17"/>
  <c r="I66" i="69"/>
  <c r="BF137" i="17"/>
  <c r="BK143" i="17"/>
  <c r="BI144" i="17"/>
  <c r="BY139" i="17"/>
  <c r="E63" i="26" s="1"/>
  <c r="CD125" i="17"/>
  <c r="B33" i="19"/>
  <c r="B105" i="34"/>
  <c r="B54" i="34"/>
  <c r="H129" i="26"/>
  <c r="B65" i="34"/>
  <c r="CT555" i="17"/>
  <c r="I138" i="26"/>
  <c r="M75" i="69"/>
  <c r="J69" i="26"/>
  <c r="N76" i="70"/>
  <c r="B102" i="34"/>
  <c r="K36" i="72"/>
  <c r="L36" i="72" s="1"/>
  <c r="CT548" i="17"/>
  <c r="J139" i="26"/>
  <c r="N76" i="69"/>
  <c r="K135" i="26"/>
  <c r="O72" i="69"/>
  <c r="K72" i="71"/>
  <c r="B147" i="34"/>
  <c r="E61" i="26"/>
  <c r="F68" i="70"/>
  <c r="K130" i="26"/>
  <c r="O67" i="69"/>
  <c r="J44" i="71"/>
  <c r="CT566" i="17"/>
  <c r="J78" i="71"/>
  <c r="K78" i="71"/>
  <c r="B129" i="34"/>
  <c r="B73" i="34"/>
  <c r="B13" i="34"/>
  <c r="C64" i="26"/>
  <c r="D71" i="70"/>
  <c r="J25" i="72"/>
  <c r="DL565" i="17"/>
  <c r="K51" i="72"/>
  <c r="B43" i="34"/>
  <c r="D20" i="34"/>
  <c r="I65" i="26"/>
  <c r="M72" i="70"/>
  <c r="K46" i="71"/>
  <c r="CE108" i="17"/>
  <c r="J34" i="71"/>
  <c r="K34" i="71"/>
  <c r="C10" i="34"/>
  <c r="I70" i="26"/>
  <c r="M77" i="70"/>
  <c r="I66" i="26"/>
  <c r="M73" i="70"/>
  <c r="I62" i="26"/>
  <c r="M69" i="70"/>
  <c r="I58" i="26"/>
  <c r="M65" i="70"/>
  <c r="DL509" i="17"/>
  <c r="K136" i="26"/>
  <c r="O73" i="69"/>
  <c r="CV527" i="17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DL527" i="17"/>
  <c r="B87" i="34"/>
  <c r="CU577" i="17"/>
  <c r="CT577" i="17"/>
  <c r="L20" i="73"/>
  <c r="CT564" i="17"/>
  <c r="CT540" i="17"/>
  <c r="CE100" i="17"/>
  <c r="B168" i="34"/>
  <c r="DL568" i="17"/>
  <c r="DK568" i="17"/>
  <c r="CE81" i="17"/>
  <c r="J59" i="26"/>
  <c r="N66" i="70"/>
  <c r="L72" i="68"/>
  <c r="K26" i="72"/>
  <c r="J46" i="72"/>
  <c r="K84" i="71"/>
  <c r="L84" i="71" s="1"/>
  <c r="CU520" i="17"/>
  <c r="K90" i="71"/>
  <c r="K59" i="71"/>
  <c r="CT539" i="17"/>
  <c r="CV539" i="17" s="1"/>
  <c r="CU531" i="17"/>
  <c r="D18" i="34"/>
  <c r="CE124" i="17"/>
  <c r="L74" i="68"/>
  <c r="CT568" i="17"/>
  <c r="BN247" i="17"/>
  <c r="B61" i="34"/>
  <c r="CU551" i="17"/>
  <c r="B29" i="34"/>
  <c r="CT519" i="17"/>
  <c r="CU519" i="17"/>
  <c r="L51" i="68"/>
  <c r="C89" i="34"/>
  <c r="CT579" i="17"/>
  <c r="CU579" i="17"/>
  <c r="CV579" i="17" s="1"/>
  <c r="K63" i="26"/>
  <c r="H63" i="26"/>
  <c r="I70" i="70"/>
  <c r="B57" i="34"/>
  <c r="K62" i="26"/>
  <c r="O69" i="70"/>
  <c r="K66" i="26"/>
  <c r="O73" i="70"/>
  <c r="H139" i="26"/>
  <c r="I76" i="69"/>
  <c r="C154" i="34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J62" i="71"/>
  <c r="K62" i="71"/>
  <c r="B125" i="34"/>
  <c r="DK525" i="17"/>
  <c r="K65" i="26"/>
  <c r="O72" i="70"/>
  <c r="K131" i="26"/>
  <c r="O68" i="69"/>
  <c r="CU574" i="17"/>
  <c r="B133" i="34"/>
  <c r="J35" i="71"/>
  <c r="K35" i="71"/>
  <c r="F138" i="26"/>
  <c r="G75" i="69"/>
  <c r="J73" i="71"/>
  <c r="I69" i="26"/>
  <c r="M76" i="70"/>
  <c r="M64" i="70"/>
  <c r="K137" i="26"/>
  <c r="O74" i="69"/>
  <c r="K133" i="26"/>
  <c r="O70" i="69"/>
  <c r="K129" i="26"/>
  <c r="K56" i="71"/>
  <c r="H67" i="26"/>
  <c r="I74" i="70"/>
  <c r="K138" i="26"/>
  <c r="O75" i="69"/>
  <c r="B72" i="34"/>
  <c r="CU562" i="17"/>
  <c r="B177" i="34"/>
  <c r="K47" i="71"/>
  <c r="L47" i="71" s="1"/>
  <c r="B21" i="34"/>
  <c r="B17" i="34"/>
  <c r="CE99" i="17"/>
  <c r="L36" i="68"/>
  <c r="F20" i="17"/>
  <c r="E20" i="36" s="1"/>
  <c r="F21" i="68"/>
  <c r="B508" i="1"/>
  <c r="B512" i="1"/>
  <c r="F27" i="71" s="1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J65" i="71"/>
  <c r="BN244" i="17"/>
  <c r="J38" i="72"/>
  <c r="I68" i="26"/>
  <c r="M75" i="70"/>
  <c r="I64" i="26"/>
  <c r="M71" i="70"/>
  <c r="K140" i="26"/>
  <c r="O77" i="69"/>
  <c r="B28" i="34"/>
  <c r="CU518" i="17"/>
  <c r="CT518" i="17"/>
  <c r="CV518" i="17" s="1"/>
  <c r="B111" i="34"/>
  <c r="BN241" i="17"/>
  <c r="DK509" i="17"/>
  <c r="DM509" i="17" s="1"/>
  <c r="C110" i="34"/>
  <c r="DK510" i="17"/>
  <c r="DL510" i="17"/>
  <c r="B96" i="34"/>
  <c r="J138" i="26"/>
  <c r="N75" i="69"/>
  <c r="L70" i="68"/>
  <c r="BN273" i="17"/>
  <c r="J34" i="72"/>
  <c r="CU545" i="17"/>
  <c r="CU572" i="17"/>
  <c r="CV572" i="17" s="1"/>
  <c r="CT532" i="17"/>
  <c r="K91" i="72"/>
  <c r="K39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DK527" i="17"/>
  <c r="CE126" i="17"/>
  <c r="CE122" i="17"/>
  <c r="G137" i="26"/>
  <c r="H74" i="69"/>
  <c r="D127" i="26"/>
  <c r="E64" i="69"/>
  <c r="BN285" i="17"/>
  <c r="CU528" i="17"/>
  <c r="CT520" i="17"/>
  <c r="J131" i="26"/>
  <c r="N68" i="69"/>
  <c r="DL572" i="17"/>
  <c r="CU550" i="17"/>
  <c r="CV567" i="17"/>
  <c r="CT531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J80" i="2"/>
  <c r="CU543" i="17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C131" i="26"/>
  <c r="D68" i="69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L19" i="73"/>
  <c r="B482" i="1"/>
  <c r="F27" i="72" s="1"/>
  <c r="BN277" i="17"/>
  <c r="CT542" i="17"/>
  <c r="CV542" i="17" s="1"/>
  <c r="DM567" i="17"/>
  <c r="BN248" i="17"/>
  <c r="K68" i="26"/>
  <c r="O75" i="70"/>
  <c r="K64" i="26"/>
  <c r="O71" i="70"/>
  <c r="K60" i="26"/>
  <c r="O67" i="70"/>
  <c r="I134" i="26"/>
  <c r="M71" i="69"/>
  <c r="B124" i="34"/>
  <c r="DL524" i="17"/>
  <c r="DK524" i="17"/>
  <c r="J68" i="26"/>
  <c r="N75" i="70"/>
  <c r="DL574" i="17"/>
  <c r="DM574" i="17" s="1"/>
  <c r="CT545" i="17"/>
  <c r="L32" i="68"/>
  <c r="CU532" i="17"/>
  <c r="CV532" i="17" s="1"/>
  <c r="B119" i="34"/>
  <c r="DK519" i="17"/>
  <c r="DL519" i="17"/>
  <c r="DM519" i="17" s="1"/>
  <c r="J66" i="26"/>
  <c r="N73" i="70"/>
  <c r="J58" i="26"/>
  <c r="N65" i="70"/>
  <c r="J136" i="26"/>
  <c r="N73" i="69"/>
  <c r="J128" i="26"/>
  <c r="N65" i="69"/>
  <c r="L69" i="68"/>
  <c r="L35" i="68"/>
  <c r="CU522" i="17"/>
  <c r="CE110" i="17"/>
  <c r="C85" i="34"/>
  <c r="CT575" i="17"/>
  <c r="CV575" i="17" s="1"/>
  <c r="CU575" i="17"/>
  <c r="B79" i="34"/>
  <c r="CU569" i="17"/>
  <c r="CT569" i="17"/>
  <c r="CU557" i="17"/>
  <c r="CV557" i="17" s="1"/>
  <c r="B51" i="34"/>
  <c r="J45" i="71"/>
  <c r="L48" i="68"/>
  <c r="CU552" i="17"/>
  <c r="J63" i="26"/>
  <c r="N70" i="70"/>
  <c r="I140" i="26"/>
  <c r="M77" i="69"/>
  <c r="L68" i="68"/>
  <c r="CU548" i="17"/>
  <c r="CT528" i="17"/>
  <c r="DK572" i="17"/>
  <c r="CU554" i="17"/>
  <c r="CT550" i="17"/>
  <c r="B169" i="34"/>
  <c r="DK569" i="17"/>
  <c r="DL569" i="17"/>
  <c r="J41" i="72"/>
  <c r="K41" i="72"/>
  <c r="CU535" i="17"/>
  <c r="CV535" i="17" s="1"/>
  <c r="CT574" i="17"/>
  <c r="K49" i="72"/>
  <c r="CT543" i="17"/>
  <c r="J20" i="17"/>
  <c r="K21" i="68"/>
  <c r="L21" i="68" s="1"/>
  <c r="J21" i="68"/>
  <c r="CP511" i="17"/>
  <c r="E21" i="34" s="1"/>
  <c r="DM527" i="17"/>
  <c r="CP507" i="17"/>
  <c r="E17" i="34" s="1"/>
  <c r="F23" i="71"/>
  <c r="CV564" i="17"/>
  <c r="CU525" i="17"/>
  <c r="L13" i="69"/>
  <c r="L30" i="70"/>
  <c r="L28" i="68"/>
  <c r="C45" i="34"/>
  <c r="CV549" i="17"/>
  <c r="C49" i="34"/>
  <c r="L50" i="74"/>
  <c r="L32" i="17"/>
  <c r="L55" i="74"/>
  <c r="L53" i="68"/>
  <c r="L45" i="68"/>
  <c r="L34" i="68"/>
  <c r="L67" i="68"/>
  <c r="L29" i="68"/>
  <c r="L17" i="74"/>
  <c r="G78" i="34"/>
  <c r="G50" i="34"/>
  <c r="L12" i="74"/>
  <c r="L71" i="68"/>
  <c r="BN85" i="17"/>
  <c r="D29" i="26"/>
  <c r="E85" i="26"/>
  <c r="BL91" i="17"/>
  <c r="BM91" i="17"/>
  <c r="BM87" i="17"/>
  <c r="BN87" i="17" s="1"/>
  <c r="D81" i="26"/>
  <c r="BL87" i="17"/>
  <c r="E49" i="26"/>
  <c r="BY143" i="17"/>
  <c r="E67" i="26" s="1"/>
  <c r="G31" i="26"/>
  <c r="BJ142" i="17"/>
  <c r="BE139" i="17"/>
  <c r="B133" i="26" s="1"/>
  <c r="E69" i="17"/>
  <c r="K69" i="17" s="1"/>
  <c r="K559" i="1"/>
  <c r="H52" i="17"/>
  <c r="G52" i="36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L39" i="72"/>
  <c r="J60" i="71"/>
  <c r="L18" i="69"/>
  <c r="J48" i="72"/>
  <c r="C170" i="34"/>
  <c r="DM518" i="17"/>
  <c r="C63" i="34"/>
  <c r="C104" i="34"/>
  <c r="J72" i="71"/>
  <c r="CV528" i="17"/>
  <c r="L41" i="70"/>
  <c r="BN284" i="17"/>
  <c r="CT557" i="17"/>
  <c r="L16" i="74"/>
  <c r="D33" i="26"/>
  <c r="G33" i="31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 s="1"/>
  <c r="F72" i="17"/>
  <c r="J72" i="17" s="1"/>
  <c r="H71" i="17"/>
  <c r="J71" i="17" s="1"/>
  <c r="D66" i="17"/>
  <c r="C66" i="36"/>
  <c r="I542" i="1"/>
  <c r="O61" i="71" s="1"/>
  <c r="L61" i="71" s="1"/>
  <c r="E39" i="17"/>
  <c r="J39" i="17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DL564" i="17"/>
  <c r="F164" i="34"/>
  <c r="L66" i="71"/>
  <c r="J48" i="71"/>
  <c r="L48" i="71" s="1"/>
  <c r="J81" i="72"/>
  <c r="J90" i="72"/>
  <c r="D66" i="34"/>
  <c r="C67" i="34"/>
  <c r="K81" i="72"/>
  <c r="CC115" i="17"/>
  <c r="K90" i="72"/>
  <c r="I86" i="26"/>
  <c r="G47" i="26"/>
  <c r="L30" i="26"/>
  <c r="L34" i="26"/>
  <c r="BY135" i="17"/>
  <c r="N39" i="69"/>
  <c r="E73" i="17"/>
  <c r="D73" i="36" s="1"/>
  <c r="I62" i="17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J33" i="68" s="1"/>
  <c r="H30" i="68"/>
  <c r="K30" i="68" s="1"/>
  <c r="Q26" i="68"/>
  <c r="H17" i="68"/>
  <c r="Q9" i="71"/>
  <c r="Q26" i="73"/>
  <c r="E31" i="17"/>
  <c r="D31" i="36" s="1"/>
  <c r="Q60" i="68"/>
  <c r="Q10" i="69"/>
  <c r="H40" i="36"/>
  <c r="J67" i="17"/>
  <c r="O88" i="71"/>
  <c r="CY572" i="17"/>
  <c r="K82" i="34" s="1"/>
  <c r="M90" i="71"/>
  <c r="CW574" i="17"/>
  <c r="D69" i="36"/>
  <c r="J33" i="17"/>
  <c r="G136" i="26"/>
  <c r="H73" i="69"/>
  <c r="D65" i="36"/>
  <c r="J65" i="17"/>
  <c r="J52" i="68"/>
  <c r="G71" i="36"/>
  <c r="K71" i="17"/>
  <c r="J49" i="17"/>
  <c r="D39" i="36"/>
  <c r="E72" i="36"/>
  <c r="K72" i="17"/>
  <c r="CY545" i="17"/>
  <c r="K55" i="34" s="1"/>
  <c r="J51" i="17"/>
  <c r="J35" i="17"/>
  <c r="G63" i="36"/>
  <c r="J57" i="68"/>
  <c r="E64" i="36"/>
  <c r="E53" i="36"/>
  <c r="E55" i="36"/>
  <c r="J55" i="17"/>
  <c r="K33" i="68"/>
  <c r="J27" i="17"/>
  <c r="K27" i="17"/>
  <c r="G48" i="36"/>
  <c r="J66" i="17"/>
  <c r="K56" i="68"/>
  <c r="L56" i="68" s="1"/>
  <c r="J31" i="17"/>
  <c r="K31" i="17"/>
  <c r="L31" i="17" s="1"/>
  <c r="H70" i="36"/>
  <c r="J70" i="17"/>
  <c r="G54" i="36"/>
  <c r="K54" i="17"/>
  <c r="L54" i="17" s="1"/>
  <c r="H62" i="36"/>
  <c r="K62" i="17"/>
  <c r="J92" i="72"/>
  <c r="K54" i="68"/>
  <c r="L54" i="68" s="1"/>
  <c r="K50" i="71"/>
  <c r="L50" i="71" s="1"/>
  <c r="K45" i="69"/>
  <c r="K13" i="73"/>
  <c r="L13" i="73" s="1"/>
  <c r="B38" i="75"/>
  <c r="BS133" i="17"/>
  <c r="L127" i="26" s="1"/>
  <c r="L92" i="26"/>
  <c r="L52" i="26"/>
  <c r="CJ146" i="17"/>
  <c r="L70" i="26" s="1"/>
  <c r="L119" i="26"/>
  <c r="CJ143" i="17"/>
  <c r="Q74" i="70" s="1"/>
  <c r="L93" i="26"/>
  <c r="BS134" i="17"/>
  <c r="Q65" i="69" s="1"/>
  <c r="Q10" i="17"/>
  <c r="L10" i="36" s="1"/>
  <c r="B36" i="75"/>
  <c r="B2" i="73" s="1"/>
  <c r="L128" i="26"/>
  <c r="Q68" i="69"/>
  <c r="L131" i="26"/>
  <c r="L135" i="26"/>
  <c r="Q72" i="69"/>
  <c r="Q64" i="69"/>
  <c r="BS145" i="17"/>
  <c r="Q76" i="69" s="1"/>
  <c r="L104" i="26"/>
  <c r="CJ139" i="17"/>
  <c r="L118" i="26"/>
  <c r="CJ142" i="17"/>
  <c r="L101" i="26"/>
  <c r="BS142" i="17"/>
  <c r="Q73" i="69" s="1"/>
  <c r="L27" i="26"/>
  <c r="BS138" i="17"/>
  <c r="L132" i="26" s="1"/>
  <c r="A1" i="79"/>
  <c r="B1" i="68"/>
  <c r="B1" i="71"/>
  <c r="A1" i="80"/>
  <c r="B1" i="74"/>
  <c r="B1" i="72"/>
  <c r="B1" i="70"/>
  <c r="B1" i="69"/>
  <c r="B1" i="73"/>
  <c r="B3" i="71"/>
  <c r="B3" i="70"/>
  <c r="L63" i="26"/>
  <c r="Q70" i="70"/>
  <c r="L136" i="26"/>
  <c r="BS258" i="17" l="1"/>
  <c r="L31" i="19" s="1"/>
  <c r="Q32" i="74"/>
  <c r="Q216" i="17"/>
  <c r="L32" i="31" s="1"/>
  <c r="Q38" i="73"/>
  <c r="BS267" i="17"/>
  <c r="L40" i="19" s="1"/>
  <c r="Q41" i="74"/>
  <c r="BS139" i="17"/>
  <c r="L98" i="26"/>
  <c r="DA564" i="17"/>
  <c r="L74" i="34" s="1"/>
  <c r="Q59" i="72"/>
  <c r="L437" i="1"/>
  <c r="L413" i="1"/>
  <c r="Q77" i="70"/>
  <c r="CV543" i="17"/>
  <c r="L44" i="71"/>
  <c r="L64" i="71"/>
  <c r="F103" i="26"/>
  <c r="BL109" i="17"/>
  <c r="BM109" i="17"/>
  <c r="BN109" i="17" s="1"/>
  <c r="L139" i="26"/>
  <c r="J57" i="17"/>
  <c r="K37" i="17"/>
  <c r="L31" i="70"/>
  <c r="CE106" i="17"/>
  <c r="L57" i="70"/>
  <c r="K92" i="26"/>
  <c r="BQ133" i="17"/>
  <c r="B11" i="31"/>
  <c r="J195" i="17"/>
  <c r="K195" i="17"/>
  <c r="L195" i="17" s="1"/>
  <c r="H52" i="26"/>
  <c r="CB146" i="17"/>
  <c r="CV545" i="17"/>
  <c r="BG294" i="17"/>
  <c r="D67" i="19" s="1"/>
  <c r="E68" i="74"/>
  <c r="B84" i="26"/>
  <c r="BL90" i="17"/>
  <c r="BM90" i="17"/>
  <c r="BN90" i="17" s="1"/>
  <c r="G77" i="26"/>
  <c r="BL83" i="17"/>
  <c r="BM83" i="17"/>
  <c r="L55" i="17"/>
  <c r="L34" i="72"/>
  <c r="L23" i="68"/>
  <c r="B121" i="26"/>
  <c r="BV145" i="17"/>
  <c r="BE133" i="17"/>
  <c r="B92" i="26"/>
  <c r="D68" i="36"/>
  <c r="K68" i="17"/>
  <c r="J68" i="17"/>
  <c r="L68" i="17" s="1"/>
  <c r="J47" i="17"/>
  <c r="CV550" i="17"/>
  <c r="L23" i="69"/>
  <c r="J60" i="74"/>
  <c r="B45" i="26"/>
  <c r="BV139" i="17"/>
  <c r="K46" i="17"/>
  <c r="L46" i="17" s="1"/>
  <c r="G46" i="36"/>
  <c r="J73" i="17"/>
  <c r="K28" i="17"/>
  <c r="CV519" i="17"/>
  <c r="L17" i="69"/>
  <c r="K55" i="71"/>
  <c r="K88" i="71"/>
  <c r="D38" i="36"/>
  <c r="K38" i="17"/>
  <c r="L38" i="17" s="1"/>
  <c r="J38" i="17"/>
  <c r="L67" i="26"/>
  <c r="L46" i="68"/>
  <c r="L64" i="68"/>
  <c r="L19" i="74"/>
  <c r="C100" i="26"/>
  <c r="BF141" i="17"/>
  <c r="BL106" i="17"/>
  <c r="BM106" i="17"/>
  <c r="BN106" i="17" s="1"/>
  <c r="E76" i="26"/>
  <c r="BL82" i="17"/>
  <c r="BM82" i="17"/>
  <c r="BN82" i="17" s="1"/>
  <c r="D7" i="31"/>
  <c r="J191" i="17"/>
  <c r="K191" i="17"/>
  <c r="L191" i="17" s="1"/>
  <c r="G82" i="26"/>
  <c r="BL88" i="17"/>
  <c r="BM88" i="17"/>
  <c r="L27" i="17"/>
  <c r="J52" i="17"/>
  <c r="L52" i="17" s="1"/>
  <c r="L41" i="72"/>
  <c r="L46" i="71"/>
  <c r="L72" i="71"/>
  <c r="L11" i="69"/>
  <c r="G30" i="36"/>
  <c r="J30" i="17"/>
  <c r="K30" i="17"/>
  <c r="K52" i="17"/>
  <c r="J88" i="72"/>
  <c r="L62" i="68"/>
  <c r="L22" i="74"/>
  <c r="K104" i="26"/>
  <c r="BQ145" i="17"/>
  <c r="O76" i="69" s="1"/>
  <c r="G122" i="26"/>
  <c r="CA146" i="17"/>
  <c r="F100" i="26"/>
  <c r="BI141" i="17"/>
  <c r="BM99" i="17"/>
  <c r="BN99" i="17" s="1"/>
  <c r="BL99" i="17"/>
  <c r="G93" i="26"/>
  <c r="BJ134" i="17"/>
  <c r="D87" i="26"/>
  <c r="BL93" i="17"/>
  <c r="BM93" i="17"/>
  <c r="B75" i="26"/>
  <c r="BL81" i="17"/>
  <c r="BM81" i="17"/>
  <c r="F74" i="70"/>
  <c r="CV552" i="17"/>
  <c r="L35" i="71"/>
  <c r="CV573" i="17"/>
  <c r="C23" i="26"/>
  <c r="BF134" i="17"/>
  <c r="K41" i="71"/>
  <c r="L41" i="71" s="1"/>
  <c r="BM128" i="17"/>
  <c r="BN128" i="17" s="1"/>
  <c r="D122" i="26"/>
  <c r="BX146" i="17"/>
  <c r="BL128" i="17"/>
  <c r="L28" i="70"/>
  <c r="K47" i="70"/>
  <c r="J23" i="69"/>
  <c r="J48" i="69"/>
  <c r="BZ136" i="17"/>
  <c r="BY144" i="17"/>
  <c r="K34" i="70"/>
  <c r="E427" i="1"/>
  <c r="J414" i="1"/>
  <c r="I411" i="1"/>
  <c r="K16" i="70"/>
  <c r="L16" i="70" s="1"/>
  <c r="C447" i="1"/>
  <c r="I410" i="1"/>
  <c r="L55" i="70"/>
  <c r="BK141" i="17"/>
  <c r="C427" i="1"/>
  <c r="B426" i="1"/>
  <c r="BH254" i="17" s="1"/>
  <c r="H416" i="1"/>
  <c r="N38" i="73" s="1"/>
  <c r="H475" i="1"/>
  <c r="G34" i="2"/>
  <c r="I33" i="2"/>
  <c r="B171" i="1" s="1"/>
  <c r="B27" i="2"/>
  <c r="B25" i="1" s="1"/>
  <c r="K12" i="69"/>
  <c r="BK140" i="17"/>
  <c r="I456" i="1"/>
  <c r="H455" i="1"/>
  <c r="F453" i="1"/>
  <c r="D451" i="1"/>
  <c r="K446" i="1"/>
  <c r="K438" i="1"/>
  <c r="J437" i="1"/>
  <c r="G434" i="1"/>
  <c r="F433" i="1"/>
  <c r="E432" i="1"/>
  <c r="D431" i="1"/>
  <c r="K426" i="1"/>
  <c r="J417" i="1"/>
  <c r="I416" i="1"/>
  <c r="E451" i="1"/>
  <c r="C449" i="1"/>
  <c r="B448" i="1"/>
  <c r="L446" i="1"/>
  <c r="H433" i="1"/>
  <c r="G432" i="1"/>
  <c r="D429" i="1"/>
  <c r="K66" i="68"/>
  <c r="J54" i="69"/>
  <c r="L54" i="69" s="1"/>
  <c r="DR576" i="17"/>
  <c r="L176" i="34" s="1"/>
  <c r="G455" i="1"/>
  <c r="E453" i="1"/>
  <c r="D452" i="1"/>
  <c r="E431" i="1"/>
  <c r="G619" i="1"/>
  <c r="I32" i="2"/>
  <c r="B170" i="1" s="1"/>
  <c r="J50" i="69"/>
  <c r="J459" i="1"/>
  <c r="I458" i="1"/>
  <c r="H457" i="1"/>
  <c r="G456" i="1"/>
  <c r="C452" i="1"/>
  <c r="B451" i="1"/>
  <c r="L449" i="1"/>
  <c r="K448" i="1"/>
  <c r="I446" i="1"/>
  <c r="I438" i="1"/>
  <c r="E434" i="1"/>
  <c r="D433" i="1"/>
  <c r="C432" i="1"/>
  <c r="B431" i="1"/>
  <c r="L429" i="1"/>
  <c r="J427" i="1"/>
  <c r="I426" i="1"/>
  <c r="K571" i="1"/>
  <c r="H552" i="1"/>
  <c r="K41" i="68"/>
  <c r="C43" i="26"/>
  <c r="J448" i="1"/>
  <c r="I447" i="1"/>
  <c r="J428" i="1"/>
  <c r="H418" i="1"/>
  <c r="L410" i="1"/>
  <c r="I407" i="1"/>
  <c r="H406" i="1"/>
  <c r="I29" i="2"/>
  <c r="B167" i="1" s="1"/>
  <c r="K43" i="71"/>
  <c r="L48" i="70"/>
  <c r="B476" i="1"/>
  <c r="I36" i="2"/>
  <c r="B174" i="1" s="1"/>
  <c r="I28" i="2"/>
  <c r="B166" i="1" s="1"/>
  <c r="J59" i="71"/>
  <c r="L59" i="71" s="1"/>
  <c r="B455" i="1"/>
  <c r="J450" i="1"/>
  <c r="I449" i="1"/>
  <c r="H448" i="1"/>
  <c r="F437" i="1"/>
  <c r="E436" i="1"/>
  <c r="D435" i="1"/>
  <c r="L431" i="1"/>
  <c r="I483" i="1"/>
  <c r="G573" i="1"/>
  <c r="G37" i="2"/>
  <c r="I35" i="2"/>
  <c r="B173" i="1" s="1"/>
  <c r="I27" i="2"/>
  <c r="B165" i="1" s="1"/>
  <c r="CT522" i="17"/>
  <c r="CV522" i="17" s="1"/>
  <c r="C24" i="26"/>
  <c r="K14" i="74"/>
  <c r="E459" i="1"/>
  <c r="D458" i="1"/>
  <c r="K415" i="1"/>
  <c r="H592" i="1"/>
  <c r="B31" i="2"/>
  <c r="B29" i="1" s="1"/>
  <c r="D459" i="1"/>
  <c r="E448" i="1"/>
  <c r="D447" i="1"/>
  <c r="L435" i="1"/>
  <c r="D419" i="1"/>
  <c r="C418" i="1"/>
  <c r="J413" i="1"/>
  <c r="E408" i="1"/>
  <c r="I589" i="1"/>
  <c r="B38" i="2"/>
  <c r="B36" i="1" s="1"/>
  <c r="G35" i="2"/>
  <c r="I34" i="2"/>
  <c r="B172" i="1" s="1"/>
  <c r="CV544" i="17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S265" i="17"/>
  <c r="L38" i="19" s="1"/>
  <c r="Q39" i="74"/>
  <c r="BI264" i="17"/>
  <c r="G38" i="74"/>
  <c r="Q217" i="17"/>
  <c r="L33" i="31" s="1"/>
  <c r="Q39" i="73"/>
  <c r="O214" i="17"/>
  <c r="K30" i="31" s="1"/>
  <c r="O36" i="73"/>
  <c r="O210" i="17"/>
  <c r="K26" i="31" s="1"/>
  <c r="O32" i="73"/>
  <c r="G33" i="36"/>
  <c r="J64" i="17"/>
  <c r="K64" i="17"/>
  <c r="L64" i="17" s="1"/>
  <c r="E49" i="36"/>
  <c r="K49" i="17"/>
  <c r="L49" i="17" s="1"/>
  <c r="L65" i="17"/>
  <c r="K23" i="71"/>
  <c r="J23" i="71"/>
  <c r="C7" i="34"/>
  <c r="D117" i="34"/>
  <c r="DK517" i="17"/>
  <c r="DM517" i="17" s="1"/>
  <c r="DL517" i="17"/>
  <c r="DF521" i="17"/>
  <c r="E37" i="72"/>
  <c r="K50" i="68"/>
  <c r="L50" i="68" s="1"/>
  <c r="J50" i="68"/>
  <c r="CV566" i="17"/>
  <c r="K80" i="72"/>
  <c r="J80" i="72"/>
  <c r="K134" i="26"/>
  <c r="O71" i="69"/>
  <c r="J38" i="71"/>
  <c r="K38" i="71"/>
  <c r="L38" i="71" s="1"/>
  <c r="L66" i="26"/>
  <c r="Q73" i="70"/>
  <c r="CV574" i="17"/>
  <c r="I84" i="34"/>
  <c r="L28" i="17"/>
  <c r="L70" i="17"/>
  <c r="CU534" i="17"/>
  <c r="CT534" i="17"/>
  <c r="B56" i="34"/>
  <c r="CT546" i="17"/>
  <c r="CU546" i="17"/>
  <c r="CV546" i="17" s="1"/>
  <c r="DL573" i="17"/>
  <c r="DK573" i="17"/>
  <c r="C36" i="36"/>
  <c r="K36" i="17"/>
  <c r="J74" i="17"/>
  <c r="K74" i="17"/>
  <c r="L33" i="17"/>
  <c r="K27" i="71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J71" i="71"/>
  <c r="E55" i="19"/>
  <c r="BM282" i="17"/>
  <c r="I43" i="26"/>
  <c r="CF137" i="17"/>
  <c r="K95" i="71"/>
  <c r="L95" i="71" s="1"/>
  <c r="J28" i="17"/>
  <c r="K85" i="7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BN280" i="17" s="1"/>
  <c r="Q69" i="69"/>
  <c r="C74" i="36"/>
  <c r="L88" i="71"/>
  <c r="G56" i="36"/>
  <c r="J56" i="17"/>
  <c r="F66" i="70"/>
  <c r="E59" i="26"/>
  <c r="D176" i="34"/>
  <c r="DK576" i="17"/>
  <c r="DL576" i="17"/>
  <c r="H128" i="26"/>
  <c r="I65" i="69"/>
  <c r="BL134" i="17"/>
  <c r="J65" i="69" s="1"/>
  <c r="BM134" i="17"/>
  <c r="K65" i="69" s="1"/>
  <c r="K45" i="71"/>
  <c r="L45" i="71" s="1"/>
  <c r="D61" i="36"/>
  <c r="K61" i="17"/>
  <c r="J50" i="17"/>
  <c r="K50" i="17"/>
  <c r="L38" i="72"/>
  <c r="E33" i="26"/>
  <c r="CC109" i="17"/>
  <c r="J61" i="17"/>
  <c r="L133" i="26"/>
  <c r="Q70" i="69"/>
  <c r="L57" i="68"/>
  <c r="CV531" i="17"/>
  <c r="J15" i="74"/>
  <c r="K15" i="74"/>
  <c r="J46" i="70"/>
  <c r="K46" i="70"/>
  <c r="J85" i="72"/>
  <c r="K85" i="72"/>
  <c r="J44" i="17"/>
  <c r="L44" i="17" s="1"/>
  <c r="K44" i="17"/>
  <c r="BN286" i="17"/>
  <c r="M69" i="72"/>
  <c r="DN553" i="17"/>
  <c r="I153" i="34" s="1"/>
  <c r="A3" i="80"/>
  <c r="B3" i="73"/>
  <c r="K31" i="68"/>
  <c r="J31" i="68"/>
  <c r="K34" i="17"/>
  <c r="E34" i="36"/>
  <c r="J34" i="17"/>
  <c r="CV554" i="17"/>
  <c r="CV577" i="17"/>
  <c r="F70" i="26"/>
  <c r="G77" i="70"/>
  <c r="L33" i="70"/>
  <c r="CD109" i="17"/>
  <c r="CE109" i="17" s="1"/>
  <c r="L33" i="68"/>
  <c r="J69" i="17"/>
  <c r="L69" i="17" s="1"/>
  <c r="K20" i="17"/>
  <c r="L20" i="17" s="1"/>
  <c r="O66" i="70"/>
  <c r="D88" i="34"/>
  <c r="CU578" i="17"/>
  <c r="J15" i="69"/>
  <c r="K15" i="69"/>
  <c r="G66" i="26"/>
  <c r="H73" i="70"/>
  <c r="G14" i="26"/>
  <c r="E27" i="19"/>
  <c r="K89" i="71"/>
  <c r="L89" i="71" s="1"/>
  <c r="L71" i="17"/>
  <c r="CT524" i="17"/>
  <c r="DL525" i="17"/>
  <c r="DM525" i="17" s="1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DA576" i="17"/>
  <c r="L86" i="34" s="1"/>
  <c r="Q92" i="71"/>
  <c r="L72" i="17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BN239" i="17"/>
  <c r="J29" i="70"/>
  <c r="K29" i="70"/>
  <c r="J34" i="70"/>
  <c r="L34" i="70" s="1"/>
  <c r="J50" i="70"/>
  <c r="K50" i="70"/>
  <c r="CY502" i="17"/>
  <c r="K12" i="34" s="1"/>
  <c r="O18" i="71"/>
  <c r="CN517" i="17"/>
  <c r="D33" i="71"/>
  <c r="K33" i="71" s="1"/>
  <c r="DA521" i="17"/>
  <c r="L31" i="34" s="1"/>
  <c r="Q37" i="71"/>
  <c r="CX533" i="17"/>
  <c r="J43" i="34" s="1"/>
  <c r="N49" i="71"/>
  <c r="CR570" i="17"/>
  <c r="H86" i="71"/>
  <c r="K86" i="71" s="1"/>
  <c r="L43" i="71"/>
  <c r="J16" i="69"/>
  <c r="K16" i="69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L25" i="72"/>
  <c r="J112" i="26"/>
  <c r="CG136" i="17"/>
  <c r="J51" i="70"/>
  <c r="K51" i="70"/>
  <c r="L14" i="74"/>
  <c r="L66" i="17"/>
  <c r="L52" i="68"/>
  <c r="L67" i="17"/>
  <c r="DM524" i="17"/>
  <c r="CT544" i="17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J45" i="72" s="1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DK512" i="17" s="1"/>
  <c r="H28" i="72"/>
  <c r="K28" i="72" s="1"/>
  <c r="BH260" i="17"/>
  <c r="F34" i="74"/>
  <c r="M34" i="73"/>
  <c r="M212" i="17"/>
  <c r="I28" i="31" s="1"/>
  <c r="BG255" i="17"/>
  <c r="E29" i="74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BN86" i="17" s="1"/>
  <c r="H29" i="36"/>
  <c r="K29" i="17"/>
  <c r="L29" i="17" s="1"/>
  <c r="J29" i="17"/>
  <c r="J12" i="69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F69" i="70"/>
  <c r="J23" i="74"/>
  <c r="L23" i="74" s="1"/>
  <c r="DP564" i="17"/>
  <c r="K164" i="34" s="1"/>
  <c r="O80" i="72"/>
  <c r="DF563" i="17"/>
  <c r="E79" i="72"/>
  <c r="K79" i="72" s="1"/>
  <c r="DP555" i="17"/>
  <c r="K155" i="34" s="1"/>
  <c r="O71" i="72"/>
  <c r="L58" i="69"/>
  <c r="BL282" i="17"/>
  <c r="BN279" i="17"/>
  <c r="L47" i="74"/>
  <c r="L37" i="70"/>
  <c r="W26" i="2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L60" i="74"/>
  <c r="BK138" i="17"/>
  <c r="CD103" i="17"/>
  <c r="CE103" i="17" s="1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J27" i="71" s="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S143" i="17"/>
  <c r="L44" i="26"/>
  <c r="CJ138" i="17"/>
  <c r="CN547" i="17"/>
  <c r="C86" i="72"/>
  <c r="K86" i="72" s="1"/>
  <c r="DD570" i="17"/>
  <c r="DL570" i="17" s="1"/>
  <c r="DR549" i="17"/>
  <c r="L149" i="34" s="1"/>
  <c r="Q65" i="72"/>
  <c r="CM521" i="17"/>
  <c r="CU521" i="17" s="1"/>
  <c r="C37" i="71"/>
  <c r="J20" i="74"/>
  <c r="L20" i="74" s="1"/>
  <c r="BK133" i="17"/>
  <c r="CB133" i="17"/>
  <c r="BN122" i="17"/>
  <c r="CY551" i="17"/>
  <c r="K61" i="34" s="1"/>
  <c r="O67" i="71"/>
  <c r="J53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M64" i="72"/>
  <c r="E35" i="72"/>
  <c r="Q48" i="72"/>
  <c r="I70" i="72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L26" i="2"/>
  <c r="B224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36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K22" i="17"/>
  <c r="J63" i="17"/>
  <c r="L63" i="17" s="1"/>
  <c r="J36" i="17"/>
  <c r="K35" i="17"/>
  <c r="L35" i="17" s="1"/>
  <c r="G67" i="36"/>
  <c r="CV569" i="17"/>
  <c r="L53" i="69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CT511" i="17"/>
  <c r="CU511" i="17"/>
  <c r="DG511" i="17"/>
  <c r="L78" i="71"/>
  <c r="L49" i="74"/>
  <c r="D152" i="34"/>
  <c r="L68" i="71"/>
  <c r="B478" i="1"/>
  <c r="F21" i="73"/>
  <c r="F199" i="17"/>
  <c r="B416" i="1"/>
  <c r="CV540" i="17"/>
  <c r="K73" i="2"/>
  <c r="J73" i="2"/>
  <c r="L69" i="71"/>
  <c r="BY93" i="17"/>
  <c r="F23" i="70"/>
  <c r="J19" i="17"/>
  <c r="K19" i="17"/>
  <c r="E19" i="36"/>
  <c r="DK533" i="17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J49" i="69"/>
  <c r="B509" i="1"/>
  <c r="K39" i="69"/>
  <c r="G36" i="34"/>
  <c r="BG143" i="17"/>
  <c r="D32" i="26"/>
  <c r="BJ137" i="17"/>
  <c r="G26" i="26"/>
  <c r="L82" i="72"/>
  <c r="K58" i="71"/>
  <c r="L58" i="71" s="1"/>
  <c r="D64" i="70"/>
  <c r="F20" i="68"/>
  <c r="W33" i="2"/>
  <c r="BJ145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L92" i="72"/>
  <c r="DO556" i="17"/>
  <c r="J156" i="34" s="1"/>
  <c r="DN512" i="17"/>
  <c r="M28" i="72"/>
  <c r="U30" i="2"/>
  <c r="V30" i="2" s="1"/>
  <c r="D77" i="2"/>
  <c r="H77" i="2" s="1"/>
  <c r="I77" i="2" s="1"/>
  <c r="U32" i="2"/>
  <c r="V32" i="2" s="1"/>
  <c r="U27" i="2"/>
  <c r="V27" i="2" s="1"/>
  <c r="D74" i="2"/>
  <c r="H74" i="2" s="1"/>
  <c r="I74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Q213" i="17" l="1"/>
  <c r="L29" i="31" s="1"/>
  <c r="Q35" i="73"/>
  <c r="D219" i="17"/>
  <c r="C35" i="31" s="1"/>
  <c r="D41" i="73"/>
  <c r="N66" i="74"/>
  <c r="BP292" i="17"/>
  <c r="J65" i="19" s="1"/>
  <c r="O207" i="17"/>
  <c r="K23" i="31" s="1"/>
  <c r="O29" i="73"/>
  <c r="Q31" i="74"/>
  <c r="BS257" i="17"/>
  <c r="L30" i="19" s="1"/>
  <c r="BP301" i="17"/>
  <c r="J74" i="19" s="1"/>
  <c r="N75" i="74"/>
  <c r="H34" i="74"/>
  <c r="BJ260" i="17"/>
  <c r="G33" i="19" s="1"/>
  <c r="D70" i="26"/>
  <c r="E77" i="70"/>
  <c r="B127" i="26"/>
  <c r="C64" i="69"/>
  <c r="BS263" i="17"/>
  <c r="L36" i="19" s="1"/>
  <c r="Q37" i="74"/>
  <c r="BQ293" i="17"/>
  <c r="K66" i="19" s="1"/>
  <c r="O67" i="74"/>
  <c r="Q210" i="17"/>
  <c r="L26" i="31" s="1"/>
  <c r="Q32" i="73"/>
  <c r="BH259" i="17"/>
  <c r="E32" i="19" s="1"/>
  <c r="F33" i="74"/>
  <c r="O76" i="74"/>
  <c r="BQ302" i="17"/>
  <c r="K75" i="19" s="1"/>
  <c r="BF257" i="17"/>
  <c r="C30" i="19" s="1"/>
  <c r="D31" i="74"/>
  <c r="BK261" i="17"/>
  <c r="H34" i="19" s="1"/>
  <c r="I35" i="74"/>
  <c r="F12" i="17"/>
  <c r="F13" i="68"/>
  <c r="O211" i="17"/>
  <c r="K27" i="31" s="1"/>
  <c r="O33" i="73"/>
  <c r="C76" i="70"/>
  <c r="B69" i="26"/>
  <c r="L16" i="69"/>
  <c r="L65" i="69"/>
  <c r="L74" i="17"/>
  <c r="D65" i="74"/>
  <c r="BF291" i="17"/>
  <c r="BE294" i="17"/>
  <c r="C68" i="74"/>
  <c r="N40" i="73"/>
  <c r="N218" i="17"/>
  <c r="J34" i="31" s="1"/>
  <c r="BG260" i="17"/>
  <c r="D33" i="19" s="1"/>
  <c r="E34" i="74"/>
  <c r="J34" i="74" s="1"/>
  <c r="BE303" i="17"/>
  <c r="C77" i="74"/>
  <c r="M34" i="74"/>
  <c r="BO260" i="17"/>
  <c r="I33" i="19" s="1"/>
  <c r="BO262" i="17"/>
  <c r="I35" i="19" s="1"/>
  <c r="M36" i="74"/>
  <c r="F19" i="70"/>
  <c r="BY89" i="17"/>
  <c r="C214" i="17"/>
  <c r="B30" i="31" s="1"/>
  <c r="C36" i="73"/>
  <c r="BN93" i="17"/>
  <c r="B63" i="26"/>
  <c r="C70" i="70"/>
  <c r="H66" i="74"/>
  <c r="BJ292" i="17"/>
  <c r="G65" i="19" s="1"/>
  <c r="BY83" i="17"/>
  <c r="F13" i="70"/>
  <c r="BH299" i="17"/>
  <c r="E72" i="19" s="1"/>
  <c r="F73" i="74"/>
  <c r="BE256" i="17"/>
  <c r="C30" i="74"/>
  <c r="BF261" i="17"/>
  <c r="C34" i="19" s="1"/>
  <c r="D35" i="74"/>
  <c r="BP261" i="17"/>
  <c r="J34" i="19" s="1"/>
  <c r="N35" i="74"/>
  <c r="BE265" i="17"/>
  <c r="B38" i="19" s="1"/>
  <c r="C39" i="74"/>
  <c r="U34" i="2"/>
  <c r="V34" i="2" s="1"/>
  <c r="D81" i="2"/>
  <c r="H81" i="2" s="1"/>
  <c r="I81" i="2" s="1"/>
  <c r="B132" i="1"/>
  <c r="BJ255" i="17"/>
  <c r="G28" i="19" s="1"/>
  <c r="H29" i="74"/>
  <c r="H70" i="26"/>
  <c r="I77" i="70"/>
  <c r="D77" i="74"/>
  <c r="BF303" i="17"/>
  <c r="C76" i="19" s="1"/>
  <c r="BY91" i="17"/>
  <c r="F21" i="70"/>
  <c r="BQ291" i="17"/>
  <c r="K64" i="19" s="1"/>
  <c r="O65" i="74"/>
  <c r="BJ262" i="17"/>
  <c r="G35" i="19" s="1"/>
  <c r="H36" i="74"/>
  <c r="F18" i="70"/>
  <c r="BY88" i="17"/>
  <c r="BS290" i="17"/>
  <c r="L63" i="19" s="1"/>
  <c r="Q64" i="74"/>
  <c r="G40" i="74"/>
  <c r="BI266" i="17"/>
  <c r="F39" i="19" s="1"/>
  <c r="DO504" i="17"/>
  <c r="J104" i="34" s="1"/>
  <c r="N20" i="72"/>
  <c r="C128" i="26"/>
  <c r="D65" i="69"/>
  <c r="BY90" i="17"/>
  <c r="F20" i="70"/>
  <c r="F16" i="17"/>
  <c r="F17" i="68"/>
  <c r="B135" i="1"/>
  <c r="D84" i="2"/>
  <c r="H84" i="2" s="1"/>
  <c r="I84" i="2" s="1"/>
  <c r="U37" i="2"/>
  <c r="V37" i="2" s="1"/>
  <c r="BY84" i="17"/>
  <c r="F14" i="70"/>
  <c r="BE292" i="17"/>
  <c r="C66" i="74"/>
  <c r="BQ266" i="17"/>
  <c r="K39" i="19" s="1"/>
  <c r="O40" i="74"/>
  <c r="BH292" i="17"/>
  <c r="E65" i="19" s="1"/>
  <c r="F66" i="74"/>
  <c r="G64" i="74"/>
  <c r="BI290" i="17"/>
  <c r="F63" i="19" s="1"/>
  <c r="CC144" i="17"/>
  <c r="J75" i="70" s="1"/>
  <c r="CD144" i="17"/>
  <c r="K75" i="70" s="1"/>
  <c r="E68" i="26"/>
  <c r="F75" i="70"/>
  <c r="G128" i="26"/>
  <c r="H65" i="69"/>
  <c r="L80" i="72"/>
  <c r="L29" i="70"/>
  <c r="B133" i="1"/>
  <c r="D82" i="2"/>
  <c r="H82" i="2" s="1"/>
  <c r="I82" i="2" s="1"/>
  <c r="U35" i="2"/>
  <c r="V35" i="2" s="1"/>
  <c r="DO533" i="17"/>
  <c r="J133" i="34" s="1"/>
  <c r="N49" i="72"/>
  <c r="CW578" i="17"/>
  <c r="I88" i="34" s="1"/>
  <c r="M94" i="71"/>
  <c r="BY92" i="17"/>
  <c r="E16" i="26" s="1"/>
  <c r="F22" i="70"/>
  <c r="O64" i="74"/>
  <c r="BQ290" i="17"/>
  <c r="K63" i="19" s="1"/>
  <c r="BJ259" i="17"/>
  <c r="G32" i="19" s="1"/>
  <c r="H33" i="74"/>
  <c r="E67" i="74"/>
  <c r="BG293" i="17"/>
  <c r="D66" i="19" s="1"/>
  <c r="D69" i="74"/>
  <c r="BF295" i="17"/>
  <c r="F60" i="26"/>
  <c r="G67" i="70"/>
  <c r="CC136" i="17"/>
  <c r="J67" i="70" s="1"/>
  <c r="C135" i="26"/>
  <c r="D72" i="69"/>
  <c r="BN83" i="17"/>
  <c r="L51" i="70"/>
  <c r="BN134" i="17"/>
  <c r="CV553" i="17"/>
  <c r="CD146" i="17"/>
  <c r="K77" i="70" s="1"/>
  <c r="F24" i="68"/>
  <c r="F23" i="17"/>
  <c r="G215" i="17"/>
  <c r="F31" i="31" s="1"/>
  <c r="G37" i="73"/>
  <c r="O28" i="72"/>
  <c r="DP512" i="17"/>
  <c r="K112" i="34" s="1"/>
  <c r="DG505" i="17"/>
  <c r="E105" i="34" s="1"/>
  <c r="F21" i="72"/>
  <c r="BI292" i="17"/>
  <c r="F65" i="19" s="1"/>
  <c r="G66" i="74"/>
  <c r="BF296" i="17"/>
  <c r="C69" i="19" s="1"/>
  <c r="D70" i="74"/>
  <c r="BJ295" i="17"/>
  <c r="G68" i="19" s="1"/>
  <c r="H69" i="74"/>
  <c r="I71" i="74"/>
  <c r="BK297" i="17"/>
  <c r="H70" i="19" s="1"/>
  <c r="BN88" i="17"/>
  <c r="DL531" i="17"/>
  <c r="DP530" i="17"/>
  <c r="K130" i="34" s="1"/>
  <c r="O46" i="72"/>
  <c r="L46" i="72" s="1"/>
  <c r="BF302" i="17"/>
  <c r="C75" i="19" s="1"/>
  <c r="D76" i="74"/>
  <c r="BS259" i="17"/>
  <c r="L32" i="19" s="1"/>
  <c r="Q33" i="74"/>
  <c r="CX555" i="17"/>
  <c r="J65" i="34" s="1"/>
  <c r="N71" i="71"/>
  <c r="L71" i="71" s="1"/>
  <c r="BS293" i="17"/>
  <c r="L66" i="19" s="1"/>
  <c r="Q67" i="74"/>
  <c r="H71" i="74"/>
  <c r="BJ297" i="17"/>
  <c r="G70" i="19" s="1"/>
  <c r="O216" i="17"/>
  <c r="K32" i="31" s="1"/>
  <c r="O38" i="73"/>
  <c r="BP299" i="17"/>
  <c r="J72" i="19" s="1"/>
  <c r="N73" i="74"/>
  <c r="H135" i="26"/>
  <c r="I72" i="69"/>
  <c r="K127" i="26"/>
  <c r="O64" i="69"/>
  <c r="J81" i="71"/>
  <c r="L81" i="71" s="1"/>
  <c r="L61" i="17"/>
  <c r="K139" i="26"/>
  <c r="DL529" i="17"/>
  <c r="H208" i="17"/>
  <c r="G24" i="31" s="1"/>
  <c r="H30" i="73"/>
  <c r="BJ303" i="17"/>
  <c r="G76" i="19" s="1"/>
  <c r="H77" i="74"/>
  <c r="BF263" i="17"/>
  <c r="C36" i="19" s="1"/>
  <c r="D37" i="74"/>
  <c r="BH295" i="17"/>
  <c r="E68" i="19" s="1"/>
  <c r="F69" i="74"/>
  <c r="BO299" i="17"/>
  <c r="I72" i="19" s="1"/>
  <c r="M73" i="74"/>
  <c r="C217" i="17"/>
  <c r="C39" i="73"/>
  <c r="O74" i="74"/>
  <c r="BQ300" i="17"/>
  <c r="K73" i="19" s="1"/>
  <c r="F135" i="26"/>
  <c r="G72" i="69"/>
  <c r="L39" i="69"/>
  <c r="DF543" i="17"/>
  <c r="CC146" i="17"/>
  <c r="J77" i="70" s="1"/>
  <c r="L85" i="71"/>
  <c r="C213" i="17"/>
  <c r="B29" i="31" s="1"/>
  <c r="C35" i="73"/>
  <c r="BJ264" i="17"/>
  <c r="G37" i="19" s="1"/>
  <c r="H38" i="74"/>
  <c r="BY85" i="17"/>
  <c r="F15" i="70"/>
  <c r="BQ254" i="17"/>
  <c r="K27" i="19" s="1"/>
  <c r="O28" i="74"/>
  <c r="BG296" i="17"/>
  <c r="D69" i="19" s="1"/>
  <c r="E70" i="74"/>
  <c r="G28" i="74"/>
  <c r="BI254" i="17"/>
  <c r="H134" i="26"/>
  <c r="I71" i="69"/>
  <c r="L30" i="17"/>
  <c r="L66" i="68"/>
  <c r="L12" i="69"/>
  <c r="L82" i="71"/>
  <c r="L23" i="71"/>
  <c r="E218" i="17"/>
  <c r="D34" i="31" s="1"/>
  <c r="E40" i="73"/>
  <c r="BK265" i="17"/>
  <c r="H38" i="19" s="1"/>
  <c r="I39" i="74"/>
  <c r="K39" i="74" s="1"/>
  <c r="N28" i="73"/>
  <c r="N206" i="17"/>
  <c r="J22" i="31" s="1"/>
  <c r="BE255" i="17"/>
  <c r="B28" i="19" s="1"/>
  <c r="C29" i="74"/>
  <c r="M74" i="74"/>
  <c r="BO300" i="17"/>
  <c r="I73" i="19" s="1"/>
  <c r="BF259" i="17"/>
  <c r="D33" i="74"/>
  <c r="BG291" i="17"/>
  <c r="D64" i="19" s="1"/>
  <c r="E65" i="74"/>
  <c r="BN81" i="17"/>
  <c r="G70" i="26"/>
  <c r="H77" i="70"/>
  <c r="CD136" i="17"/>
  <c r="K67" i="70" s="1"/>
  <c r="CP512" i="17"/>
  <c r="F28" i="71"/>
  <c r="K83" i="2"/>
  <c r="J83" i="2"/>
  <c r="B23" i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K74" i="74" s="1"/>
  <c r="F175" i="34"/>
  <c r="DL575" i="17"/>
  <c r="DM575" i="17" s="1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L26" i="72" s="1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L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L22" i="17" s="1"/>
  <c r="K36" i="7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L86" i="71" s="1"/>
  <c r="CE123" i="17"/>
  <c r="DK531" i="17"/>
  <c r="L34" i="17"/>
  <c r="DM572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B496" i="1"/>
  <c r="F11" i="17"/>
  <c r="D207" i="17"/>
  <c r="D29" i="73"/>
  <c r="F39" i="74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E33" i="19"/>
  <c r="N67" i="70"/>
  <c r="J60" i="26"/>
  <c r="L50" i="70"/>
  <c r="L31" i="68"/>
  <c r="L15" i="74"/>
  <c r="DK529" i="17"/>
  <c r="DM529" i="17" s="1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BN127" i="17" s="1"/>
  <c r="G59" i="26"/>
  <c r="H66" i="70"/>
  <c r="J28" i="74"/>
  <c r="K28" i="74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L264" i="17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L28" i="72" s="1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L22" i="70" s="1"/>
  <c r="K22" i="70"/>
  <c r="G112" i="34"/>
  <c r="DL512" i="17"/>
  <c r="DM512" i="17" s="1"/>
  <c r="CT570" i="17"/>
  <c r="G80" i="34"/>
  <c r="CU570" i="17"/>
  <c r="D78" i="2"/>
  <c r="H78" i="2" s="1"/>
  <c r="I78" i="2" s="1"/>
  <c r="U31" i="2"/>
  <c r="V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B499" i="1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D121" i="17"/>
  <c r="CE121" i="17" s="1"/>
  <c r="CC121" i="17"/>
  <c r="BL141" i="17"/>
  <c r="J72" i="69" s="1"/>
  <c r="BM141" i="17"/>
  <c r="D135" i="26"/>
  <c r="E72" i="69"/>
  <c r="K45" i="72"/>
  <c r="BN282" i="17"/>
  <c r="CT561" i="17"/>
  <c r="G71" i="34"/>
  <c r="L27" i="71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150" i="34"/>
  <c r="L94" i="71"/>
  <c r="K77" i="71"/>
  <c r="L77" i="71" s="1"/>
  <c r="DM531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L43" i="72" s="1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J79" i="71"/>
  <c r="CV556" i="17"/>
  <c r="CE101" i="17"/>
  <c r="F73" i="19"/>
  <c r="BL300" i="17"/>
  <c r="BM300" i="17"/>
  <c r="D143" i="34"/>
  <c r="F12" i="70"/>
  <c r="BY82" i="17"/>
  <c r="J76" i="2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CD134" i="17"/>
  <c r="K65" i="70" s="1"/>
  <c r="E58" i="26"/>
  <c r="F65" i="70"/>
  <c r="C63" i="26"/>
  <c r="D70" i="70"/>
  <c r="CD139" i="17"/>
  <c r="K70" i="70" s="1"/>
  <c r="CC139" i="17"/>
  <c r="J70" i="70" s="1"/>
  <c r="L69" i="26"/>
  <c r="Q76" i="70"/>
  <c r="CP505" i="17"/>
  <c r="F21" i="71"/>
  <c r="K20" i="68"/>
  <c r="J20" i="68"/>
  <c r="F24" i="71"/>
  <c r="CP508" i="17"/>
  <c r="K199" i="17"/>
  <c r="J199" i="17"/>
  <c r="E15" i="31"/>
  <c r="CV511" i="17"/>
  <c r="CP506" i="17"/>
  <c r="F22" i="71"/>
  <c r="CC140" i="17"/>
  <c r="J71" i="70" s="1"/>
  <c r="W31" i="2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K21" i="73"/>
  <c r="J21" i="73"/>
  <c r="J19" i="68"/>
  <c r="K19" i="68"/>
  <c r="E8" i="26" l="1"/>
  <c r="CD84" i="17"/>
  <c r="CC84" i="17"/>
  <c r="E23" i="36"/>
  <c r="J23" i="17"/>
  <c r="K23" i="17"/>
  <c r="L23" i="17" s="1"/>
  <c r="C68" i="19"/>
  <c r="BM295" i="17"/>
  <c r="BL295" i="17"/>
  <c r="X37" i="2"/>
  <c r="W37" i="2"/>
  <c r="J24" i="68"/>
  <c r="K24" i="68"/>
  <c r="J69" i="74"/>
  <c r="K69" i="74"/>
  <c r="J84" i="2"/>
  <c r="K84" i="2"/>
  <c r="W35" i="2"/>
  <c r="X35" i="2"/>
  <c r="BH110" i="17"/>
  <c r="F40" i="69"/>
  <c r="B612" i="1"/>
  <c r="B611" i="1"/>
  <c r="J30" i="74"/>
  <c r="K30" i="74"/>
  <c r="K33" i="74"/>
  <c r="J33" i="74"/>
  <c r="K82" i="2"/>
  <c r="J82" i="2"/>
  <c r="K17" i="68"/>
  <c r="L17" i="68" s="1"/>
  <c r="J17" i="68"/>
  <c r="CD88" i="17"/>
  <c r="CE88" i="17" s="1"/>
  <c r="CC88" i="17"/>
  <c r="E12" i="26"/>
  <c r="B29" i="19"/>
  <c r="BL256" i="17"/>
  <c r="BM256" i="17"/>
  <c r="E13" i="26"/>
  <c r="CD89" i="17"/>
  <c r="CC89" i="17"/>
  <c r="K68" i="74"/>
  <c r="J68" i="74"/>
  <c r="J13" i="68"/>
  <c r="K13" i="68"/>
  <c r="L13" i="68" s="1"/>
  <c r="C32" i="19"/>
  <c r="BL259" i="17"/>
  <c r="BM259" i="17"/>
  <c r="J15" i="70"/>
  <c r="K15" i="70"/>
  <c r="BH108" i="17"/>
  <c r="B608" i="1"/>
  <c r="F38" i="69"/>
  <c r="E16" i="36"/>
  <c r="K16" i="17"/>
  <c r="L16" i="17" s="1"/>
  <c r="J16" i="17"/>
  <c r="J18" i="70"/>
  <c r="K18" i="70"/>
  <c r="J19" i="70"/>
  <c r="K19" i="70"/>
  <c r="L19" i="70" s="1"/>
  <c r="BL294" i="17"/>
  <c r="B67" i="19"/>
  <c r="BM294" i="17"/>
  <c r="E12" i="36"/>
  <c r="K12" i="17"/>
  <c r="J12" i="17"/>
  <c r="BM265" i="17"/>
  <c r="E9" i="26"/>
  <c r="CD85" i="17"/>
  <c r="CE85" i="17" s="1"/>
  <c r="CC85" i="17"/>
  <c r="J20" i="70"/>
  <c r="K20" i="70"/>
  <c r="L20" i="70" s="1"/>
  <c r="BH107" i="17"/>
  <c r="B607" i="1"/>
  <c r="B609" i="1"/>
  <c r="F37" i="69"/>
  <c r="C64" i="19"/>
  <c r="BL291" i="17"/>
  <c r="BM291" i="17"/>
  <c r="L19" i="68"/>
  <c r="L79" i="71"/>
  <c r="BL265" i="17"/>
  <c r="J39" i="73"/>
  <c r="K39" i="73"/>
  <c r="E14" i="26"/>
  <c r="CC90" i="17"/>
  <c r="CD90" i="17"/>
  <c r="K81" i="2"/>
  <c r="J81" i="2"/>
  <c r="J13" i="70"/>
  <c r="K13" i="70"/>
  <c r="L13" i="70" s="1"/>
  <c r="K65" i="74"/>
  <c r="J65" i="74"/>
  <c r="DM534" i="17"/>
  <c r="BM260" i="17"/>
  <c r="K34" i="74"/>
  <c r="B33" i="31"/>
  <c r="K217" i="17"/>
  <c r="J217" i="17"/>
  <c r="W34" i="2"/>
  <c r="X34" i="2"/>
  <c r="E7" i="26"/>
  <c r="CD83" i="17"/>
  <c r="CE83" i="17" s="1"/>
  <c r="CC83" i="17"/>
  <c r="BL260" i="17"/>
  <c r="K66" i="74"/>
  <c r="J66" i="74"/>
  <c r="J39" i="74"/>
  <c r="CV578" i="17"/>
  <c r="B65" i="19"/>
  <c r="BL292" i="17"/>
  <c r="BM292" i="17"/>
  <c r="K21" i="70"/>
  <c r="L21" i="70" s="1"/>
  <c r="J21" i="70"/>
  <c r="J77" i="74"/>
  <c r="K77" i="74"/>
  <c r="CV561" i="17"/>
  <c r="CV570" i="17"/>
  <c r="L49" i="72"/>
  <c r="L36" i="71"/>
  <c r="BM255" i="17"/>
  <c r="J74" i="74"/>
  <c r="F27" i="19"/>
  <c r="BM254" i="17"/>
  <c r="BL254" i="17"/>
  <c r="J14" i="70"/>
  <c r="K14" i="70"/>
  <c r="L14" i="70" s="1"/>
  <c r="E15" i="26"/>
  <c r="CD91" i="17"/>
  <c r="CE91" i="17" s="1"/>
  <c r="CC91" i="17"/>
  <c r="BM303" i="17"/>
  <c r="B76" i="19"/>
  <c r="BL303" i="17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L14" i="17" s="1"/>
  <c r="J14" i="17"/>
  <c r="G58" i="26"/>
  <c r="H65" i="70"/>
  <c r="K42" i="72"/>
  <c r="J42" i="72"/>
  <c r="BL102" i="17"/>
  <c r="BM102" i="17"/>
  <c r="E96" i="26"/>
  <c r="BH137" i="17"/>
  <c r="J24" i="70"/>
  <c r="K24" i="70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L14" i="68" s="1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M577" i="17" s="1"/>
  <c r="DG501" i="17"/>
  <c r="E101" i="34" s="1"/>
  <c r="F17" i="72"/>
  <c r="J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L21" i="72" s="1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L12" i="70" s="1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J22" i="71"/>
  <c r="K22" i="71"/>
  <c r="CU508" i="17"/>
  <c r="CV508" i="17" s="1"/>
  <c r="CT508" i="17"/>
  <c r="E18" i="34"/>
  <c r="E12" i="31"/>
  <c r="J196" i="17"/>
  <c r="K196" i="17"/>
  <c r="CT505" i="17"/>
  <c r="E15" i="34"/>
  <c r="CU505" i="17"/>
  <c r="K75" i="69"/>
  <c r="L75" i="69" s="1"/>
  <c r="BN144" i="17"/>
  <c r="F213" i="17"/>
  <c r="F35" i="73"/>
  <c r="CC82" i="17"/>
  <c r="CD82" i="17"/>
  <c r="E6" i="26"/>
  <c r="BN104" i="17" l="1"/>
  <c r="E101" i="26"/>
  <c r="BL107" i="17"/>
  <c r="BM107" i="17"/>
  <c r="BH142" i="17"/>
  <c r="DG554" i="17"/>
  <c r="F70" i="72"/>
  <c r="DG555" i="17"/>
  <c r="F71" i="72"/>
  <c r="L18" i="70"/>
  <c r="K40" i="69"/>
  <c r="L40" i="69" s="1"/>
  <c r="J40" i="69"/>
  <c r="E104" i="26"/>
  <c r="BH145" i="17"/>
  <c r="BL110" i="17"/>
  <c r="BM110" i="17"/>
  <c r="K17" i="72"/>
  <c r="L20" i="72"/>
  <c r="L42" i="72"/>
  <c r="DM499" i="17"/>
  <c r="L12" i="73"/>
  <c r="L12" i="17"/>
  <c r="L11" i="17"/>
  <c r="J38" i="69"/>
  <c r="K38" i="69"/>
  <c r="J37" i="69"/>
  <c r="K37" i="69"/>
  <c r="DG551" i="17"/>
  <c r="F67" i="72"/>
  <c r="CE89" i="17"/>
  <c r="L22" i="71"/>
  <c r="L30" i="69"/>
  <c r="L24" i="70"/>
  <c r="CE90" i="17"/>
  <c r="DG552" i="17"/>
  <c r="F68" i="72"/>
  <c r="BL108" i="17"/>
  <c r="BM108" i="17"/>
  <c r="BN108" i="17" s="1"/>
  <c r="E102" i="26"/>
  <c r="BH143" i="17"/>
  <c r="CE84" i="17"/>
  <c r="L18" i="68"/>
  <c r="BN105" i="17"/>
  <c r="L22" i="72"/>
  <c r="J29" i="73"/>
  <c r="DG550" i="17"/>
  <c r="F66" i="72"/>
  <c r="L15" i="70"/>
  <c r="L24" i="68"/>
  <c r="K25" i="71"/>
  <c r="J25" i="71"/>
  <c r="BL98" i="17"/>
  <c r="E92" i="26"/>
  <c r="BH133" i="17"/>
  <c r="BM98" i="17"/>
  <c r="BN98" i="17" s="1"/>
  <c r="L17" i="17"/>
  <c r="F13" i="71"/>
  <c r="CP497" i="17"/>
  <c r="F28" i="73"/>
  <c r="F206" i="17"/>
  <c r="E144" i="34"/>
  <c r="DK544" i="17"/>
  <c r="DL544" i="17"/>
  <c r="DM506" i="17"/>
  <c r="E10" i="36"/>
  <c r="K10" i="17"/>
  <c r="J10" i="17"/>
  <c r="L10" i="17" s="1"/>
  <c r="DL501" i="17"/>
  <c r="DM501" i="17" s="1"/>
  <c r="BN103" i="17"/>
  <c r="L22" i="68"/>
  <c r="K28" i="69"/>
  <c r="J28" i="69"/>
  <c r="E96" i="34"/>
  <c r="DK496" i="17"/>
  <c r="DL496" i="17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L64" i="72" s="1"/>
  <c r="J18" i="71"/>
  <c r="K18" i="71"/>
  <c r="L18" i="71" s="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T510" i="17"/>
  <c r="J11" i="73"/>
  <c r="K11" i="73"/>
  <c r="L11" i="73" s="1"/>
  <c r="J19" i="71"/>
  <c r="K19" i="7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L62" i="72" s="1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L69" i="72" s="1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DM503" i="17" s="1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K68" i="72" l="1"/>
  <c r="L68" i="72" s="1"/>
  <c r="J68" i="72"/>
  <c r="E155" i="34"/>
  <c r="DK555" i="17"/>
  <c r="DL555" i="17"/>
  <c r="DM555" i="17" s="1"/>
  <c r="E150" i="34"/>
  <c r="DK550" i="17"/>
  <c r="DL550" i="17"/>
  <c r="DM550" i="17" s="1"/>
  <c r="K70" i="72"/>
  <c r="J70" i="72"/>
  <c r="J71" i="72"/>
  <c r="K71" i="72"/>
  <c r="L71" i="72" s="1"/>
  <c r="E154" i="34"/>
  <c r="DK554" i="17"/>
  <c r="DL554" i="17"/>
  <c r="CV496" i="17"/>
  <c r="J67" i="72"/>
  <c r="K67" i="72"/>
  <c r="E136" i="26"/>
  <c r="BL142" i="17"/>
  <c r="J73" i="69" s="1"/>
  <c r="F73" i="69"/>
  <c r="BM142" i="17"/>
  <c r="F74" i="69"/>
  <c r="E137" i="26"/>
  <c r="BL143" i="17"/>
  <c r="J74" i="69" s="1"/>
  <c r="BM143" i="17"/>
  <c r="E151" i="34"/>
  <c r="DL551" i="17"/>
  <c r="DK551" i="17"/>
  <c r="BN110" i="17"/>
  <c r="BN107" i="17"/>
  <c r="L28" i="69"/>
  <c r="DM546" i="17"/>
  <c r="L15" i="71"/>
  <c r="DM496" i="17"/>
  <c r="DM544" i="17"/>
  <c r="L37" i="69"/>
  <c r="K66" i="72"/>
  <c r="L66" i="72" s="1"/>
  <c r="J66" i="72"/>
  <c r="E139" i="26"/>
  <c r="F76" i="69"/>
  <c r="BM145" i="17"/>
  <c r="BL145" i="17"/>
  <c r="J76" i="69" s="1"/>
  <c r="CV502" i="17"/>
  <c r="E152" i="34"/>
  <c r="DL552" i="17"/>
  <c r="DK552" i="17"/>
  <c r="CV510" i="17"/>
  <c r="DM545" i="17"/>
  <c r="BN111" i="17"/>
  <c r="L19" i="71"/>
  <c r="L38" i="69"/>
  <c r="E98" i="34"/>
  <c r="DL498" i="17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L29" i="72" s="1"/>
  <c r="K206" i="17"/>
  <c r="J206" i="17"/>
  <c r="E22" i="31"/>
  <c r="CV503" i="17"/>
  <c r="K14" i="72"/>
  <c r="L14" i="72" s="1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L73" i="72" s="1"/>
  <c r="J73" i="72"/>
  <c r="K57" i="72"/>
  <c r="J57" i="72"/>
  <c r="DM500" i="17"/>
  <c r="E157" i="34"/>
  <c r="DL557" i="17"/>
  <c r="DK557" i="17"/>
  <c r="DM557" i="17" s="1"/>
  <c r="E141" i="34"/>
  <c r="DK541" i="17"/>
  <c r="DL541" i="17"/>
  <c r="DM541" i="17" s="1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52" i="17" l="1"/>
  <c r="CV497" i="17"/>
  <c r="K73" i="69"/>
  <c r="L73" i="69" s="1"/>
  <c r="BN142" i="17"/>
  <c r="L70" i="72"/>
  <c r="DM498" i="17"/>
  <c r="DM551" i="17"/>
  <c r="DM554" i="17"/>
  <c r="L29" i="71"/>
  <c r="BN145" i="17"/>
  <c r="K76" i="69"/>
  <c r="L76" i="69" s="1"/>
  <c r="L67" i="72"/>
  <c r="L57" i="72"/>
  <c r="K74" i="69"/>
  <c r="L74" i="69" s="1"/>
  <c r="BN143" i="17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<sst xmlns="http://schemas.openxmlformats.org/spreadsheetml/2006/main" count="5397" uniqueCount="882">
  <si>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</si>
  <si>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</si>
  <si>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</si>
  <si>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</si>
  <si>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</si>
  <si>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</si>
  <si>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</si>
  <si>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</si>
  <si>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</si>
  <si>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</si>
  <si>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</si>
  <si>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</si>
  <si>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</si>
  <si>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</si>
  <si>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</si>
  <si>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</si>
  <si>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</si>
  <si>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</si>
  <si>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</si>
  <si>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</si>
  <si>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</si>
  <si>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</si>
  <si>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</si>
  <si>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</si>
  <si>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</si>
  <si>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</si>
  <si>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</si>
  <si>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</si>
  <si>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</si>
  <si>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</si>
  <si>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</si>
  <si>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</si>
  <si>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</si>
  <si>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</si>
  <si>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</si>
  <si>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</si>
  <si>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</si>
  <si>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</si>
  <si>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</si>
  <si>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</si>
  <si>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</si>
  <si>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</si>
  <si>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</si>
  <si>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</si>
  <si>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</si>
  <si>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</si>
  <si>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</si>
  <si>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</si>
  <si>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</si>
  <si>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</si>
  <si>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</si>
  <si>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</si>
  <si>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</si>
  <si>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</si>
  <si>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</si>
  <si>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</si>
  <si>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</si>
  <si>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</si>
  <si>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</si>
  <si>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</si>
  <si>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</si>
  <si>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</si>
  <si>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</si>
  <si>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</si>
  <si>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</si>
  <si>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</si>
  <si>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</si>
  <si>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</si>
  <si>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</si>
  <si>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</si>
  <si>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</si>
  <si>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</si>
  <si>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</si>
  <si>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</si>
  <si>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</si>
  <si>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</si>
  <si>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</si>
  <si>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</si>
  <si>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</si>
  <si>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</si>
  <si>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</si>
  <si>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</si>
  <si>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</si>
  <si>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</si>
  <si>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</si>
  <si>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</si>
  <si>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</si>
  <si>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</si>
  <si>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</si>
  <si>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</si>
  <si>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</si>
  <si>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</si>
  <si>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</si>
  <si>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</si>
  <si>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</si>
  <si>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</si>
  <si>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</si>
  <si>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</si>
  <si>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</si>
  <si>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</si>
  <si>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</si>
  <si>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</si>
  <si>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</si>
  <si>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</si>
  <si>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</si>
  <si>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</si>
  <si>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</si>
  <si>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</si>
  <si>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</si>
  <si>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</si>
  <si>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</si>
  <si>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</si>
  <si>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</si>
  <si>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</si>
  <si>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</si>
  <si>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</si>
  <si>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</si>
  <si>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</si>
  <si>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</si>
  <si>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</si>
  <si>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</si>
  <si>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</si>
  <si>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</si>
  <si>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</si>
  <si>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</si>
  <si>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</si>
  <si>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</si>
  <si>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</si>
  <si>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</si>
  <si>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</si>
  <si>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</si>
  <si>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</si>
  <si>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</si>
  <si>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</si>
  <si>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</si>
  <si>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</si>
  <si>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</si>
  <si>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</si>
  <si>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</si>
  <si>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</si>
  <si>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</si>
  <si>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</si>
  <si>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</si>
  <si>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</si>
  <si>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</si>
  <si>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</si>
  <si>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</si>
  <si>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</si>
  <si>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</si>
  <si>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</si>
  <si>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</si>
  <si>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</si>
  <si>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</si>
  <si>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</si>
  <si>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</si>
  <si>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</si>
  <si>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</si>
  <si>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</si>
  <si>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</si>
  <si>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</si>
  <si>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</si>
  <si>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</si>
  <si>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</si>
  <si>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</si>
  <si>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</si>
  <si>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</si>
  <si>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</si>
  <si>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</si>
  <si>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</si>
  <si>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</si>
  <si>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</si>
  <si>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</si>
  <si>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</si>
  <si>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</si>
  <si>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</si>
  <si>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</si>
  <si>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</si>
  <si>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</si>
  <si>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</si>
  <si>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</si>
  <si>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</si>
  <si>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</si>
  <si>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</si>
  <si>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</si>
  <si>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</si>
  <si>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</si>
  <si>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</si>
  <si>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</si>
  <si>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</si>
  <si>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</si>
  <si>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</si>
  <si>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</si>
  <si>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</si>
  <si>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</si>
  <si>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</si>
  <si>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</si>
  <si>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</si>
  <si>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</si>
  <si>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</si>
  <si>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</si>
  <si>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</si>
  <si>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</si>
  <si>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</si>
  <si>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</si>
  <si>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</si>
  <si>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</si>
  <si>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</si>
  <si>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</si>
  <si>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</si>
  <si>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</si>
  <si>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</si>
  <si>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</si>
  <si>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</si>
  <si>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</si>
  <si>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</si>
  <si>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</si>
  <si>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</si>
  <si>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</si>
  <si>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</si>
  <si>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</si>
  <si>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</si>
  <si>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</si>
  <si>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</si>
  <si>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</si>
  <si>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</si>
  <si>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</si>
  <si>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</si>
  <si>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</si>
  <si>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</si>
  <si>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</si>
  <si>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</si>
  <si>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</si>
  <si>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</si>
  <si>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</si>
  <si>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</si>
  <si>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</si>
  <si>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</si>
  <si>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</si>
  <si>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</si>
  <si>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</si>
  <si>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</si>
  <si>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</si>
  <si>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</si>
  <si>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</si>
  <si>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</si>
  <si>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</si>
  <si>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</si>
  <si>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</si>
  <si>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</si>
  <si>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</si>
  <si>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</si>
  <si>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</si>
  <si>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</si>
  <si>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</si>
  <si>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</si>
  <si>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</si>
  <si>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</si>
  <si>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</si>
  <si>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</si>
  <si>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</si>
  <si>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</si>
  <si>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</si>
  <si>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</si>
  <si>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</si>
  <si>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</si>
  <si>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</si>
  <si>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</si>
  <si>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</si>
  <si>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</si>
  <si>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</si>
  <si>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</si>
  <si>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</si>
  <si>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</si>
  <si>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</si>
  <si>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</si>
  <si>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</si>
  <si>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</si>
  <si>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</si>
  <si>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</si>
  <si>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</si>
  <si>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</si>
  <si>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</si>
  <si>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</si>
  <si>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</si>
  <si>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</si>
  <si>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</si>
  <si>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</si>
  <si>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</si>
  <si>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</si>
  <si>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</si>
  <si>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</si>
  <si>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</si>
  <si>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</si>
  <si>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</si>
  <si>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</si>
  <si>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</si>
  <si>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</si>
  <si>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</si>
  <si>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>TRN-id
TRNSYS-ideal</t>
  </si>
  <si>
    <t>TRN-re
TRNSYS-real</t>
  </si>
  <si>
    <t>Abbreviation</t>
  </si>
  <si>
    <t>Model</t>
  </si>
  <si>
    <t>Implemented By</t>
  </si>
  <si>
    <r>
      <t>LANL/LBNL/ESTSC,</t>
    </r>
    <r>
      <rPr>
        <vertAlign val="superscript"/>
        <sz val="10"/>
        <rFont val="Arial"/>
        <family val="2"/>
      </rPr>
      <t>a,b,c</t>
    </r>
    <r>
      <rPr>
        <sz val="10"/>
        <rFont val="Arial"/>
        <family val="2"/>
      </rPr>
      <t xml:space="preserve"> USA</t>
    </r>
  </si>
  <si>
    <r>
      <t>LANL/LBNL/JJH,</t>
    </r>
    <r>
      <rPr>
        <vertAlign val="superscript"/>
        <sz val="10"/>
        <rFont val="Arial"/>
        <family val="2"/>
      </rPr>
      <t>a,b,e</t>
    </r>
    <r>
      <rPr>
        <sz val="10"/>
        <rFont val="Arial"/>
        <family val="2"/>
      </rPr>
      <t xml:space="preserve"> USA</t>
    </r>
  </si>
  <si>
    <r>
      <t>LBNL/UIUC/CERL/OSU/GARD Analytics/FSEC/DOE-OBT,</t>
    </r>
    <r>
      <rPr>
        <vertAlign val="superscript"/>
        <sz val="10"/>
        <rFont val="Arial"/>
        <family val="2"/>
      </rPr>
      <t>a,g,h,i,j,k</t>
    </r>
  </si>
  <si>
    <r>
      <t>k</t>
    </r>
    <r>
      <rPr>
        <sz val="10"/>
        <rFont val="Arial"/>
        <family val="2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</si>
  <si>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</si>
  <si>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</si>
  <si>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</si>
  <si>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</si>
  <si>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</si>
  <si>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</si>
  <si>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</si>
  <si>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</si>
  <si>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</si>
  <si>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</si>
  <si>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</si>
  <si>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</si>
  <si>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</si>
  <si>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</si>
  <si>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</si>
  <si>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</si>
  <si>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</si>
  <si>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</si>
  <si>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</si>
  <si>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</si>
  <si>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</si>
  <si>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</si>
  <si>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</si>
  <si>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</si>
  <si>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</si>
  <si>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</si>
  <si>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</si>
  <si>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</si>
  <si>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</si>
  <si>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</si>
  <si>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</si>
  <si>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</si>
  <si>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</si>
  <si>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</si>
  <si>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</si>
  <si>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</si>
  <si>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</si>
  <si>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</si>
  <si>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</si>
  <si>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</si>
  <si>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</si>
  <si>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</si>
  <si>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</si>
  <si>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</si>
  <si>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</si>
  <si>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</si>
  <si>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</si>
  <si>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</si>
  <si>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</si>
  <si>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</si>
  <si>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</si>
  <si>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</si>
  <si>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</si>
  <si>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</si>
  <si>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</si>
  <si>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</si>
  <si>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</si>
  <si>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</si>
  <si>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</si>
  <si>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</si>
  <si>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</si>
  <si>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</si>
  <si>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</si>
  <si>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</si>
  <si>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</si>
  <si>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</si>
  <si>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</si>
  <si>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vertAlign val="superscript"/>
        <sz val="10"/>
        <rFont val="Arial"/>
        <family val="2"/>
      </rPr>
      <t>f</t>
    </r>
    <r>
      <rPr>
        <sz val="10"/>
        <rFont val="Arial"/>
        <family val="2"/>
      </rPr>
      <t xml:space="preserve"> USA</t>
    </r>
  </si>
  <si>
    <r>
      <t>CIEMAT,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 xml:space="preserve"> Spain</t>
    </r>
  </si>
  <si>
    <t>EnergyPlus/GARD</t>
  </si>
  <si>
    <t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</si>
  <si>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</si>
  <si>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</si>
  <si>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</si>
  <si>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</si>
  <si>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</si>
  <si>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</si>
  <si>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</si>
  <si>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</si>
  <si>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</si>
  <si>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</si>
  <si>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</si>
  <si>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</si>
  <si>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</si>
  <si>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</si>
  <si>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</si>
  <si>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</si>
  <si>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</si>
  <si>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</si>
  <si>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</si>
  <si>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</si>
  <si>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</si>
  <si>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</si>
  <si>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</si>
  <si>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</si>
  <si>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</si>
  <si>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</si>
  <si>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</si>
  <si>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</si>
  <si>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</si>
  <si>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</si>
  <si>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</si>
  <si>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</si>
  <si>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</si>
  <si>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</si>
  <si>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</si>
  <si>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</si>
  <si>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</si>
  <si>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</si>
  <si>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</si>
  <si>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</si>
  <si>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</si>
  <si>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</si>
  <si>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</si>
  <si>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</si>
  <si>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</si>
  <si>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</si>
  <si>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</si>
  <si>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</si>
  <si>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</si>
  <si>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</si>
  <si>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</si>
  <si>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</si>
  <si>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</si>
  <si>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</si>
  <si>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</si>
  <si>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</si>
  <si>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</si>
  <si>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</si>
  <si>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</si>
  <si>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</si>
  <si>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</si>
  <si>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</si>
  <si>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</si>
  <si>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</si>
  <si>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</si>
  <si>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</si>
  <si>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</si>
  <si>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</si>
  <si>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</si>
  <si>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</si>
  <si>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</si>
  <si>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</si>
  <si>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</si>
  <si>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</si>
  <si>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</si>
  <si>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</si>
  <si>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</si>
  <si>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</si>
  <si>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</si>
  <si>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</si>
  <si>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</si>
  <si>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</si>
  <si>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</si>
  <si>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</si>
  <si>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</si>
  <si>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</si>
  <si>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</si>
  <si>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</si>
  <si>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</si>
  <si>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</si>
  <si>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</si>
  <si>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</si>
  <si>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</si>
  <si>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</si>
  <si>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</si>
  <si>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</si>
  <si>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</si>
  <si>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</si>
  <si>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</si>
  <si>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</si>
  <si>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</si>
  <si>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</si>
  <si>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</si>
  <si>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</si>
  <si>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</si>
  <si>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</si>
  <si>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</si>
  <si>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</si>
  <si>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</si>
  <si>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</si>
  <si>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</si>
  <si>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</si>
  <si>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</si>
  <si>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</si>
  <si>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</si>
  <si>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</si>
  <si>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</si>
  <si>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</si>
  <si>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</si>
  <si>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</si>
  <si>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</si>
  <si>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</si>
  <si>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</si>
  <si>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</si>
  <si>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</si>
  <si>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</si>
  <si>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</si>
  <si>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</si>
  <si>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</si>
  <si>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</si>
  <si>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</si>
  <si>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</si>
  <si>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</si>
  <si>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</si>
  <si>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</si>
  <si>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</si>
  <si>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</si>
  <si>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</si>
  <si>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</si>
  <si>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</si>
  <si>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</si>
  <si>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</si>
  <si>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</si>
  <si>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</si>
  <si>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</si>
  <si>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</si>
  <si>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</si>
  <si>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</si>
  <si>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</si>
  <si>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</si>
  <si>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</si>
  <si>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</si>
  <si>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</si>
  <si>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</si>
  <si>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</si>
  <si>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</si>
  <si>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</si>
  <si>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</si>
  <si>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</si>
  <si>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</si>
  <si>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</si>
  <si>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</si>
  <si>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</si>
  <si>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</si>
  <si>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</si>
  <si>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</si>
  <si>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</si>
  <si>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</si>
  <si>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</si>
  <si>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</si>
  <si>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</si>
  <si>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</si>
  <si>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</si>
  <si>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</si>
  <si>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</si>
  <si>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</si>
  <si>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</si>
  <si>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</si>
  <si>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</si>
  <si>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</si>
  <si>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</si>
  <si>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</si>
  <si>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</si>
  <si>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</si>
  <si>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</si>
  <si>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</si>
  <si>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</si>
  <si>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</si>
  <si>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</si>
  <si>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</si>
  <si>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</si>
  <si>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</si>
  <si>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</si>
  <si>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</si>
  <si>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</si>
  <si>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</si>
  <si>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</si>
  <si>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</si>
  <si>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</si>
  <si>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</si>
  <si>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</si>
  <si>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</si>
  <si>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</si>
  <si>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</si>
  <si>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</si>
  <si>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</si>
  <si>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</si>
  <si>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</si>
  <si>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</si>
  <si>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</si>
  <si>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</si>
  <si>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</si>
  <si>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</si>
  <si>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</si>
  <si>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</si>
  <si>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</si>
  <si>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</si>
  <si>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</si>
  <si>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</si>
  <si>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</si>
  <si>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</si>
  <si>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</si>
  <si>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</si>
  <si>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</si>
  <si>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</si>
  <si>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</si>
  <si>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</si>
  <si>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</si>
  <si>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</si>
  <si>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</si>
  <si>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</si>
  <si>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</si>
  <si>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</si>
  <si>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</si>
  <si>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</si>
  <si>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</si>
  <si>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</si>
  <si>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</si>
  <si>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</si>
  <si>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</si>
  <si>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</si>
  <si>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</si>
  <si>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</si>
  <si>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</si>
  <si>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</si>
  <si>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</si>
  <si>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</si>
  <si>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</si>
  <si>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</si>
  <si>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</si>
  <si>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</si>
  <si>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</si>
  <si>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</si>
  <si>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</si>
  <si>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</si>
  <si>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</si>
  <si>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</si>
  <si>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</si>
  <si>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</si>
  <si>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</si>
  <si>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</si>
  <si>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</si>
  <si>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</si>
  <si>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</si>
  <si>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</si>
  <si>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</si>
  <si>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</si>
  <si>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</si>
  <si>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</si>
  <si>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</si>
  <si>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</si>
  <si>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</si>
  <si>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</si>
  <si>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</si>
  <si>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</si>
  <si>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</si>
  <si>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</si>
  <si>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</si>
  <si>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</si>
  <si>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</si>
  <si>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</si>
  <si>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</si>
  <si>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</si>
  <si>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</si>
  <si>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</si>
  <si>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</si>
  <si>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</si>
  <si>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</si>
  <si>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</si>
  <si>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</si>
  <si>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</si>
  <si>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</si>
  <si>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</si>
  <si>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</si>
  <si>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</si>
  <si>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</si>
  <si>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</si>
  <si>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</si>
  <si>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</si>
  <si>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</si>
  <si>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</si>
  <si>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</si>
  <si>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</si>
  <si>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</si>
  <si>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</si>
  <si>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</si>
  <si>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</si>
  <si>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</si>
  <si>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</si>
  <si>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</si>
  <si>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</si>
  <si>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</si>
  <si>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</si>
  <si>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</si>
  <si>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</si>
  <si>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</si>
  <si>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</si>
  <si>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</si>
  <si>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</si>
  <si>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</si>
  <si>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</si>
  <si>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</si>
  <si>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</si>
  <si>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</si>
  <si>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</si>
  <si>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</si>
  <si>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</si>
  <si>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</si>
  <si>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</si>
  <si>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</si>
  <si>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</si>
  <si>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</si>
  <si>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</si>
  <si>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</si>
  <si>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</si>
  <si>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</si>
  <si>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</si>
  <si>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</si>
  <si>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</si>
  <si>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</si>
  <si>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</si>
  <si>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</si>
  <si>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</si>
  <si>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</si>
  <si>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</si>
  <si>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</si>
  <si>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</si>
  <si>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</si>
  <si>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</si>
  <si>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</si>
  <si>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</si>
  <si>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</si>
  <si>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</si>
  <si>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</si>
  <si>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</si>
  <si>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</si>
  <si>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</si>
  <si>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</si>
  <si>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</si>
  <si>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</si>
  <si>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</si>
  <si>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</si>
  <si>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</si>
  <si>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</si>
  <si>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</si>
  <si>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</si>
  <si>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</si>
  <si>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</si>
  <si>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</si>
  <si>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</si>
  <si>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</si>
  <si>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</si>
  <si>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</si>
  <si>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</si>
  <si>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</si>
  <si>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</si>
  <si>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</si>
  <si>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</si>
  <si>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</si>
  <si>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</si>
  <si>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</si>
  <si>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</si>
  <si>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</si>
  <si>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</si>
  <si>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</si>
  <si>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</si>
  <si>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</si>
  <si>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</si>
  <si>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</si>
  <si>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</si>
  <si>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</si>
  <si>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</si>
  <si>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</si>
  <si>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</si>
  <si>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</si>
  <si>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</si>
  <si>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</si>
  <si>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</si>
  <si>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</si>
  <si>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</si>
  <si>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</si>
  <si>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</si>
  <si>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</si>
  <si>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</si>
  <si>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</si>
  <si>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</si>
  <si>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</si>
  <si>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</si>
  <si>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</si>
  <si>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</si>
  <si>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</si>
  <si>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</si>
  <si>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</si>
  <si>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</si>
  <si>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</si>
  <si>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</si>
  <si>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</si>
  <si>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</si>
  <si>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</si>
  <si>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</si>
  <si>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</si>
  <si>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</si>
  <si>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</si>
  <si>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</si>
  <si>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</si>
  <si>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</si>
  <si>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</si>
  <si>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</si>
  <si>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</si>
  <si>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</si>
  <si>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</si>
  <si>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</si>
  <si>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</si>
  <si>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</si>
  <si>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</si>
  <si>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</si>
  <si>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</si>
  <si>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</si>
  <si>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</si>
  <si>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</si>
  <si>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</si>
  <si>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</si>
  <si>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</si>
  <si>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</si>
  <si>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</si>
  <si>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</si>
  <si>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</si>
  <si>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</si>
  <si>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</si>
  <si>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</si>
  <si>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</si>
  <si>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</si>
  <si>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</si>
  <si>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</si>
  <si>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</si>
  <si>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</si>
  <si>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</si>
  <si>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</si>
  <si>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</si>
  <si>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</si>
  <si>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</si>
  <si>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</si>
  <si>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sz val="10"/>
        <rFont val="Arial"/>
        <family val="2"/>
      </rPr>
      <t>LANL: Los Alamos National Laboratory, United States</t>
    </r>
  </si>
  <si>
    <t>DOE21E/CIEMAT
DOE2.1-E/CIEMAT</t>
  </si>
  <si>
    <t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</si>
  <si>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</si>
  <si>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</si>
  <si>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</si>
  <si>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</si>
  <si>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</si>
  <si>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</si>
  <si>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</si>
  <si>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</si>
  <si>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</si>
  <si>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</si>
  <si>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 xml:space="preserve">                Cooling Energy Consumption</t>
  </si>
  <si>
    <t xml:space="preserve">This spreadsheet contains the Standard 140, Informative Annex B16, Section B16.5.1 example results.  </t>
  </si>
  <si>
    <t>Section 5.3 - HVAC Equipment Performance Tests CE100 through CE200</t>
  </si>
  <si>
    <t>SHEET GUIDE: (see RESULTS5-3A.DOCX for spreadsheet navigation)</t>
  </si>
  <si>
    <t>RESULTS5-3A.XLSX</t>
  </si>
  <si>
    <t>Output spreadsheet for Section 5.3 - Cooling Equipment Tests CE100 through CE200</t>
  </si>
  <si>
    <r>
      <t>b</t>
    </r>
    <r>
      <rPr>
        <sz val="10"/>
        <rFont val="Arial"/>
        <family val="2"/>
      </rPr>
      <t>LBNL: Lawrence Berkeley National Laboratory, United States</t>
    </r>
  </si>
  <si>
    <r>
      <t>c</t>
    </r>
    <r>
      <rPr>
        <sz val="10"/>
        <rFont val="Arial"/>
        <family val="2"/>
      </rPr>
      <t>ESTSC: Energy Science and Technology Software Center (at Oak Ridge National Laboratory), United States</t>
    </r>
  </si>
  <si>
    <r>
      <t>d</t>
    </r>
    <r>
      <rPr>
        <sz val="10"/>
        <rFont val="Arial"/>
        <family val="2"/>
      </rPr>
      <t>CIEMAT: Centro de Investigaciones Energeticas, Medioambientales y Tecnologicas, Spain</t>
    </r>
  </si>
  <si>
    <r>
      <t>e</t>
    </r>
    <r>
      <rPr>
        <sz val="10"/>
        <rFont val="Arial"/>
        <family val="2"/>
      </rPr>
      <t>JJH: James J. Hirsch &amp; Associates, United States</t>
    </r>
  </si>
  <si>
    <r>
      <t>f</t>
    </r>
    <r>
      <rPr>
        <sz val="10"/>
        <rFont val="Arial"/>
        <family val="2"/>
      </rPr>
      <t>NREL/JNA: National Renewable Energy Laboratory/J. Neymark &amp; Associates, United States</t>
    </r>
  </si>
  <si>
    <r>
      <t>g</t>
    </r>
    <r>
      <rPr>
        <sz val="10"/>
        <rFont val="Arial"/>
        <family val="2"/>
      </rPr>
      <t>UIUC: University of Illinois Urbana/Champaign, United States</t>
    </r>
  </si>
  <si>
    <r>
      <t>h</t>
    </r>
    <r>
      <rPr>
        <sz val="10"/>
        <rFont val="Arial"/>
        <family val="2"/>
      </rPr>
      <t>CERL: U.S. Army Corps of Engineers, Construction Engineering Research Laboratories, United States</t>
    </r>
  </si>
  <si>
    <r>
      <t>i</t>
    </r>
    <r>
      <rPr>
        <sz val="10"/>
        <rFont val="Arial"/>
        <family val="2"/>
      </rPr>
      <t>OSU: Oklahoma State University, United States</t>
    </r>
  </si>
  <si>
    <r>
      <t>j</t>
    </r>
    <r>
      <rPr>
        <sz val="10"/>
        <rFont val="Arial"/>
        <family val="2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</si>
  <si>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</si>
  <si>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</si>
  <si>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</si>
  <si>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</si>
  <si>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</si>
  <si>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</si>
  <si>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</si>
  <si>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</si>
  <si>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</si>
  <si>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</si>
  <si>
    <t>OpenStudio 3.5.0</t>
  </si>
  <si>
    <t>11/03/2022</t>
  </si>
  <si>
    <t>OS</t>
  </si>
  <si>
    <t>National Renewable Energy Laboratory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</si>
</sst>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5">
    <font>
      <sz val="12"/>
      <name val="Arial"/>
      <family val="2"/>
    </font>
    <font>
      <sz val="10"/>
      <name val="Arial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sz val="10"/>
      <color indexed="8"/>
      <name val="DUTCH"/>
    </font>
    <font>
      <sz val="10"/>
      <color indexed="8"/>
      <name val="Arial"/>
      <family val="2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1"/>
      <color indexed="8"/>
      <name val="SWISS"/>
    </font>
    <font>
      <sz val="10"/>
      <name val="Times New Roman"/>
      <family val="1"/>
    </font>
    <font>
      <sz val="8"/>
      <color indexed="8"/>
      <name val="DUTCH"/>
    </font>
    <font>
      <sz val="8"/>
      <color indexed="12"/>
      <name val="DUTCH"/>
    </font>
    <font>
      <b/>
      <sz val="12"/>
      <name val="SWISS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12"/>
      <name val="Helv"/>
    </font>
    <font>
      <sz val="10"/>
      <name val="Arial"/>
      <family val="2"/>
    </font>
    <font>
      <sz val="12"/>
      <name val="SWISS"/>
    </font>
    <font>
      <sz val="12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6"/>
      <name val="SWISS"/>
    </font>
    <font>
      <sz val="14"/>
      <color rgb="FFFF0000"/>
      <name val="Arial"/>
    </font>
    <font>
      <sz val="12"/>
      <color rgb="FFFF0000"/>
      <name val="SWIS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0" applyFill="0" applyBorder="0" applyAlignment="0" applyProtection="0"/>
  </cellStyleXfs>
  <cellXfs count="626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0"/>
    </xf>
    <xf numFmtId="164" fontId="6" fillId="0" borderId="0" xfId="0" applyNumberFormat="1" applyFont="1" applyProtection="1">
      <protection locked="0"/>
    </xf>
    <xf numFmtId="168" fontId="6" fillId="0" borderId="0" xfId="0" applyNumberFormat="1" applyFont="1" applyProtection="1">
      <protection locked="0"/>
    </xf>
    <xf numFmtId="166" fontId="6" fillId="0" borderId="0" xfId="0" applyNumberFormat="1" applyFont="1" applyProtection="1">
      <protection locked="0"/>
    </xf>
    <xf numFmtId="167" fontId="6" fillId="0" borderId="0" xfId="0" applyNumberFormat="1" applyFont="1" applyProtection="1">
      <protection locked="0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0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0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0"/>
    </xf>
    <xf numFmtId="0" fontId="24" fillId="0" borderId="0" xfId="0" applyFont="1" applyProtection="1">
      <protection locked="0"/>
    </xf>
    <xf numFmtId="171" fontId="24" fillId="0" borderId="0" xfId="0" applyNumberFormat="1" applyFont="1" applyProtection="1">
      <protection locked="0"/>
    </xf>
    <xf numFmtId="171" fontId="24" fillId="0" borderId="1" xfId="0" applyNumberFormat="1" applyFont="1" applyBorder="1" applyProtection="1">
      <protection locked="0"/>
    </xf>
    <xf numFmtId="2" fontId="24" fillId="0" borderId="4" xfId="0" applyNumberFormat="1" applyFont="1" applyBorder="1" applyProtection="1">
      <protection locked="0"/>
    </xf>
    <xf numFmtId="172" fontId="24" fillId="0" borderId="0" xfId="0" applyNumberFormat="1" applyFont="1" applyProtection="1">
      <protection locked="0"/>
    </xf>
    <xf numFmtId="172" fontId="24" fillId="0" borderId="3" xfId="0" applyNumberFormat="1" applyFont="1" applyBorder="1" applyProtection="1">
      <protection locked="0"/>
    </xf>
    <xf numFmtId="172" fontId="24" fillId="0" borderId="8" xfId="0" applyNumberFormat="1" applyFont="1" applyBorder="1" applyProtection="1">
      <protection locked="0"/>
    </xf>
    <xf numFmtId="171" fontId="24" fillId="0" borderId="5" xfId="0" applyNumberFormat="1" applyFont="1" applyBorder="1" applyProtection="1">
      <protection locked="0"/>
    </xf>
    <xf numFmtId="0" fontId="24" fillId="0" borderId="6" xfId="0" applyFont="1" applyBorder="1" applyProtection="1">
      <protection locked="0"/>
    </xf>
    <xf numFmtId="171" fontId="24" fillId="0" borderId="6" xfId="0" applyNumberFormat="1" applyFont="1" applyBorder="1" applyProtection="1">
      <protection locked="0"/>
    </xf>
    <xf numFmtId="2" fontId="24" fillId="0" borderId="5" xfId="0" applyNumberFormat="1" applyFont="1" applyBorder="1" applyProtection="1">
      <protection locked="0"/>
    </xf>
    <xf numFmtId="172" fontId="24" fillId="0" borderId="6" xfId="0" applyNumberFormat="1" applyFont="1" applyBorder="1" applyProtection="1">
      <protection locked="0"/>
    </xf>
    <xf numFmtId="172" fontId="24" fillId="0" borderId="7" xfId="0" applyNumberFormat="1" applyFont="1" applyBorder="1" applyProtection="1">
      <protection locked="0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39" fillId="0" borderId="0" xfId="0" applyFont="1" applyProtection="1"/>
    <xf numFmtId="164" fontId="39" fillId="0" borderId="14" xfId="0" applyNumberFormat="1" applyFont="1" applyBorder="1" applyAlignment="1" applyProtection="1">
      <alignment vertical="center"/>
    </xf>
    <xf numFmtId="164" fontId="39" fillId="0" borderId="14" xfId="0" applyNumberFormat="1" applyFont="1" applyBorder="1" applyAlignment="1" applyProtection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 applyProtection="1">
      <alignment vertical="top"/>
    </xf>
    <xf numFmtId="0" fontId="39" fillId="0" borderId="0" xfId="0" applyFont="1" applyBorder="1"/>
    <xf numFmtId="0" fontId="39" fillId="0" borderId="14" xfId="0" applyFont="1" applyBorder="1" applyAlignment="1" applyProtection="1">
      <alignment horizontal="center" vertical="top"/>
    </xf>
    <xf numFmtId="164" fontId="39" fillId="0" borderId="0" xfId="0" applyNumberFormat="1" applyFont="1" applyBorder="1" applyAlignment="1" applyProtection="1">
      <alignment vertical="top"/>
    </xf>
    <xf numFmtId="0" fontId="29" fillId="0" borderId="13" xfId="0" applyFont="1" applyBorder="1" applyAlignment="1">
      <alignment vertical="top"/>
    </xf>
    <xf numFmtId="0" fontId="43" fillId="0" borderId="0" xfId="0" applyFont="1"/>
    <xf numFmtId="0" fontId="44" fillId="0" borderId="0" xfId="0" applyFont="1" applyAlignment="1">
      <alignment horizontal="right"/>
    </xf>
    <xf numFmtId="0" fontId="44" fillId="0" borderId="0" xfId="0" applyFo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 xr:uid="{00000000-0005-0000-0000-000000000000}"/>
    <cellStyle name="Normal" xfId="0" builtinId="0"/>
    <cellStyle name="Normal 2" xfId="2" xr:uid="{00000000-0005-0000-0000-000002000000}"/>
    <cellStyle name="Normal_Sec5-2out" xfId="3" xr:uid="{00000000-0005-0000-0000-000003000000}"/>
    <cellStyle name="Normal_Std140 HVAC-NewResultsComparison-Rev20070621-EnergyPlus200" xfId="4" xr:uid="{00000000-0005-0000-0000-000004000000}"/>
    <cellStyle name="Normal_Std140_Sec5-3A_NewResultsComparison_Rev20090120_EnergyPlus300" xfId="5" xr:uid="{00000000-0005-0000-0000-000005000000}"/>
    <cellStyle name="Percent" xfId="6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4.xml"/><Relationship Id="rId26" Type="http://schemas.openxmlformats.org/officeDocument/2006/relationships/chartsheet" Target="chartsheets/sheet12.xml"/><Relationship Id="rId39" Type="http://schemas.openxmlformats.org/officeDocument/2006/relationships/chartsheet" Target="chartsheets/sheet25.xml"/><Relationship Id="rId21" Type="http://schemas.openxmlformats.org/officeDocument/2006/relationships/chartsheet" Target="chartsheets/sheet7.xml"/><Relationship Id="rId34" Type="http://schemas.openxmlformats.org/officeDocument/2006/relationships/chartsheet" Target="chartsheets/sheet20.xml"/><Relationship Id="rId42" Type="http://schemas.openxmlformats.org/officeDocument/2006/relationships/worksheet" Target="worksheets/sheet16.xml"/><Relationship Id="rId47" Type="http://schemas.openxmlformats.org/officeDocument/2006/relationships/worksheet" Target="worksheets/sheet21.xml"/><Relationship Id="rId50" Type="http://schemas.openxmlformats.org/officeDocument/2006/relationships/worksheet" Target="worksheets/sheet24.xml"/><Relationship Id="rId55" Type="http://schemas.openxmlformats.org/officeDocument/2006/relationships/worksheet" Target="worksheets/sheet2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9" Type="http://schemas.openxmlformats.org/officeDocument/2006/relationships/chartsheet" Target="chartsheets/sheet15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0.xml"/><Relationship Id="rId32" Type="http://schemas.openxmlformats.org/officeDocument/2006/relationships/chartsheet" Target="chartsheets/sheet18.xml"/><Relationship Id="rId37" Type="http://schemas.openxmlformats.org/officeDocument/2006/relationships/chartsheet" Target="chartsheets/sheet23.xml"/><Relationship Id="rId40" Type="http://schemas.openxmlformats.org/officeDocument/2006/relationships/chartsheet" Target="chartsheets/sheet26.xml"/><Relationship Id="rId45" Type="http://schemas.openxmlformats.org/officeDocument/2006/relationships/worksheet" Target="worksheets/sheet19.xml"/><Relationship Id="rId53" Type="http://schemas.openxmlformats.org/officeDocument/2006/relationships/worksheet" Target="worksheets/sheet27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chartsheet" Target="chartsheets/sheet5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8.xml"/><Relationship Id="rId27" Type="http://schemas.openxmlformats.org/officeDocument/2006/relationships/chartsheet" Target="chartsheets/sheet13.xml"/><Relationship Id="rId30" Type="http://schemas.openxmlformats.org/officeDocument/2006/relationships/chartsheet" Target="chartsheets/sheet16.xml"/><Relationship Id="rId35" Type="http://schemas.openxmlformats.org/officeDocument/2006/relationships/chartsheet" Target="chartsheets/sheet21.xml"/><Relationship Id="rId43" Type="http://schemas.openxmlformats.org/officeDocument/2006/relationships/worksheet" Target="worksheets/sheet17.xml"/><Relationship Id="rId48" Type="http://schemas.openxmlformats.org/officeDocument/2006/relationships/worksheet" Target="worksheets/sheet22.xml"/><Relationship Id="rId56" Type="http://schemas.openxmlformats.org/officeDocument/2006/relationships/worksheet" Target="worksheets/sheet3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2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3.xml"/><Relationship Id="rId25" Type="http://schemas.openxmlformats.org/officeDocument/2006/relationships/chartsheet" Target="chartsheets/sheet11.xml"/><Relationship Id="rId33" Type="http://schemas.openxmlformats.org/officeDocument/2006/relationships/chartsheet" Target="chartsheets/sheet19.xml"/><Relationship Id="rId38" Type="http://schemas.openxmlformats.org/officeDocument/2006/relationships/chartsheet" Target="chartsheets/sheet24.xml"/><Relationship Id="rId46" Type="http://schemas.openxmlformats.org/officeDocument/2006/relationships/worksheet" Target="worksheets/sheet20.xml"/><Relationship Id="rId59" Type="http://schemas.openxmlformats.org/officeDocument/2006/relationships/styles" Target="styles.xml"/><Relationship Id="rId20" Type="http://schemas.openxmlformats.org/officeDocument/2006/relationships/chartsheet" Target="chartsheets/sheet6.xml"/><Relationship Id="rId41" Type="http://schemas.openxmlformats.org/officeDocument/2006/relationships/worksheet" Target="worksheets/sheet15.xml"/><Relationship Id="rId54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1.xml"/><Relationship Id="rId23" Type="http://schemas.openxmlformats.org/officeDocument/2006/relationships/chartsheet" Target="chartsheets/sheet9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22.xml"/><Relationship Id="rId49" Type="http://schemas.openxmlformats.org/officeDocument/2006/relationships/worksheet" Target="worksheets/sheet23.xml"/><Relationship Id="rId57" Type="http://schemas.openxmlformats.org/officeDocument/2006/relationships/worksheet" Target="worksheets/sheet31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17.xml"/><Relationship Id="rId44" Type="http://schemas.openxmlformats.org/officeDocument/2006/relationships/worksheet" Target="worksheets/sheet18.xml"/><Relationship Id="rId52" Type="http://schemas.openxmlformats.org/officeDocument/2006/relationships/worksheet" Target="worksheets/sheet26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2.4018999999999999</c:v>
                </c:pt>
                <c:pt idx="1">
                  <c:v>3.3970699999999998</c:v>
                </c:pt>
                <c:pt idx="2">
                  <c:v>3.6032299999999999</c:v>
                </c:pt>
                <c:pt idx="3">
                  <c:v>1.9013199999999999</c:v>
                </c:pt>
                <c:pt idx="4">
                  <c:v>2.76755</c:v>
                </c:pt>
                <c:pt idx="5">
                  <c:v>3.6463999999999999</c:v>
                </c:pt>
                <c:pt idx="6">
                  <c:v>3.8516499999999998</c:v>
                </c:pt>
                <c:pt idx="7">
                  <c:v>2.9354</c:v>
                </c:pt>
                <c:pt idx="8">
                  <c:v>3.3849100000000001</c:v>
                </c:pt>
                <c:pt idx="9">
                  <c:v>4.0324600000000004</c:v>
                </c:pt>
                <c:pt idx="10">
                  <c:v>2.8461099999999999</c:v>
                </c:pt>
                <c:pt idx="11">
                  <c:v>3.3856600000000001</c:v>
                </c:pt>
                <c:pt idx="12">
                  <c:v>2.2982999999999998</c:v>
                </c:pt>
                <c:pt idx="13">
                  <c:v>3.6372900000000001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3797.78</c:v>
                </c:pt>
                <c:pt idx="1">
                  <c:v>3763.19</c:v>
                </c:pt>
                <c:pt idx="2">
                  <c:v>3746.96</c:v>
                </c:pt>
                <c:pt idx="3">
                  <c:v>216.98699999999999</c:v>
                </c:pt>
                <c:pt idx="4">
                  <c:v>196.20500000000001</c:v>
                </c:pt>
                <c:pt idx="5">
                  <c:v>4508.72</c:v>
                </c:pt>
                <c:pt idx="6">
                  <c:v>4490.9799999999996</c:v>
                </c:pt>
                <c:pt idx="7">
                  <c:v>4528.6499999999996</c:v>
                </c:pt>
                <c:pt idx="8">
                  <c:v>2224.79</c:v>
                </c:pt>
                <c:pt idx="9">
                  <c:v>4480.97</c:v>
                </c:pt>
                <c:pt idx="10">
                  <c:v>4522.3500000000004</c:v>
                </c:pt>
                <c:pt idx="11">
                  <c:v>574.16800000000001</c:v>
                </c:pt>
                <c:pt idx="12">
                  <c:v>597.62599999999998</c:v>
                </c:pt>
                <c:pt idx="13">
                  <c:v>5484.46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-34.590000000000146</c:v>
                </c:pt>
                <c:pt idx="1">
                  <c:v>-16.230000000000018</c:v>
                </c:pt>
                <c:pt idx="2">
                  <c:v>-50.820000000000164</c:v>
                </c:pt>
                <c:pt idx="3">
                  <c:v>-3580.7930000000001</c:v>
                </c:pt>
                <c:pt idx="4">
                  <c:v>-20.781999999999982</c:v>
                </c:pt>
                <c:pt idx="5">
                  <c:v>-3566.9850000000001</c:v>
                </c:pt>
                <c:pt idx="6">
                  <c:v>745.5300000000002</c:v>
                </c:pt>
                <c:pt idx="7">
                  <c:v>-17.740000000000691</c:v>
                </c:pt>
                <c:pt idx="8">
                  <c:v>37.670000000000073</c:v>
                </c:pt>
                <c:pt idx="9">
                  <c:v>-2283.9300000000003</c:v>
                </c:pt>
                <c:pt idx="10">
                  <c:v>-27.75</c:v>
                </c:pt>
                <c:pt idx="11">
                  <c:v>2256.1800000000003</c:v>
                </c:pt>
                <c:pt idx="12">
                  <c:v>41.380000000000109</c:v>
                </c:pt>
                <c:pt idx="13">
                  <c:v>-3906.8020000000001</c:v>
                </c:pt>
                <c:pt idx="14">
                  <c:v>377.96299999999997</c:v>
                </c:pt>
                <c:pt idx="15">
                  <c:v>23.45799999999997</c:v>
                </c:pt>
                <c:pt idx="16">
                  <c:v>-3924.7240000000002</c:v>
                </c:pt>
                <c:pt idx="17">
                  <c:v>380.63900000000001</c:v>
                </c:pt>
                <c:pt idx="18">
                  <c:v>1686.6799999999998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3797.78</c:v>
                </c:pt>
                <c:pt idx="1">
                  <c:v>3763.19</c:v>
                </c:pt>
                <c:pt idx="2">
                  <c:v>3746.96</c:v>
                </c:pt>
                <c:pt idx="3">
                  <c:v>216.98699999999999</c:v>
                </c:pt>
                <c:pt idx="4">
                  <c:v>196.20500000000001</c:v>
                </c:pt>
                <c:pt idx="5">
                  <c:v>3769.52</c:v>
                </c:pt>
                <c:pt idx="6">
                  <c:v>3751.78</c:v>
                </c:pt>
                <c:pt idx="7">
                  <c:v>3789.45</c:v>
                </c:pt>
                <c:pt idx="8">
                  <c:v>1485.59</c:v>
                </c:pt>
                <c:pt idx="9">
                  <c:v>1524.16</c:v>
                </c:pt>
                <c:pt idx="10">
                  <c:v>1565.54</c:v>
                </c:pt>
                <c:pt idx="11">
                  <c:v>204.56700000000001</c:v>
                </c:pt>
                <c:pt idx="12">
                  <c:v>228.024</c:v>
                </c:pt>
                <c:pt idx="13">
                  <c:v>4263.43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-34.590000000000146</c:v>
                </c:pt>
                <c:pt idx="1">
                  <c:v>-16.230000000000018</c:v>
                </c:pt>
                <c:pt idx="2">
                  <c:v>-50.820000000000164</c:v>
                </c:pt>
                <c:pt idx="3">
                  <c:v>-3580.7930000000001</c:v>
                </c:pt>
                <c:pt idx="4">
                  <c:v>-20.781999999999982</c:v>
                </c:pt>
                <c:pt idx="5">
                  <c:v>-3566.9850000000001</c:v>
                </c:pt>
                <c:pt idx="6">
                  <c:v>6.3299999999999272</c:v>
                </c:pt>
                <c:pt idx="7">
                  <c:v>-17.739999999999782</c:v>
                </c:pt>
                <c:pt idx="8">
                  <c:v>37.669999999999618</c:v>
                </c:pt>
                <c:pt idx="9">
                  <c:v>-2283.9300000000003</c:v>
                </c:pt>
                <c:pt idx="10">
                  <c:v>-2245.3599999999997</c:v>
                </c:pt>
                <c:pt idx="11">
                  <c:v>38.570000000000164</c:v>
                </c:pt>
                <c:pt idx="12">
                  <c:v>41.379999999999882</c:v>
                </c:pt>
                <c:pt idx="13">
                  <c:v>-1319.5930000000001</c:v>
                </c:pt>
                <c:pt idx="14">
                  <c:v>8.3619999999999948</c:v>
                </c:pt>
                <c:pt idx="15">
                  <c:v>23.456999999999994</c:v>
                </c:pt>
                <c:pt idx="16">
                  <c:v>-1337.5160000000001</c:v>
                </c:pt>
                <c:pt idx="17">
                  <c:v>11.037000000000006</c:v>
                </c:pt>
                <c:pt idx="18">
                  <c:v>465.65000000000009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1.02318E-14</c:v>
                </c:pt>
                <c:pt idx="1">
                  <c:v>-3.61524E-14</c:v>
                </c:pt>
                <c:pt idx="2">
                  <c:v>5.45697E-15</c:v>
                </c:pt>
                <c:pt idx="3">
                  <c:v>8.9528400000000009E-16</c:v>
                </c:pt>
                <c:pt idx="4">
                  <c:v>1.5347700000000001E-15</c:v>
                </c:pt>
                <c:pt idx="5">
                  <c:v>739.20100000000002</c:v>
                </c:pt>
                <c:pt idx="6">
                  <c:v>739.2</c:v>
                </c:pt>
                <c:pt idx="7">
                  <c:v>739.20100000000002</c:v>
                </c:pt>
                <c:pt idx="8">
                  <c:v>739.20100000000002</c:v>
                </c:pt>
                <c:pt idx="9">
                  <c:v>2956.81</c:v>
                </c:pt>
                <c:pt idx="10">
                  <c:v>2956.81</c:v>
                </c:pt>
                <c:pt idx="11">
                  <c:v>369.601</c:v>
                </c:pt>
                <c:pt idx="12">
                  <c:v>369.601</c:v>
                </c:pt>
                <c:pt idx="13">
                  <c:v>1221.03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-4.6384200000000001E-14</c:v>
                </c:pt>
                <c:pt idx="1">
                  <c:v>4.1609369999999999E-14</c:v>
                </c:pt>
                <c:pt idx="2">
                  <c:v>-4.7748300000000003E-15</c:v>
                </c:pt>
                <c:pt idx="3">
                  <c:v>-9.3365160000000004E-15</c:v>
                </c:pt>
                <c:pt idx="4">
                  <c:v>6.3948599999999999E-16</c:v>
                </c:pt>
                <c:pt idx="5">
                  <c:v>3.768717E-14</c:v>
                </c:pt>
                <c:pt idx="6">
                  <c:v>739.20100000000002</c:v>
                </c:pt>
                <c:pt idx="7">
                  <c:v>-9.9999999997635314E-4</c:v>
                </c:pt>
                <c:pt idx="8">
                  <c:v>9.9999999997635314E-4</c:v>
                </c:pt>
                <c:pt idx="9">
                  <c:v>0</c:v>
                </c:pt>
                <c:pt idx="10">
                  <c:v>2217.6089999999999</c:v>
                </c:pt>
                <c:pt idx="11">
                  <c:v>2217.6089999999999</c:v>
                </c:pt>
                <c:pt idx="12">
                  <c:v>0</c:v>
                </c:pt>
                <c:pt idx="13">
                  <c:v>-2587.2089999999998</c:v>
                </c:pt>
                <c:pt idx="14">
                  <c:v>369.601</c:v>
                </c:pt>
                <c:pt idx="15">
                  <c:v>0</c:v>
                </c:pt>
                <c:pt idx="16">
                  <c:v>-2587.2089999999998</c:v>
                </c:pt>
                <c:pt idx="17">
                  <c:v>369.601</c:v>
                </c:pt>
                <c:pt idx="18">
                  <c:v>1221.03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22.209800000000001</c:v>
                </c:pt>
                <c:pt idx="1">
                  <c:v>22.2</c:v>
                </c:pt>
                <c:pt idx="2">
                  <c:v>26.700099999999999</c:v>
                </c:pt>
                <c:pt idx="3">
                  <c:v>22.200099999999999</c:v>
                </c:pt>
                <c:pt idx="4">
                  <c:v>22.200099999999999</c:v>
                </c:pt>
                <c:pt idx="5">
                  <c:v>22.2</c:v>
                </c:pt>
                <c:pt idx="6">
                  <c:v>26.7</c:v>
                </c:pt>
                <c:pt idx="7">
                  <c:v>23.305800000000001</c:v>
                </c:pt>
                <c:pt idx="8">
                  <c:v>22.200199999999999</c:v>
                </c:pt>
                <c:pt idx="9">
                  <c:v>22.200099999999999</c:v>
                </c:pt>
                <c:pt idx="10">
                  <c:v>22.2</c:v>
                </c:pt>
                <c:pt idx="11">
                  <c:v>22.200299999999999</c:v>
                </c:pt>
                <c:pt idx="12">
                  <c:v>22.200299999999999</c:v>
                </c:pt>
                <c:pt idx="13">
                  <c:v>26.7013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2.7015101441802913E-5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3.4326219224471512E-5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4.5044436336340929E-6</c:v>
                </c:pt>
                <c:pt idx="12">
                  <c:v>0</c:v>
                </c:pt>
                <c:pt idx="13">
                  <c:v>2.9961088036842234E-5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2.0525417377910502E-3</c:v>
                </c:pt>
                <c:pt idx="1">
                  <c:v>2.098867553509241E-3</c:v>
                </c:pt>
                <c:pt idx="2">
                  <c:v>2.1175445364297598E-3</c:v>
                </c:pt>
                <c:pt idx="3">
                  <c:v>2.9611007089811415E-3</c:v>
                </c:pt>
                <c:pt idx="4">
                  <c:v>2.9918158660187043E-3</c:v>
                </c:pt>
                <c:pt idx="5">
                  <c:v>2.2433084686266725E-3</c:v>
                </c:pt>
                <c:pt idx="6">
                  <c:v>2.1834798073552967E-3</c:v>
                </c:pt>
                <c:pt idx="7">
                  <c:v>2.6333719424950653E-3</c:v>
                </c:pt>
                <c:pt idx="8">
                  <c:v>2.4993278994123662E-3</c:v>
                </c:pt>
                <c:pt idx="9">
                  <c:v>2.7477023950639944E-3</c:v>
                </c:pt>
                <c:pt idx="10">
                  <c:v>3.7876259174803545E-3</c:v>
                </c:pt>
                <c:pt idx="11">
                  <c:v>3.9992202406620523E-3</c:v>
                </c:pt>
                <c:pt idx="12">
                  <c:v>4.529434799634623E-3</c:v>
                </c:pt>
                <c:pt idx="13">
                  <c:v>2.573344440503791E-3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7.4007400000000003E-3</c:v>
                </c:pt>
                <c:pt idx="1">
                  <c:v>6.5055499999999997E-3</c:v>
                </c:pt>
                <c:pt idx="2">
                  <c:v>7.9384699999999996E-3</c:v>
                </c:pt>
                <c:pt idx="3">
                  <c:v>7.40283E-3</c:v>
                </c:pt>
                <c:pt idx="4">
                  <c:v>6.5112499999999997E-3</c:v>
                </c:pt>
                <c:pt idx="5">
                  <c:v>8.3559099999999994E-3</c:v>
                </c:pt>
                <c:pt idx="6">
                  <c:v>1.01873E-2</c:v>
                </c:pt>
                <c:pt idx="7">
                  <c:v>9.3260800000000005E-3</c:v>
                </c:pt>
                <c:pt idx="8">
                  <c:v>1.0522200000000001E-2</c:v>
                </c:pt>
                <c:pt idx="9">
                  <c:v>1.6193300000000001E-2</c:v>
                </c:pt>
                <c:pt idx="10">
                  <c:v>1.60713E-2</c:v>
                </c:pt>
                <c:pt idx="11">
                  <c:v>1.58628E-2</c:v>
                </c:pt>
                <c:pt idx="12">
                  <c:v>1.5443200000000001E-2</c:v>
                </c:pt>
                <c:pt idx="13">
                  <c:v>1.13767E-2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1.0631995796986982E-2</c:v>
                </c:pt>
                <c:pt idx="6">
                  <c:v>1.086647099820365E-2</c:v>
                </c:pt>
                <c:pt idx="7">
                  <c:v>1.0671150150974525E-2</c:v>
                </c:pt>
                <c:pt idx="8">
                  <c:v>9.5322271007963495E-3</c:v>
                </c:pt>
                <c:pt idx="9">
                  <c:v>8.6887786924222075E-3</c:v>
                </c:pt>
                <c:pt idx="10">
                  <c:v>8.8978489605695092E-3</c:v>
                </c:pt>
                <c:pt idx="11">
                  <c:v>1.4013919358499017E-2</c:v>
                </c:pt>
                <c:pt idx="12">
                  <c:v>1.3455760464152462E-2</c:v>
                </c:pt>
                <c:pt idx="13">
                  <c:v>1.0398445946539858E-2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3654.07</c:v>
                </c:pt>
                <c:pt idx="1">
                  <c:v>3635.45</c:v>
                </c:pt>
                <c:pt idx="2">
                  <c:v>3630.36</c:v>
                </c:pt>
                <c:pt idx="3">
                  <c:v>206.71600000000001</c:v>
                </c:pt>
                <c:pt idx="4">
                  <c:v>188.09299999999999</c:v>
                </c:pt>
                <c:pt idx="5">
                  <c:v>4368.3100000000004</c:v>
                </c:pt>
                <c:pt idx="6">
                  <c:v>4362.53</c:v>
                </c:pt>
                <c:pt idx="7">
                  <c:v>4379.97</c:v>
                </c:pt>
                <c:pt idx="8">
                  <c:v>2151.7199999999998</c:v>
                </c:pt>
                <c:pt idx="9">
                  <c:v>4362.6099999999997</c:v>
                </c:pt>
                <c:pt idx="10">
                  <c:v>4383.28</c:v>
                </c:pt>
                <c:pt idx="11">
                  <c:v>556.14499999999998</c:v>
                </c:pt>
                <c:pt idx="12">
                  <c:v>574.971</c:v>
                </c:pt>
                <c:pt idx="13">
                  <c:v>5330.93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3654.07</c:v>
                </c:pt>
                <c:pt idx="1">
                  <c:v>3635.45</c:v>
                </c:pt>
                <c:pt idx="2">
                  <c:v>3630.36</c:v>
                </c:pt>
                <c:pt idx="3">
                  <c:v>206.71600000000001</c:v>
                </c:pt>
                <c:pt idx="4">
                  <c:v>188.09299999999999</c:v>
                </c:pt>
                <c:pt idx="5">
                  <c:v>3635.45</c:v>
                </c:pt>
                <c:pt idx="6">
                  <c:v>3630.36</c:v>
                </c:pt>
                <c:pt idx="7">
                  <c:v>3646.67</c:v>
                </c:pt>
                <c:pt idx="8">
                  <c:v>1417.85</c:v>
                </c:pt>
                <c:pt idx="9">
                  <c:v>1417.85</c:v>
                </c:pt>
                <c:pt idx="10">
                  <c:v>1436.48</c:v>
                </c:pt>
                <c:pt idx="11">
                  <c:v>188.09299999999999</c:v>
                </c:pt>
                <c:pt idx="12">
                  <c:v>206.71600000000001</c:v>
                </c:pt>
                <c:pt idx="13">
                  <c:v>4120.41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4.6429700000000004E-13</c:v>
                </c:pt>
                <c:pt idx="1">
                  <c:v>3.65389E-13</c:v>
                </c:pt>
                <c:pt idx="2">
                  <c:v>3.8744500000000002E-13</c:v>
                </c:pt>
                <c:pt idx="3">
                  <c:v>2.6702200000000001E-14</c:v>
                </c:pt>
                <c:pt idx="4">
                  <c:v>2.0847300000000001E-14</c:v>
                </c:pt>
                <c:pt idx="5">
                  <c:v>732.85599999999999</c:v>
                </c:pt>
                <c:pt idx="6">
                  <c:v>732.16700000000003</c:v>
                </c:pt>
                <c:pt idx="7">
                  <c:v>733.29899999999998</c:v>
                </c:pt>
                <c:pt idx="8">
                  <c:v>733.86800000000005</c:v>
                </c:pt>
                <c:pt idx="9">
                  <c:v>2944.75</c:v>
                </c:pt>
                <c:pt idx="10">
                  <c:v>2946.8</c:v>
                </c:pt>
                <c:pt idx="11">
                  <c:v>368.05200000000002</c:v>
                </c:pt>
                <c:pt idx="12">
                  <c:v>368.255</c:v>
                </c:pt>
                <c:pt idx="13">
                  <c:v>1210.52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143.71000000000004</c:v>
                </c:pt>
                <c:pt idx="1">
                  <c:v>127.74000000000024</c:v>
                </c:pt>
                <c:pt idx="2">
                  <c:v>116.59999999999991</c:v>
                </c:pt>
                <c:pt idx="3">
                  <c:v>10.270999999999987</c:v>
                </c:pt>
                <c:pt idx="4">
                  <c:v>8.1120000000000232</c:v>
                </c:pt>
                <c:pt idx="5">
                  <c:v>134.07000000000016</c:v>
                </c:pt>
                <c:pt idx="6">
                  <c:v>121.42000000000007</c:v>
                </c:pt>
                <c:pt idx="7">
                  <c:v>142.77999999999975</c:v>
                </c:pt>
                <c:pt idx="8">
                  <c:v>67.740000000000009</c:v>
                </c:pt>
                <c:pt idx="9">
                  <c:v>106.31000000000017</c:v>
                </c:pt>
                <c:pt idx="10">
                  <c:v>129.05999999999995</c:v>
                </c:pt>
                <c:pt idx="11">
                  <c:v>16.474000000000018</c:v>
                </c:pt>
                <c:pt idx="12">
                  <c:v>21.307999999999993</c:v>
                </c:pt>
                <c:pt idx="13">
                  <c:v>143.02000000000044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-4.5406520000000006E-13</c:v>
                </c:pt>
                <c:pt idx="1">
                  <c:v>-4.0154140000000002E-13</c:v>
                </c:pt>
                <c:pt idx="2">
                  <c:v>-3.8198803000000004E-13</c:v>
                </c:pt>
                <c:pt idx="3">
                  <c:v>-2.5806915999999999E-14</c:v>
                </c:pt>
                <c:pt idx="4">
                  <c:v>-1.9312530000000001E-14</c:v>
                </c:pt>
                <c:pt idx="5">
                  <c:v>6.3450000000000273</c:v>
                </c:pt>
                <c:pt idx="6">
                  <c:v>7.0330000000000155</c:v>
                </c:pt>
                <c:pt idx="7">
                  <c:v>5.9020000000000437</c:v>
                </c:pt>
                <c:pt idx="8">
                  <c:v>5.33299999999997</c:v>
                </c:pt>
                <c:pt idx="9">
                  <c:v>12.059999999999945</c:v>
                </c:pt>
                <c:pt idx="10">
                  <c:v>10.009999999999764</c:v>
                </c:pt>
                <c:pt idx="11">
                  <c:v>1.5489999999999782</c:v>
                </c:pt>
                <c:pt idx="12">
                  <c:v>1.3460000000000036</c:v>
                </c:pt>
                <c:pt idx="13">
                  <c:v>10.509999999999991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0.99516999999999989</c:v>
                </c:pt>
                <c:pt idx="1">
                  <c:v>0.20616000000000012</c:v>
                </c:pt>
                <c:pt idx="2">
                  <c:v>1.20133</c:v>
                </c:pt>
                <c:pt idx="3">
                  <c:v>-0.50058000000000002</c:v>
                </c:pt>
                <c:pt idx="4">
                  <c:v>0.86623000000000006</c:v>
                </c:pt>
                <c:pt idx="5">
                  <c:v>-0.62951999999999986</c:v>
                </c:pt>
                <c:pt idx="6">
                  <c:v>0.24933000000000005</c:v>
                </c:pt>
                <c:pt idx="7">
                  <c:v>0.20524999999999993</c:v>
                </c:pt>
                <c:pt idx="8">
                  <c:v>-0.91624999999999979</c:v>
                </c:pt>
                <c:pt idx="9">
                  <c:v>-0.26148999999999978</c:v>
                </c:pt>
                <c:pt idx="10">
                  <c:v>0.38606000000000051</c:v>
                </c:pt>
                <c:pt idx="11">
                  <c:v>0.64755000000000029</c:v>
                </c:pt>
                <c:pt idx="12">
                  <c:v>-1.1863500000000005</c:v>
                </c:pt>
                <c:pt idx="13">
                  <c:v>-0.64680000000000026</c:v>
                </c:pt>
                <c:pt idx="14">
                  <c:v>0.61811000000000016</c:v>
                </c:pt>
                <c:pt idx="15">
                  <c:v>-1.0873600000000003</c:v>
                </c:pt>
                <c:pt idx="16">
                  <c:v>-0.54781000000000013</c:v>
                </c:pt>
                <c:pt idx="17">
                  <c:v>0.39697999999999989</c:v>
                </c:pt>
                <c:pt idx="18">
                  <c:v>1.2353900000000002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1521.32</c:v>
                </c:pt>
                <c:pt idx="1">
                  <c:v>1070.17</c:v>
                </c:pt>
                <c:pt idx="2">
                  <c:v>1007.53</c:v>
                </c:pt>
                <c:pt idx="3">
                  <c:v>108.72199999999999</c:v>
                </c:pt>
                <c:pt idx="4">
                  <c:v>67.963700000000003</c:v>
                </c:pt>
                <c:pt idx="5">
                  <c:v>1197.98</c:v>
                </c:pt>
                <c:pt idx="6">
                  <c:v>1132.6400000000001</c:v>
                </c:pt>
                <c:pt idx="7">
                  <c:v>1492.12</c:v>
                </c:pt>
                <c:pt idx="8">
                  <c:v>635.68100000000004</c:v>
                </c:pt>
                <c:pt idx="9">
                  <c:v>1081.8699999999999</c:v>
                </c:pt>
                <c:pt idx="10">
                  <c:v>1540.09</c:v>
                </c:pt>
                <c:pt idx="11">
                  <c:v>164.26499999999999</c:v>
                </c:pt>
                <c:pt idx="12">
                  <c:v>250.173</c:v>
                </c:pt>
                <c:pt idx="13">
                  <c:v>1465.63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-451.14999999999986</c:v>
                </c:pt>
                <c:pt idx="1">
                  <c:v>-62.6400000000001</c:v>
                </c:pt>
                <c:pt idx="2">
                  <c:v>-513.79</c:v>
                </c:pt>
                <c:pt idx="3">
                  <c:v>-1412.598</c:v>
                </c:pt>
                <c:pt idx="4">
                  <c:v>-40.758299999999991</c:v>
                </c:pt>
                <c:pt idx="5">
                  <c:v>-1002.2063000000001</c:v>
                </c:pt>
                <c:pt idx="6">
                  <c:v>127.80999999999995</c:v>
                </c:pt>
                <c:pt idx="7">
                  <c:v>-65.339999999999918</c:v>
                </c:pt>
                <c:pt idx="8">
                  <c:v>359.47999999999979</c:v>
                </c:pt>
                <c:pt idx="9">
                  <c:v>-562.29899999999998</c:v>
                </c:pt>
                <c:pt idx="10">
                  <c:v>-116.11000000000013</c:v>
                </c:pt>
                <c:pt idx="11">
                  <c:v>446.18899999999985</c:v>
                </c:pt>
                <c:pt idx="12">
                  <c:v>458.22</c:v>
                </c:pt>
                <c:pt idx="13">
                  <c:v>-917.6049999999999</c:v>
                </c:pt>
                <c:pt idx="14">
                  <c:v>96.301299999999983</c:v>
                </c:pt>
                <c:pt idx="15">
                  <c:v>85.908000000000015</c:v>
                </c:pt>
                <c:pt idx="16">
                  <c:v>-1289.9169999999999</c:v>
                </c:pt>
                <c:pt idx="17">
                  <c:v>141.45100000000002</c:v>
                </c:pt>
                <c:pt idx="18">
                  <c:v>-55.689999999999827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143.72</c:v>
                </c:pt>
                <c:pt idx="1">
                  <c:v>127.739</c:v>
                </c:pt>
                <c:pt idx="2">
                  <c:v>116.592</c:v>
                </c:pt>
                <c:pt idx="3">
                  <c:v>10.270899999999999</c:v>
                </c:pt>
                <c:pt idx="4">
                  <c:v>8.1116299999999999</c:v>
                </c:pt>
                <c:pt idx="5">
                  <c:v>140.41</c:v>
                </c:pt>
                <c:pt idx="6">
                  <c:v>128.45099999999999</c:v>
                </c:pt>
                <c:pt idx="7">
                  <c:v>148.68199999999999</c:v>
                </c:pt>
                <c:pt idx="8">
                  <c:v>73.0655</c:v>
                </c:pt>
                <c:pt idx="9">
                  <c:v>118.361</c:v>
                </c:pt>
                <c:pt idx="10">
                  <c:v>139.07599999999999</c:v>
                </c:pt>
                <c:pt idx="11">
                  <c:v>18.023499999999999</c:v>
                </c:pt>
                <c:pt idx="12">
                  <c:v>22.654800000000002</c:v>
                </c:pt>
                <c:pt idx="13">
                  <c:v>153.52600000000001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-15.980999999999995</c:v>
                </c:pt>
                <c:pt idx="1">
                  <c:v>-11.147000000000006</c:v>
                </c:pt>
                <c:pt idx="2">
                  <c:v>-27.128</c:v>
                </c:pt>
                <c:pt idx="3">
                  <c:v>-133.44909999999999</c:v>
                </c:pt>
                <c:pt idx="4">
                  <c:v>-2.1592699999999994</c:v>
                </c:pt>
                <c:pt idx="5">
                  <c:v>-119.62737</c:v>
                </c:pt>
                <c:pt idx="6">
                  <c:v>12.670999999999992</c:v>
                </c:pt>
                <c:pt idx="7">
                  <c:v>-11.959000000000003</c:v>
                </c:pt>
                <c:pt idx="8">
                  <c:v>20.230999999999995</c:v>
                </c:pt>
                <c:pt idx="9">
                  <c:v>-67.344499999999996</c:v>
                </c:pt>
                <c:pt idx="10">
                  <c:v>-22.048999999999992</c:v>
                </c:pt>
                <c:pt idx="11">
                  <c:v>45.295500000000004</c:v>
                </c:pt>
                <c:pt idx="12">
                  <c:v>20.714999999999989</c:v>
                </c:pt>
                <c:pt idx="13">
                  <c:v>-100.33750000000001</c:v>
                </c:pt>
                <c:pt idx="14">
                  <c:v>9.9118699999999986</c:v>
                </c:pt>
                <c:pt idx="15">
                  <c:v>4.6313000000000031</c:v>
                </c:pt>
                <c:pt idx="16">
                  <c:v>-116.4212</c:v>
                </c:pt>
                <c:pt idx="17">
                  <c:v>12.383900000000002</c:v>
                </c:pt>
                <c:pt idx="18">
                  <c:v>9.8060000000000116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2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2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2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2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3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3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3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3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3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3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3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3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3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3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4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1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2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2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2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0.18222</cdr:x>
      <cdr:y>0.20915</cdr:y>
    </cdr:from>
    <cdr:to>
      <cdr:x>0.46222</cdr:x>
      <cdr:y>0.27451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562100" y="12192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0.13185</cdr:x>
      <cdr:y>0.20044</cdr:y>
    </cdr:from>
    <cdr:to>
      <cdr:x>0.41185</cdr:x>
      <cdr:y>0.2658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130300" y="11684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0.14963</cdr:x>
      <cdr:y>0.16122</cdr:y>
    </cdr:from>
    <cdr:to>
      <cdr:x>0.42963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282700" y="9398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0.12444</cdr:x>
      <cdr:y>0.19172</cdr:y>
    </cdr:from>
    <cdr:to>
      <cdr:x>0.40444</cdr:x>
      <cdr:y>0.25708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066800" y="1117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49"/>
  <sheetViews>
    <sheetView zoomScaleNormal="100" workbookViewId="0"/>
  </sheetViews>
  <sheetFormatPr baseColWidth="10" defaultColWidth="8.7109375" defaultRowHeight="16"/>
  <cols>
    <col min="1" max="1" width="115" style="469" customWidth="1"/>
    <col min="2" max="2" width="52.7109375" customWidth="1"/>
  </cols>
  <sheetData>
    <row r="1" spans="1:2">
      <c r="A1"/>
    </row>
    <row r="5" spans="1:2">
      <c r="A5" s="472" t="s">
        <v>870</v>
      </c>
      <c r="B5" s="462"/>
    </row>
    <row r="6" spans="1:2">
      <c r="A6" s="472" t="s">
        <v>797</v>
      </c>
      <c r="B6" s="502"/>
    </row>
    <row r="7" spans="1:2">
      <c r="A7" s="472" t="s">
        <v>269</v>
      </c>
      <c r="B7" s="502"/>
    </row>
    <row r="8" spans="1:2">
      <c r="A8" s="472" t="s">
        <v>855</v>
      </c>
    </row>
    <row r="11" spans="1:2">
      <c r="A11" s="473" t="s">
        <v>854</v>
      </c>
      <c r="B11" s="474"/>
    </row>
    <row r="12" spans="1:2">
      <c r="A12" s="473" t="s">
        <v>817</v>
      </c>
      <c r="B12" s="474"/>
    </row>
    <row r="13" spans="1:2">
      <c r="A13" s="473" t="s">
        <v>818</v>
      </c>
      <c r="B13" s="474"/>
    </row>
    <row r="14" spans="1:2">
      <c r="A14" s="513" t="s">
        <v>778</v>
      </c>
      <c r="B14" s="474"/>
    </row>
    <row r="15" spans="1:2">
      <c r="A15" s="473" t="s">
        <v>676</v>
      </c>
      <c r="B15" s="474"/>
    </row>
    <row r="16" spans="1:2">
      <c r="A16" s="473" t="s">
        <v>819</v>
      </c>
      <c r="B16" s="474"/>
    </row>
    <row r="17" spans="1:2">
      <c r="A17" s="473" t="s">
        <v>820</v>
      </c>
      <c r="B17" s="474"/>
    </row>
    <row r="18" spans="1:2">
      <c r="B18" s="474"/>
    </row>
    <row r="19" spans="1:2">
      <c r="A19" s="473" t="s">
        <v>821</v>
      </c>
      <c r="B19" s="474"/>
    </row>
    <row r="20" spans="1:2">
      <c r="A20" s="473" t="s">
        <v>783</v>
      </c>
      <c r="B20" s="474"/>
    </row>
    <row r="21" spans="1:2">
      <c r="A21" s="520"/>
      <c r="B21" s="474"/>
    </row>
    <row r="22" spans="1:2">
      <c r="B22" s="474"/>
    </row>
    <row r="23" spans="1:2">
      <c r="A23"/>
      <c r="B23" s="474"/>
    </row>
    <row r="24" spans="1:2">
      <c r="A24" s="521" t="s">
        <v>856</v>
      </c>
    </row>
    <row r="25" spans="1:2">
      <c r="A25" s="520" t="s">
        <v>822</v>
      </c>
    </row>
    <row r="26" spans="1:2">
      <c r="A26" s="520" t="s">
        <v>823</v>
      </c>
    </row>
    <row r="27" spans="1:2">
      <c r="A27" s="520" t="s">
        <v>824</v>
      </c>
    </row>
    <row r="28" spans="1:2">
      <c r="A28" s="520" t="s">
        <v>825</v>
      </c>
    </row>
    <row r="29" spans="1:2">
      <c r="A29" s="520" t="s">
        <v>839</v>
      </c>
    </row>
    <row r="30" spans="1:2">
      <c r="A30" s="520" t="s">
        <v>826</v>
      </c>
    </row>
    <row r="31" spans="1:2">
      <c r="A31" s="520" t="s">
        <v>827</v>
      </c>
    </row>
    <row r="32" spans="1:2">
      <c r="A32" s="520" t="s">
        <v>871</v>
      </c>
    </row>
    <row r="33" spans="1:1">
      <c r="A33" s="520" t="s">
        <v>828</v>
      </c>
    </row>
    <row r="34" spans="1:1">
      <c r="A34" s="520"/>
    </row>
    <row r="35" spans="1:1">
      <c r="A35" s="520" t="s">
        <v>829</v>
      </c>
    </row>
    <row r="36" spans="1:1">
      <c r="A36" s="520" t="s">
        <v>869</v>
      </c>
    </row>
    <row r="37" spans="1:1">
      <c r="A37" s="520" t="s">
        <v>830</v>
      </c>
    </row>
    <row r="38" spans="1:1">
      <c r="A38" s="520"/>
    </row>
    <row r="39" spans="1:1">
      <c r="A39" s="520" t="s">
        <v>679</v>
      </c>
    </row>
    <row r="40" spans="1:1">
      <c r="A40" s="522" t="s">
        <v>662</v>
      </c>
    </row>
    <row r="41" spans="1:1">
      <c r="A41" s="522" t="s">
        <v>663</v>
      </c>
    </row>
    <row r="42" spans="1:1">
      <c r="A42" s="522" t="s">
        <v>664</v>
      </c>
    </row>
    <row r="43" spans="1:1">
      <c r="A43" s="522" t="s">
        <v>665</v>
      </c>
    </row>
    <row r="44" spans="1:1">
      <c r="A44" s="522" t="s">
        <v>666</v>
      </c>
    </row>
    <row r="45" spans="1:1">
      <c r="A45" s="522" t="s">
        <v>668</v>
      </c>
    </row>
    <row r="46" spans="1:1">
      <c r="A46" s="522" t="s">
        <v>667</v>
      </c>
    </row>
    <row r="47" spans="1:1">
      <c r="A47" s="522" t="s">
        <v>831</v>
      </c>
    </row>
    <row r="48" spans="1:1">
      <c r="A48" s="522" t="s">
        <v>832</v>
      </c>
    </row>
    <row r="49" spans="1:1">
      <c r="A49" s="522" t="s">
        <v>833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0">
    <pageSetUpPr fitToPage="1"/>
  </sheetPr>
  <dimension ref="A1:Q78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672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47"/>
      <c r="N8" s="313"/>
      <c r="O8" s="314"/>
      <c r="P8" s="317"/>
      <c r="Q8" s="316">
        <f>YourData!$J$5</f>
        <v>40179</v>
      </c>
    </row>
    <row r="9" spans="1:17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ht="12" customHeight="1">
      <c r="A10" s="31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ht="12" customHeight="1">
      <c r="A11" s="310"/>
      <c r="B11" s="317" t="s">
        <v>320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>
        <f>A!L103</f>
        <v>3797.78</v>
      </c>
    </row>
    <row r="12" spans="1:17" ht="12" customHeight="1">
      <c r="A12" s="310"/>
      <c r="B12" s="317" t="s">
        <v>307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>
        <f>A!L104</f>
        <v>3763.19</v>
      </c>
    </row>
    <row r="13" spans="1:17" ht="12" customHeight="1">
      <c r="A13" s="310"/>
      <c r="B13" s="317" t="s">
        <v>308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>
        <f>A!L105</f>
        <v>3746.96</v>
      </c>
    </row>
    <row r="14" spans="1:17" ht="12" customHeight="1">
      <c r="A14" s="310"/>
      <c r="B14" s="317" t="s">
        <v>309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>
        <f>A!L106</f>
        <v>216.98699999999999</v>
      </c>
    </row>
    <row r="15" spans="1:17" ht="12" customHeight="1">
      <c r="A15" s="310"/>
      <c r="B15" s="317" t="s">
        <v>310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>
        <f>A!L107</f>
        <v>196.20500000000001</v>
      </c>
    </row>
    <row r="16" spans="1:17" ht="12" customHeight="1">
      <c r="A16" s="310"/>
      <c r="B16" s="317" t="s">
        <v>311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>
        <f>A!L108</f>
        <v>4508.72</v>
      </c>
    </row>
    <row r="17" spans="1:17" ht="12" customHeight="1">
      <c r="A17" s="310"/>
      <c r="B17" s="317" t="s">
        <v>312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>
        <f>A!L109</f>
        <v>4490.9799999999996</v>
      </c>
    </row>
    <row r="18" spans="1:17" ht="12" customHeight="1">
      <c r="A18" s="310"/>
      <c r="B18" s="317" t="s">
        <v>313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>
        <f>A!L110</f>
        <v>4528.6499999999996</v>
      </c>
    </row>
    <row r="19" spans="1:17" ht="12" customHeight="1">
      <c r="A19" s="310"/>
      <c r="B19" s="317" t="s">
        <v>314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>
        <f>A!L111</f>
        <v>2224.79</v>
      </c>
    </row>
    <row r="20" spans="1:17" ht="12" customHeight="1">
      <c r="A20" s="310"/>
      <c r="B20" s="317" t="s">
        <v>315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>
        <f>A!L112</f>
        <v>4480.97</v>
      </c>
    </row>
    <row r="21" spans="1:17" ht="12" customHeight="1">
      <c r="A21" s="310"/>
      <c r="B21" s="317" t="s">
        <v>316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>
        <f>A!L113</f>
        <v>4522.3500000000004</v>
      </c>
    </row>
    <row r="22" spans="1:17" ht="12" customHeight="1">
      <c r="A22" s="310"/>
      <c r="B22" s="317" t="s">
        <v>317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>
        <f>A!L114</f>
        <v>574.16800000000001</v>
      </c>
    </row>
    <row r="23" spans="1:17" ht="12" customHeight="1">
      <c r="A23" s="310"/>
      <c r="B23" s="317" t="s">
        <v>318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>
        <f>A!L115</f>
        <v>597.62599999999998</v>
      </c>
    </row>
    <row r="24" spans="1:17" ht="12" customHeight="1" thickBot="1">
      <c r="A24" s="310"/>
      <c r="B24" s="331" t="s">
        <v>319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>
        <f>A!L116</f>
        <v>5484.46</v>
      </c>
    </row>
    <row r="25" spans="1:17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23" t="s">
        <v>380</v>
      </c>
      <c r="K25" s="624"/>
      <c r="L25" s="625"/>
      <c r="M25" s="317"/>
      <c r="N25" s="311"/>
      <c r="O25" s="320"/>
      <c r="P25" s="315"/>
      <c r="Q25" s="316">
        <f>YourData!$J$5</f>
        <v>40179</v>
      </c>
    </row>
    <row r="26" spans="1:17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ht="12" customHeight="1">
      <c r="A27" s="310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ht="12" customHeight="1">
      <c r="A28" s="310"/>
      <c r="B28" s="317" t="s">
        <v>320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>
        <f>A!L123</f>
        <v>3797.78</v>
      </c>
    </row>
    <row r="29" spans="1:17" ht="12" customHeight="1">
      <c r="A29" s="310"/>
      <c r="B29" s="317" t="s">
        <v>307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>
        <f>A!L124</f>
        <v>3763.19</v>
      </c>
    </row>
    <row r="30" spans="1:17" ht="12" customHeight="1">
      <c r="A30" s="310"/>
      <c r="B30" s="317" t="s">
        <v>308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>
        <f>A!L125</f>
        <v>3746.96</v>
      </c>
    </row>
    <row r="31" spans="1:17" ht="12" customHeight="1">
      <c r="A31" s="310"/>
      <c r="B31" s="317" t="s">
        <v>309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>
        <f>A!L126</f>
        <v>216.98699999999999</v>
      </c>
    </row>
    <row r="32" spans="1:17" ht="12" customHeight="1">
      <c r="A32" s="310"/>
      <c r="B32" s="317" t="s">
        <v>310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>
        <f>A!L127</f>
        <v>196.20500000000001</v>
      </c>
    </row>
    <row r="33" spans="1:17" ht="12" customHeight="1">
      <c r="A33" s="310"/>
      <c r="B33" s="317" t="s">
        <v>311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>
        <f>A!L128</f>
        <v>3769.52</v>
      </c>
    </row>
    <row r="34" spans="1:17" ht="12" customHeight="1">
      <c r="A34" s="310"/>
      <c r="B34" s="317" t="s">
        <v>312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>
        <f>A!L129</f>
        <v>3751.78</v>
      </c>
    </row>
    <row r="35" spans="1:17" ht="12" customHeight="1">
      <c r="A35" s="310"/>
      <c r="B35" s="317" t="s">
        <v>313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>
        <f>A!L130</f>
        <v>3789.45</v>
      </c>
    </row>
    <row r="36" spans="1:17" ht="12" customHeight="1">
      <c r="A36" s="310"/>
      <c r="B36" s="317" t="s">
        <v>314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>
        <f>A!L131</f>
        <v>1485.59</v>
      </c>
    </row>
    <row r="37" spans="1:17" ht="12" customHeight="1">
      <c r="A37" s="605"/>
      <c r="B37" s="317" t="s">
        <v>315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>
        <f>A!L132</f>
        <v>1524.16</v>
      </c>
    </row>
    <row r="38" spans="1:17" ht="12" customHeight="1">
      <c r="A38" s="605"/>
      <c r="B38" s="317" t="s">
        <v>316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>
        <f>A!L133</f>
        <v>1565.54</v>
      </c>
    </row>
    <row r="39" spans="1:17" ht="12" customHeight="1">
      <c r="A39" s="605"/>
      <c r="B39" s="317" t="s">
        <v>317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>
        <f>A!L134</f>
        <v>204.56700000000001</v>
      </c>
    </row>
    <row r="40" spans="1:17" ht="12" customHeight="1">
      <c r="A40" s="605"/>
      <c r="B40" s="317" t="s">
        <v>318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>
        <f>A!L135</f>
        <v>228.024</v>
      </c>
    </row>
    <row r="41" spans="1:17" ht="12" customHeight="1" thickBot="1">
      <c r="A41" s="605"/>
      <c r="B41" s="331" t="s">
        <v>319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>
        <f>A!L136</f>
        <v>4263.43</v>
      </c>
    </row>
    <row r="42" spans="1:17" ht="12" customHeight="1" thickTop="1">
      <c r="A42" s="605"/>
      <c r="B42" s="613" t="s">
        <v>58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7"/>
      <c r="N42" s="311"/>
      <c r="O42" s="320"/>
      <c r="P42" s="317"/>
      <c r="Q42" s="316">
        <f>YourData!$J$5</f>
        <v>40179</v>
      </c>
    </row>
    <row r="43" spans="1:17" ht="12" customHeight="1">
      <c r="A43" s="605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ht="12" customHeight="1">
      <c r="A44" s="605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ht="12" customHeight="1">
      <c r="A45" s="605"/>
      <c r="B45" s="317" t="s">
        <v>320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>
        <f>A!L143</f>
        <v>1.02318E-14</v>
      </c>
    </row>
    <row r="46" spans="1:17" ht="12" customHeight="1">
      <c r="A46" s="310"/>
      <c r="B46" s="317" t="s">
        <v>307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>
        <f>A!L144</f>
        <v>-3.61524E-14</v>
      </c>
    </row>
    <row r="47" spans="1:17" ht="12" customHeight="1">
      <c r="A47" s="310"/>
      <c r="B47" s="317" t="s">
        <v>308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>
        <f>A!L145</f>
        <v>5.45697E-15</v>
      </c>
    </row>
    <row r="48" spans="1:17" ht="12" customHeight="1">
      <c r="A48" s="310"/>
      <c r="B48" s="317" t="s">
        <v>309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>
        <f>A!L146</f>
        <v>8.9528400000000009E-16</v>
      </c>
    </row>
    <row r="49" spans="1:17" ht="12" customHeight="1">
      <c r="A49" s="310"/>
      <c r="B49" s="317" t="s">
        <v>310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>
        <f>A!L147</f>
        <v>1.5347700000000001E-15</v>
      </c>
    </row>
    <row r="50" spans="1:17" ht="12" customHeight="1">
      <c r="A50" s="310"/>
      <c r="B50" s="317" t="s">
        <v>311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>
        <f>A!L148</f>
        <v>739.20100000000002</v>
      </c>
    </row>
    <row r="51" spans="1:17" ht="12" customHeight="1">
      <c r="A51" s="310"/>
      <c r="B51" s="317" t="s">
        <v>312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>
        <f>A!L149</f>
        <v>739.2</v>
      </c>
    </row>
    <row r="52" spans="1:17" ht="12" customHeight="1">
      <c r="A52" s="310"/>
      <c r="B52" s="317" t="s">
        <v>313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>
        <f>A!L150</f>
        <v>739.20100000000002</v>
      </c>
    </row>
    <row r="53" spans="1:17" ht="12" customHeight="1">
      <c r="A53" s="310"/>
      <c r="B53" s="317" t="s">
        <v>314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>
        <f>A!L151</f>
        <v>739.20100000000002</v>
      </c>
    </row>
    <row r="54" spans="1:17" ht="12" customHeight="1">
      <c r="A54" s="310"/>
      <c r="B54" s="317" t="s">
        <v>315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>
        <f>A!L152</f>
        <v>2956.81</v>
      </c>
    </row>
    <row r="55" spans="1:17" ht="12" customHeight="1">
      <c r="A55" s="310"/>
      <c r="B55" s="317" t="s">
        <v>316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>
        <f>A!L153</f>
        <v>2956.81</v>
      </c>
    </row>
    <row r="56" spans="1:17" ht="12" customHeight="1">
      <c r="A56" s="310"/>
      <c r="B56" s="317" t="s">
        <v>317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>
        <f>A!L154</f>
        <v>369.601</v>
      </c>
    </row>
    <row r="57" spans="1:17" ht="12" customHeight="1">
      <c r="A57" s="310"/>
      <c r="B57" s="317" t="s">
        <v>318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>
        <f>A!L155</f>
        <v>369.601</v>
      </c>
    </row>
    <row r="58" spans="1:17" ht="12" customHeight="1" thickBot="1">
      <c r="A58" s="310"/>
      <c r="B58" s="331" t="s">
        <v>319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>
        <f>A!L156</f>
        <v>1221.03</v>
      </c>
    </row>
    <row r="59" spans="1:17" ht="12" customHeight="1" thickTop="1">
      <c r="A59" s="310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ht="22.5" customHeight="1" thickBot="1">
      <c r="A60" s="310"/>
      <c r="B60" s="309" t="s">
        <v>806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23" t="s">
        <v>380</v>
      </c>
      <c r="K61" s="624"/>
      <c r="L61" s="625"/>
      <c r="M61" s="347"/>
      <c r="N61" s="313"/>
      <c r="O61" s="314"/>
      <c r="P61" s="317"/>
      <c r="Q61" s="316">
        <f>YourData!$J$5</f>
        <v>40179</v>
      </c>
    </row>
    <row r="62" spans="1:17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ht="12" customHeight="1">
      <c r="A63" s="31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ht="12" customHeight="1">
      <c r="A64" s="310"/>
      <c r="B64" s="317" t="s">
        <v>320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>
        <f>Q!BS133</f>
        <v>143.71000000000004</v>
      </c>
    </row>
    <row r="65" spans="1:17" ht="12" customHeight="1">
      <c r="A65" s="310"/>
      <c r="B65" s="317" t="s">
        <v>307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>
        <f>Q!BS134</f>
        <v>127.74000000000024</v>
      </c>
    </row>
    <row r="66" spans="1:17" ht="12" customHeight="1">
      <c r="A66" s="310"/>
      <c r="B66" s="317" t="s">
        <v>308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>
        <f>Q!BS135</f>
        <v>116.59999999999991</v>
      </c>
    </row>
    <row r="67" spans="1:17" ht="12" customHeight="1">
      <c r="A67" s="310"/>
      <c r="B67" s="317" t="s">
        <v>309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>
        <f>Q!BS136</f>
        <v>10.270999999999987</v>
      </c>
    </row>
    <row r="68" spans="1:17" ht="12" customHeight="1">
      <c r="A68" s="310"/>
      <c r="B68" s="317" t="s">
        <v>310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>
        <f>Q!BS137</f>
        <v>8.1120000000000232</v>
      </c>
    </row>
    <row r="69" spans="1:17" ht="12" customHeight="1">
      <c r="A69" s="310"/>
      <c r="B69" s="317" t="s">
        <v>311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>
        <f>Q!BS138</f>
        <v>134.07000000000016</v>
      </c>
    </row>
    <row r="70" spans="1:17" ht="12" customHeight="1">
      <c r="A70" s="310"/>
      <c r="B70" s="317" t="s">
        <v>312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>
        <f>Q!BS139</f>
        <v>121.42000000000007</v>
      </c>
    </row>
    <row r="71" spans="1:17" ht="12" customHeight="1">
      <c r="A71" s="310"/>
      <c r="B71" s="317" t="s">
        <v>313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>
        <f>Q!BS140</f>
        <v>142.77999999999975</v>
      </c>
    </row>
    <row r="72" spans="1:17" ht="12" customHeight="1">
      <c r="A72" s="310"/>
      <c r="B72" s="317" t="s">
        <v>314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>
        <f>Q!BS141</f>
        <v>67.740000000000009</v>
      </c>
    </row>
    <row r="73" spans="1:17" ht="12" customHeight="1">
      <c r="A73" s="310"/>
      <c r="B73" s="317" t="s">
        <v>315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>
        <f>Q!BS142</f>
        <v>106.31000000000017</v>
      </c>
    </row>
    <row r="74" spans="1:17" ht="12" customHeight="1">
      <c r="A74" s="310"/>
      <c r="B74" s="317" t="s">
        <v>316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>
        <f>Q!BS143</f>
        <v>129.05999999999995</v>
      </c>
    </row>
    <row r="75" spans="1:17" ht="12" customHeight="1">
      <c r="A75" s="310"/>
      <c r="B75" s="317" t="s">
        <v>317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>
        <f>Q!BS144</f>
        <v>16.474000000000018</v>
      </c>
    </row>
    <row r="76" spans="1:17" ht="12" customHeight="1">
      <c r="A76" s="310"/>
      <c r="B76" s="317" t="s">
        <v>318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>
        <f>Q!BS145</f>
        <v>21.307999999999993</v>
      </c>
    </row>
    <row r="77" spans="1:17" ht="12" customHeight="1" thickBot="1">
      <c r="A77" s="310"/>
      <c r="B77" s="331" t="s">
        <v>319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>
        <f>Q!BS146</f>
        <v>143.02000000000044</v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11">
    <pageSetUpPr fitToPage="1"/>
  </sheetPr>
  <dimension ref="A1:Q592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43"/>
      <c r="B7" s="309" t="s">
        <v>809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ht="12" customHeight="1">
      <c r="A10" s="35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ht="12" customHeight="1">
      <c r="A11" s="355"/>
      <c r="B11" s="317" t="s">
        <v>320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>
        <f>A!L163</f>
        <v>3654.07</v>
      </c>
    </row>
    <row r="12" spans="1:17" ht="12" customHeight="1">
      <c r="A12" s="355"/>
      <c r="B12" s="317" t="s">
        <v>307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>
        <f>A!L164</f>
        <v>3635.45</v>
      </c>
    </row>
    <row r="13" spans="1:17" ht="12" customHeight="1">
      <c r="A13" s="355"/>
      <c r="B13" s="317" t="s">
        <v>308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>
        <f>A!L165</f>
        <v>3630.36</v>
      </c>
    </row>
    <row r="14" spans="1:17" ht="12" customHeight="1">
      <c r="A14" s="355"/>
      <c r="B14" s="317" t="s">
        <v>309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>
        <f>A!L166</f>
        <v>206.71600000000001</v>
      </c>
    </row>
    <row r="15" spans="1:17" ht="12" customHeight="1">
      <c r="A15" s="355"/>
      <c r="B15" s="317" t="s">
        <v>310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>
        <f>A!L167</f>
        <v>188.09299999999999</v>
      </c>
    </row>
    <row r="16" spans="1:17" ht="12" customHeight="1">
      <c r="A16" s="355"/>
      <c r="B16" s="317" t="s">
        <v>311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>
        <f>A!L168</f>
        <v>4368.3100000000004</v>
      </c>
    </row>
    <row r="17" spans="1:17" ht="12" customHeight="1">
      <c r="A17" s="355"/>
      <c r="B17" s="317" t="s">
        <v>312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>
        <f>A!L169</f>
        <v>4362.53</v>
      </c>
    </row>
    <row r="18" spans="1:17" ht="12" customHeight="1">
      <c r="A18" s="355"/>
      <c r="B18" s="317" t="s">
        <v>313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>
        <f>A!L170</f>
        <v>4379.97</v>
      </c>
    </row>
    <row r="19" spans="1:17" ht="12" customHeight="1">
      <c r="A19" s="355"/>
      <c r="B19" s="317" t="s">
        <v>314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>
        <f>A!L171</f>
        <v>2151.7199999999998</v>
      </c>
    </row>
    <row r="20" spans="1:17" ht="12" customHeight="1">
      <c r="A20" s="355"/>
      <c r="B20" s="317" t="s">
        <v>315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>
        <f>A!L172</f>
        <v>4362.6099999999997</v>
      </c>
    </row>
    <row r="21" spans="1:17" ht="12" customHeight="1">
      <c r="A21" s="355"/>
      <c r="B21" s="317" t="s">
        <v>316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>
        <f>A!L173</f>
        <v>4383.28</v>
      </c>
    </row>
    <row r="22" spans="1:17" ht="12" customHeight="1">
      <c r="A22" s="355"/>
      <c r="B22" s="317" t="s">
        <v>317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>
        <f>A!L174</f>
        <v>556.14499999999998</v>
      </c>
    </row>
    <row r="23" spans="1:17" ht="12" customHeight="1">
      <c r="A23" s="355"/>
      <c r="B23" s="317" t="s">
        <v>318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>
        <f>A!L175</f>
        <v>574.971</v>
      </c>
    </row>
    <row r="24" spans="1:17" ht="12" customHeight="1" thickBot="1">
      <c r="A24" s="355"/>
      <c r="B24" s="331" t="s">
        <v>319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>
        <f>A!L176</f>
        <v>5330.93</v>
      </c>
    </row>
    <row r="25" spans="1:17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23" t="s">
        <v>380</v>
      </c>
      <c r="K25" s="624"/>
      <c r="L25" s="625"/>
      <c r="M25" s="311"/>
      <c r="N25" s="311"/>
      <c r="O25" s="320"/>
      <c r="P25" s="317"/>
      <c r="Q25" s="316">
        <f>YourData!$J$5</f>
        <v>40179</v>
      </c>
    </row>
    <row r="26" spans="1:17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ht="12" customHeight="1">
      <c r="A27" s="35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ht="12" customHeight="1">
      <c r="A28" s="356"/>
      <c r="B28" s="317" t="s">
        <v>320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>
        <f>A!L183</f>
        <v>3654.07</v>
      </c>
    </row>
    <row r="29" spans="1:17" ht="12" customHeight="1">
      <c r="A29" s="356"/>
      <c r="B29" s="317" t="s">
        <v>307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>
        <f>A!L184</f>
        <v>3635.45</v>
      </c>
    </row>
    <row r="30" spans="1:17" ht="12" customHeight="1">
      <c r="A30" s="356"/>
      <c r="B30" s="317" t="s">
        <v>308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>
        <f>A!L185</f>
        <v>3630.36</v>
      </c>
    </row>
    <row r="31" spans="1:17" ht="12" customHeight="1">
      <c r="A31" s="356"/>
      <c r="B31" s="317" t="s">
        <v>309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>
        <f>A!L186</f>
        <v>206.71600000000001</v>
      </c>
    </row>
    <row r="32" spans="1:17" ht="12" customHeight="1">
      <c r="A32" s="356"/>
      <c r="B32" s="317" t="s">
        <v>310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>
        <f>A!L187</f>
        <v>188.09299999999999</v>
      </c>
    </row>
    <row r="33" spans="1:17" ht="12" customHeight="1">
      <c r="A33" s="356"/>
      <c r="B33" s="317" t="s">
        <v>311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>
        <f>A!L188</f>
        <v>3635.45</v>
      </c>
    </row>
    <row r="34" spans="1:17" ht="12" customHeight="1">
      <c r="A34" s="356"/>
      <c r="B34" s="317" t="s">
        <v>312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>
        <f>A!L189</f>
        <v>3630.36</v>
      </c>
    </row>
    <row r="35" spans="1:17" ht="12" customHeight="1">
      <c r="A35" s="356"/>
      <c r="B35" s="317" t="s">
        <v>313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>
        <f>A!L190</f>
        <v>3646.67</v>
      </c>
    </row>
    <row r="36" spans="1:17" ht="12" customHeight="1">
      <c r="A36" s="356"/>
      <c r="B36" s="317" t="s">
        <v>314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>
        <f>A!L191</f>
        <v>1417.85</v>
      </c>
    </row>
    <row r="37" spans="1:17" ht="12" customHeight="1">
      <c r="A37" s="607"/>
      <c r="B37" s="317" t="s">
        <v>315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>
        <f>A!L192</f>
        <v>1417.85</v>
      </c>
    </row>
    <row r="38" spans="1:17" ht="12" customHeight="1">
      <c r="A38" s="607"/>
      <c r="B38" s="317" t="s">
        <v>316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>
        <f>A!L193</f>
        <v>1436.48</v>
      </c>
    </row>
    <row r="39" spans="1:17" ht="12" customHeight="1">
      <c r="A39" s="607"/>
      <c r="B39" s="317" t="s">
        <v>317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>
        <f>A!L194</f>
        <v>188.09299999999999</v>
      </c>
    </row>
    <row r="40" spans="1:17" ht="12" customHeight="1">
      <c r="A40" s="607"/>
      <c r="B40" s="317" t="s">
        <v>318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>
        <f>A!L195</f>
        <v>206.71600000000001</v>
      </c>
    </row>
    <row r="41" spans="1:17" ht="12" customHeight="1" thickBot="1">
      <c r="A41" s="607"/>
      <c r="B41" s="331" t="s">
        <v>319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>
        <f>A!L196</f>
        <v>4120.41</v>
      </c>
    </row>
    <row r="42" spans="1:17" ht="12" customHeight="1" thickTop="1">
      <c r="A42" s="609"/>
      <c r="B42" s="613" t="s">
        <v>169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1"/>
      <c r="N42" s="311"/>
      <c r="O42" s="320"/>
      <c r="P42" s="315"/>
      <c r="Q42" s="316">
        <f>YourData!$J$5</f>
        <v>40179</v>
      </c>
    </row>
    <row r="43" spans="1:17" ht="12" customHeight="1">
      <c r="A43" s="611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ht="12" customHeight="1">
      <c r="A44" s="611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ht="12" customHeight="1">
      <c r="A45" s="612"/>
      <c r="B45" s="317" t="s">
        <v>320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>
        <f>A!L203</f>
        <v>4.6429700000000004E-13</v>
      </c>
    </row>
    <row r="46" spans="1:17" ht="12" customHeight="1">
      <c r="A46" s="355"/>
      <c r="B46" s="317" t="s">
        <v>307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>
        <f>A!L204</f>
        <v>3.65389E-13</v>
      </c>
    </row>
    <row r="47" spans="1:17" ht="12" customHeight="1">
      <c r="A47" s="355"/>
      <c r="B47" s="317" t="s">
        <v>308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>
        <f>A!L205</f>
        <v>3.8744500000000002E-13</v>
      </c>
    </row>
    <row r="48" spans="1:17" ht="12" customHeight="1">
      <c r="A48" s="355"/>
      <c r="B48" s="317" t="s">
        <v>309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>
        <f>A!L206</f>
        <v>2.6702200000000001E-14</v>
      </c>
    </row>
    <row r="49" spans="1:17" ht="12" customHeight="1">
      <c r="A49" s="355"/>
      <c r="B49" s="317" t="s">
        <v>310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>
        <f>A!L207</f>
        <v>2.0847300000000001E-14</v>
      </c>
    </row>
    <row r="50" spans="1:17" ht="12" customHeight="1">
      <c r="A50" s="355"/>
      <c r="B50" s="317" t="s">
        <v>311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>
        <f>A!L208</f>
        <v>732.85599999999999</v>
      </c>
    </row>
    <row r="51" spans="1:17" ht="12" customHeight="1">
      <c r="A51" s="355"/>
      <c r="B51" s="317" t="s">
        <v>312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>
        <f>A!L209</f>
        <v>732.16700000000003</v>
      </c>
    </row>
    <row r="52" spans="1:17" ht="12" customHeight="1">
      <c r="A52" s="355"/>
      <c r="B52" s="317" t="s">
        <v>313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>
        <f>A!L210</f>
        <v>733.29899999999998</v>
      </c>
    </row>
    <row r="53" spans="1:17" ht="12" customHeight="1">
      <c r="A53" s="355"/>
      <c r="B53" s="317" t="s">
        <v>314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>
        <f>A!L211</f>
        <v>733.86800000000005</v>
      </c>
    </row>
    <row r="54" spans="1:17" ht="12" customHeight="1">
      <c r="A54" s="355"/>
      <c r="B54" s="317" t="s">
        <v>315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>
        <f>A!L212</f>
        <v>2944.75</v>
      </c>
    </row>
    <row r="55" spans="1:17" ht="12" customHeight="1">
      <c r="A55" s="355"/>
      <c r="B55" s="317" t="s">
        <v>316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>
        <f>A!L213</f>
        <v>2946.8</v>
      </c>
    </row>
    <row r="56" spans="1:17" ht="12" customHeight="1">
      <c r="A56" s="355"/>
      <c r="B56" s="317" t="s">
        <v>317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>
        <f>A!L214</f>
        <v>368.05200000000002</v>
      </c>
    </row>
    <row r="57" spans="1:17" ht="12" customHeight="1">
      <c r="A57" s="355"/>
      <c r="B57" s="317" t="s">
        <v>318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>
        <f>A!L215</f>
        <v>368.255</v>
      </c>
    </row>
    <row r="58" spans="1:17" ht="12" customHeight="1" thickBot="1">
      <c r="A58" s="355"/>
      <c r="B58" s="331" t="s">
        <v>319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>
        <f>A!L216</f>
        <v>1210.52</v>
      </c>
    </row>
    <row r="59" spans="1:17" ht="12" customHeight="1" thickTop="1">
      <c r="A59" s="351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ht="22.5" customHeight="1" thickBot="1">
      <c r="A60" s="351"/>
      <c r="B60" s="309" t="s">
        <v>810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23" t="s">
        <v>380</v>
      </c>
      <c r="K61" s="624"/>
      <c r="L61" s="625"/>
      <c r="M61" s="313"/>
      <c r="N61" s="313"/>
      <c r="O61" s="314"/>
      <c r="P61" s="315"/>
      <c r="Q61" s="316">
        <f>YourData!$J$5</f>
        <v>40179</v>
      </c>
    </row>
    <row r="62" spans="1:17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ht="12" customHeight="1">
      <c r="A63" s="35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ht="12" customHeight="1">
      <c r="A64" s="355"/>
      <c r="B64" s="317" t="s">
        <v>320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781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>
        <f>Q!CJ133</f>
        <v>-4.5406520000000006E-13</v>
      </c>
    </row>
    <row r="65" spans="1:17" ht="12" customHeight="1">
      <c r="A65" s="355"/>
      <c r="B65" s="317" t="s">
        <v>307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781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>
        <f>Q!CJ134</f>
        <v>-4.0154140000000002E-13</v>
      </c>
    </row>
    <row r="66" spans="1:17" ht="12" customHeight="1">
      <c r="A66" s="355"/>
      <c r="B66" s="317" t="s">
        <v>308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781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>
        <f>Q!CJ135</f>
        <v>-3.8198803000000004E-13</v>
      </c>
    </row>
    <row r="67" spans="1:17" ht="12" customHeight="1">
      <c r="A67" s="355"/>
      <c r="B67" s="317" t="s">
        <v>309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781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>
        <f>Q!CJ136</f>
        <v>-2.5806915999999999E-14</v>
      </c>
    </row>
    <row r="68" spans="1:17" ht="12" customHeight="1">
      <c r="A68" s="355"/>
      <c r="B68" s="317" t="s">
        <v>310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781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>
        <f>Q!CJ137</f>
        <v>-1.9312530000000001E-14</v>
      </c>
    </row>
    <row r="69" spans="1:17" ht="12" customHeight="1">
      <c r="A69" s="355"/>
      <c r="B69" s="317" t="s">
        <v>311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781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>
        <f>Q!CJ138</f>
        <v>6.3450000000000273</v>
      </c>
    </row>
    <row r="70" spans="1:17" ht="12" customHeight="1">
      <c r="A70" s="355"/>
      <c r="B70" s="317" t="s">
        <v>312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781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>
        <f>Q!CJ139</f>
        <v>7.0330000000000155</v>
      </c>
    </row>
    <row r="71" spans="1:17" ht="12" customHeight="1">
      <c r="A71" s="355"/>
      <c r="B71" s="317" t="s">
        <v>313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781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>
        <f>Q!CJ140</f>
        <v>5.9020000000000437</v>
      </c>
    </row>
    <row r="72" spans="1:17" ht="12" customHeight="1">
      <c r="A72" s="355"/>
      <c r="B72" s="317" t="s">
        <v>314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781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>
        <f>Q!CJ141</f>
        <v>5.33299999999997</v>
      </c>
    </row>
    <row r="73" spans="1:17" ht="12" customHeight="1">
      <c r="A73" s="355"/>
      <c r="B73" s="317" t="s">
        <v>315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781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>
        <f>Q!CJ142</f>
        <v>12.059999999999945</v>
      </c>
    </row>
    <row r="74" spans="1:17" ht="12" customHeight="1">
      <c r="A74" s="355"/>
      <c r="B74" s="317" t="s">
        <v>316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781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>
        <f>Q!CJ143</f>
        <v>10.009999999999764</v>
      </c>
    </row>
    <row r="75" spans="1:17" ht="12" customHeight="1">
      <c r="A75" s="355"/>
      <c r="B75" s="317" t="s">
        <v>317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781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>
        <f>Q!CJ144</f>
        <v>1.5489999999999782</v>
      </c>
    </row>
    <row r="76" spans="1:17" ht="12" customHeight="1">
      <c r="A76" s="355"/>
      <c r="B76" s="317" t="s">
        <v>318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781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>
        <f>Q!CJ145</f>
        <v>1.3460000000000036</v>
      </c>
    </row>
    <row r="77" spans="1:17" ht="12" customHeight="1" thickBot="1">
      <c r="A77" s="355"/>
      <c r="B77" s="331" t="s">
        <v>319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781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>
        <f>Q!CJ146</f>
        <v>10.509999999999991</v>
      </c>
    </row>
    <row r="78" spans="1:17" s="484" customFormat="1" ht="17" thickTop="1">
      <c r="A78" s="488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ht="10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ht="10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ht="10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ht="10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ht="10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ht="10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ht="10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ht="10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ht="10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ht="10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ht="10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ht="10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ht="10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ht="10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ht="10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ht="10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ht="10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ht="10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ht="10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ht="10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ht="10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ht="10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ht="10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ht="10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ht="10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ht="10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ht="10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ht="10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ht="10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ht="10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ht="10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ht="10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ht="10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ht="10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ht="10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ht="10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ht="10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ht="10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ht="10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ht="10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ht="10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ht="10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ht="10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ht="10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ht="10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ht="10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ht="10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ht="10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ht="10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ht="10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ht="10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ht="10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ht="10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ht="10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ht="10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ht="10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ht="10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ht="10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ht="10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ht="10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ht="10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ht="10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ht="10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ht="10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ht="10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ht="10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ht="10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ht="10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ht="10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ht="10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ht="10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ht="10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ht="10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ht="10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ht="10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ht="10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ht="10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ht="10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ht="10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ht="10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ht="10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ht="10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ht="10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ht="10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ht="10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transitionEvaluation="1" codeName="Sheet12">
    <pageSetUpPr fitToPage="1"/>
  </sheetPr>
  <dimension ref="A1:Q177"/>
  <sheetViews>
    <sheetView defaultGridColor="0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811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18"/>
      <c r="Q8" s="316">
        <f>YourData!$J$5</f>
        <v>40179</v>
      </c>
    </row>
    <row r="9" spans="1:17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ht="12" customHeight="1">
      <c r="A10" s="310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ht="10" customHeight="1">
      <c r="A11" s="310"/>
      <c r="B11" s="418" t="s">
        <v>341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>
        <f>A!L496</f>
        <v>-451.14999999999986</v>
      </c>
    </row>
    <row r="12" spans="1:17" ht="10" customHeight="1">
      <c r="A12" s="310"/>
      <c r="B12" s="418" t="s">
        <v>323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>
        <f>A!L497</f>
        <v>-62.6400000000001</v>
      </c>
    </row>
    <row r="13" spans="1:17" ht="10" customHeight="1">
      <c r="A13" s="310"/>
      <c r="B13" s="418" t="s">
        <v>324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>
        <f>A!L498</f>
        <v>-513.79</v>
      </c>
    </row>
    <row r="14" spans="1:17" ht="10" customHeight="1">
      <c r="A14" s="310"/>
      <c r="B14" s="418" t="s">
        <v>325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>
        <f>A!L499</f>
        <v>-1412.598</v>
      </c>
    </row>
    <row r="15" spans="1:17" ht="10" customHeight="1">
      <c r="A15" s="310"/>
      <c r="B15" s="418" t="s">
        <v>326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>
        <f>A!L500</f>
        <v>-40.758299999999991</v>
      </c>
    </row>
    <row r="16" spans="1:17" ht="10" customHeight="1">
      <c r="A16" s="310"/>
      <c r="B16" s="418" t="s">
        <v>327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>
        <f>A!L501</f>
        <v>-1002.2063000000001</v>
      </c>
    </row>
    <row r="17" spans="1:17" ht="10" customHeight="1">
      <c r="A17" s="310"/>
      <c r="B17" s="418" t="s">
        <v>328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>
        <f>A!L502</f>
        <v>127.80999999999995</v>
      </c>
    </row>
    <row r="18" spans="1:17" ht="10" customHeight="1">
      <c r="A18" s="310"/>
      <c r="B18" s="418" t="s">
        <v>329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>
        <f>A!L503</f>
        <v>-65.339999999999918</v>
      </c>
    </row>
    <row r="19" spans="1:17" ht="10" customHeight="1">
      <c r="A19" s="310"/>
      <c r="B19" s="418" t="s">
        <v>330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>
        <f>A!L504</f>
        <v>359.47999999999979</v>
      </c>
    </row>
    <row r="20" spans="1:17" ht="10" customHeight="1">
      <c r="A20" s="310"/>
      <c r="B20" s="418" t="s">
        <v>331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>
        <f>A!L505</f>
        <v>-562.29899999999998</v>
      </c>
    </row>
    <row r="21" spans="1:17" ht="10" customHeight="1">
      <c r="A21" s="310"/>
      <c r="B21" s="418" t="s">
        <v>332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>
        <f>A!L506</f>
        <v>-116.11000000000013</v>
      </c>
    </row>
    <row r="22" spans="1:17" ht="10" customHeight="1">
      <c r="A22" s="310"/>
      <c r="B22" s="418" t="s">
        <v>333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>
        <f>A!L507</f>
        <v>446.18899999999985</v>
      </c>
    </row>
    <row r="23" spans="1:17" ht="10" customHeight="1">
      <c r="A23" s="310"/>
      <c r="B23" s="418" t="s">
        <v>334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>
        <f>A!L508</f>
        <v>458.22</v>
      </c>
    </row>
    <row r="24" spans="1:17" ht="10" customHeight="1">
      <c r="A24" s="310"/>
      <c r="B24" s="418" t="s">
        <v>335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>
        <f>A!L509</f>
        <v>-917.6049999999999</v>
      </c>
    </row>
    <row r="25" spans="1:17" ht="10" customHeight="1">
      <c r="A25" s="310"/>
      <c r="B25" s="418" t="s">
        <v>336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>
        <f>A!L510</f>
        <v>96.301299999999983</v>
      </c>
    </row>
    <row r="26" spans="1:17" ht="10" customHeight="1">
      <c r="A26" s="310"/>
      <c r="B26" s="418" t="s">
        <v>337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>
        <f>A!L511</f>
        <v>85.908000000000015</v>
      </c>
    </row>
    <row r="27" spans="1:17" ht="10" customHeight="1">
      <c r="A27" s="310"/>
      <c r="B27" s="418" t="s">
        <v>338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>
        <f>A!L512</f>
        <v>-1289.9169999999999</v>
      </c>
    </row>
    <row r="28" spans="1:17" ht="10" customHeight="1">
      <c r="A28" s="310"/>
      <c r="B28" s="418" t="s">
        <v>339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>
        <f>A!L513</f>
        <v>141.45100000000002</v>
      </c>
    </row>
    <row r="29" spans="1:17" ht="11" customHeight="1" thickBot="1">
      <c r="A29" s="310"/>
      <c r="B29" s="438" t="s">
        <v>340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>
        <f>A!L514</f>
        <v>-55.689999999999827</v>
      </c>
    </row>
    <row r="30" spans="1:17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23" t="s">
        <v>380</v>
      </c>
      <c r="K30" s="624"/>
      <c r="L30" s="625"/>
      <c r="M30" s="445"/>
      <c r="N30" s="445"/>
      <c r="O30" s="446"/>
      <c r="P30" s="447"/>
      <c r="Q30" s="316">
        <f>YourData!$J$5</f>
        <v>40179</v>
      </c>
    </row>
    <row r="31" spans="1:17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ht="12" customHeight="1">
      <c r="A32" s="310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ht="10" customHeight="1">
      <c r="A33" s="310"/>
      <c r="B33" s="418" t="s">
        <v>341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ht="10" customHeight="1">
      <c r="A34" s="310"/>
      <c r="B34" s="418" t="s">
        <v>323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ht="10" customHeight="1">
      <c r="A35" s="310"/>
      <c r="B35" s="418" t="s">
        <v>324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ht="10" customHeight="1">
      <c r="A36" s="310"/>
      <c r="B36" s="418" t="s">
        <v>325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ht="10" customHeight="1">
      <c r="A37" s="605"/>
      <c r="B37" s="418" t="s">
        <v>326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ht="10" customHeight="1">
      <c r="A38" s="605"/>
      <c r="B38" s="418" t="s">
        <v>327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ht="10" customHeight="1">
      <c r="A39" s="605"/>
      <c r="B39" s="418" t="s">
        <v>328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ht="10" customHeight="1">
      <c r="A40" s="605"/>
      <c r="B40" s="418" t="s">
        <v>329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ht="10" customHeight="1">
      <c r="A41" s="605"/>
      <c r="B41" s="418" t="s">
        <v>330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ht="10" customHeight="1">
      <c r="A42" s="605"/>
      <c r="B42" s="418" t="s">
        <v>331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ht="10" customHeight="1">
      <c r="A43" s="605"/>
      <c r="B43" s="418" t="s">
        <v>332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ht="10" customHeight="1">
      <c r="A44" s="605"/>
      <c r="B44" s="418" t="s">
        <v>333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ht="10" customHeight="1">
      <c r="A45" s="605"/>
      <c r="B45" s="418" t="s">
        <v>334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ht="10" customHeight="1">
      <c r="A46" s="310"/>
      <c r="B46" s="418" t="s">
        <v>335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ht="10" customHeight="1">
      <c r="A47" s="310"/>
      <c r="B47" s="418" t="s">
        <v>336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ht="10" customHeight="1">
      <c r="A48" s="310"/>
      <c r="B48" s="418" t="s">
        <v>337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ht="10" customHeight="1">
      <c r="A49" s="310"/>
      <c r="B49" s="418" t="s">
        <v>338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ht="10" customHeight="1">
      <c r="A50" s="310"/>
      <c r="B50" s="418" t="s">
        <v>339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ht="11" customHeight="1" thickBot="1">
      <c r="A51" s="310"/>
      <c r="B51" s="438" t="s">
        <v>340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23" t="s">
        <v>380</v>
      </c>
      <c r="K52" s="624"/>
      <c r="L52" s="625"/>
      <c r="M52" s="445"/>
      <c r="N52" s="445"/>
      <c r="O52" s="446"/>
      <c r="P52" s="443"/>
      <c r="Q52" s="316">
        <f>YourData!$J$5</f>
        <v>40179</v>
      </c>
    </row>
    <row r="53" spans="1:17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ht="12" customHeight="1">
      <c r="A54" s="310"/>
      <c r="B54" s="425" t="s">
        <v>815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ht="10" customHeight="1">
      <c r="A55" s="310"/>
      <c r="B55" s="418" t="s">
        <v>341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>
        <f>A!L536</f>
        <v>-15.980999999999995</v>
      </c>
    </row>
    <row r="56" spans="1:17" ht="10" customHeight="1">
      <c r="A56" s="310"/>
      <c r="B56" s="418" t="s">
        <v>323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>
        <f>A!L537</f>
        <v>-11.147000000000006</v>
      </c>
    </row>
    <row r="57" spans="1:17" ht="10" customHeight="1">
      <c r="A57" s="310"/>
      <c r="B57" s="418" t="s">
        <v>324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>
        <f>A!L538</f>
        <v>-27.128</v>
      </c>
    </row>
    <row r="58" spans="1:17" ht="10" customHeight="1">
      <c r="A58" s="310"/>
      <c r="B58" s="418" t="s">
        <v>325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>
        <f>A!L539</f>
        <v>-133.44909999999999</v>
      </c>
    </row>
    <row r="59" spans="1:17" ht="10" customHeight="1">
      <c r="A59" s="310"/>
      <c r="B59" s="418" t="s">
        <v>326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>
        <f>A!L540</f>
        <v>-2.1592699999999994</v>
      </c>
    </row>
    <row r="60" spans="1:17" ht="10" customHeight="1">
      <c r="A60" s="310"/>
      <c r="B60" s="418" t="s">
        <v>327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>
        <f>A!L541</f>
        <v>-119.62737</v>
      </c>
    </row>
    <row r="61" spans="1:17" ht="10" customHeight="1">
      <c r="A61" s="310"/>
      <c r="B61" s="418" t="s">
        <v>328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>
        <f>A!L542</f>
        <v>12.670999999999992</v>
      </c>
    </row>
    <row r="62" spans="1:17" ht="10" customHeight="1">
      <c r="A62" s="310"/>
      <c r="B62" s="418" t="s">
        <v>329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>
        <f>A!L543</f>
        <v>-11.959000000000003</v>
      </c>
    </row>
    <row r="63" spans="1:17" ht="10" customHeight="1">
      <c r="A63" s="310"/>
      <c r="B63" s="418" t="s">
        <v>330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>
        <f>A!L544</f>
        <v>20.230999999999995</v>
      </c>
    </row>
    <row r="64" spans="1:17" ht="10" customHeight="1">
      <c r="A64" s="310"/>
      <c r="B64" s="418" t="s">
        <v>331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>
        <f>A!L545</f>
        <v>-67.344499999999996</v>
      </c>
    </row>
    <row r="65" spans="1:17" ht="10" customHeight="1">
      <c r="A65" s="310"/>
      <c r="B65" s="418" t="s">
        <v>332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>
        <f>A!L546</f>
        <v>-22.048999999999992</v>
      </c>
    </row>
    <row r="66" spans="1:17" ht="10" customHeight="1">
      <c r="A66" s="310"/>
      <c r="B66" s="418" t="s">
        <v>333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>
        <f>A!L547</f>
        <v>45.295500000000004</v>
      </c>
    </row>
    <row r="67" spans="1:17" ht="10" customHeight="1">
      <c r="A67" s="310"/>
      <c r="B67" s="418" t="s">
        <v>334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>
        <f>A!L548</f>
        <v>20.714999999999989</v>
      </c>
    </row>
    <row r="68" spans="1:17" ht="10" customHeight="1">
      <c r="A68" s="310"/>
      <c r="B68" s="418" t="s">
        <v>335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>
        <f>A!L549</f>
        <v>-100.33750000000001</v>
      </c>
    </row>
    <row r="69" spans="1:17" ht="10" customHeight="1">
      <c r="A69" s="310"/>
      <c r="B69" s="418" t="s">
        <v>336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>
        <f>A!L550</f>
        <v>9.9118699999999986</v>
      </c>
    </row>
    <row r="70" spans="1:17" ht="10" customHeight="1">
      <c r="A70" s="310"/>
      <c r="B70" s="418" t="s">
        <v>337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>
        <f>A!L551</f>
        <v>4.6313000000000031</v>
      </c>
    </row>
    <row r="71" spans="1:17" ht="10" customHeight="1">
      <c r="A71" s="310"/>
      <c r="B71" s="418" t="s">
        <v>338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>
        <f>A!L552</f>
        <v>-116.4212</v>
      </c>
    </row>
    <row r="72" spans="1:17" ht="10" customHeight="1">
      <c r="A72" s="310"/>
      <c r="B72" s="418" t="s">
        <v>339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>
        <f>A!L553</f>
        <v>12.383900000000002</v>
      </c>
    </row>
    <row r="73" spans="1:17" ht="11" customHeight="1" thickBot="1">
      <c r="A73" s="310"/>
      <c r="B73" s="438" t="s">
        <v>340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>
        <f>A!L554</f>
        <v>9.8060000000000116</v>
      </c>
    </row>
    <row r="74" spans="1:17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23" t="s">
        <v>380</v>
      </c>
      <c r="K74" s="624"/>
      <c r="L74" s="625"/>
      <c r="M74" s="445"/>
      <c r="N74" s="445"/>
      <c r="O74" s="446"/>
      <c r="P74" s="447"/>
      <c r="Q74" s="316">
        <f>YourData!$J$5</f>
        <v>40179</v>
      </c>
    </row>
    <row r="75" spans="1:17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ht="12" customHeight="1">
      <c r="A76" s="310"/>
      <c r="B76" s="425" t="s">
        <v>815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ht="10" customHeight="1">
      <c r="A77" s="310"/>
      <c r="B77" s="418" t="s">
        <v>341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ht="10" customHeight="1">
      <c r="A78" s="310"/>
      <c r="B78" s="418" t="s">
        <v>323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ht="10" customHeight="1">
      <c r="A79" s="310"/>
      <c r="B79" s="418" t="s">
        <v>324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ht="10" customHeight="1">
      <c r="A80" s="310"/>
      <c r="B80" s="418" t="s">
        <v>325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ht="10" customHeight="1">
      <c r="A81" s="310"/>
      <c r="B81" s="418" t="s">
        <v>326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ht="10" customHeight="1">
      <c r="A82" s="310"/>
      <c r="B82" s="418" t="s">
        <v>327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ht="10" customHeight="1">
      <c r="A83" s="310"/>
      <c r="B83" s="418" t="s">
        <v>328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ht="10" customHeight="1">
      <c r="A84" s="310"/>
      <c r="B84" s="418" t="s">
        <v>329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ht="10" customHeight="1">
      <c r="A85" s="310"/>
      <c r="B85" s="418" t="s">
        <v>330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ht="10" customHeight="1">
      <c r="A86" s="310"/>
      <c r="B86" s="418" t="s">
        <v>331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ht="10" customHeight="1">
      <c r="A87" s="310"/>
      <c r="B87" s="418" t="s">
        <v>332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ht="10" customHeight="1">
      <c r="A88" s="310"/>
      <c r="B88" s="418" t="s">
        <v>333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ht="10" customHeight="1">
      <c r="A89" s="310"/>
      <c r="B89" s="418" t="s">
        <v>334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ht="10" customHeight="1">
      <c r="A90" s="310"/>
      <c r="B90" s="418" t="s">
        <v>335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ht="10" customHeight="1">
      <c r="A91" s="310"/>
      <c r="B91" s="418" t="s">
        <v>336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ht="10" customHeight="1">
      <c r="A92" s="310"/>
      <c r="B92" s="418" t="s">
        <v>337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ht="10" customHeight="1">
      <c r="A93" s="310"/>
      <c r="B93" s="418" t="s">
        <v>338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ht="10" customHeight="1">
      <c r="A94" s="310"/>
      <c r="B94" s="418" t="s">
        <v>339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ht="11" customHeight="1" thickBot="1">
      <c r="A95" s="310"/>
      <c r="B95" s="438" t="s">
        <v>340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ht="17" thickTop="1">
      <c r="A96" s="487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transitionEvaluation="1" codeName="Sheet13">
    <pageSetUpPr fitToPage="1"/>
  </sheetPr>
  <dimension ref="A1:Q124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812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20"/>
      <c r="Q8" s="316">
        <f>YourData!$J$5</f>
        <v>40179</v>
      </c>
    </row>
    <row r="9" spans="1:17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ht="12" customHeight="1">
      <c r="A10" s="424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ht="10" customHeight="1">
      <c r="A11" s="432"/>
      <c r="B11" s="418" t="s">
        <v>341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>
        <f>A!L466</f>
        <v>0.99516999999999989</v>
      </c>
    </row>
    <row r="12" spans="1:17" ht="10" customHeight="1">
      <c r="A12" s="432"/>
      <c r="B12" s="418" t="s">
        <v>323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>
        <f>A!L467</f>
        <v>0.20616000000000012</v>
      </c>
    </row>
    <row r="13" spans="1:17" ht="10" customHeight="1">
      <c r="A13" s="432"/>
      <c r="B13" s="418" t="s">
        <v>324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>
        <f>A!L468</f>
        <v>1.20133</v>
      </c>
    </row>
    <row r="14" spans="1:17" ht="10" customHeight="1">
      <c r="A14" s="432"/>
      <c r="B14" s="418" t="s">
        <v>325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>
        <f>A!L469</f>
        <v>-0.50058000000000002</v>
      </c>
    </row>
    <row r="15" spans="1:17" ht="10" customHeight="1">
      <c r="A15" s="432"/>
      <c r="B15" s="418" t="s">
        <v>326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>
        <f>A!L470</f>
        <v>0.86623000000000006</v>
      </c>
    </row>
    <row r="16" spans="1:17" ht="10" customHeight="1">
      <c r="A16" s="432"/>
      <c r="B16" s="418" t="s">
        <v>327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>
        <f>A!L471</f>
        <v>-0.62951999999999986</v>
      </c>
    </row>
    <row r="17" spans="1:17" ht="10" customHeight="1">
      <c r="A17" s="432"/>
      <c r="B17" s="418" t="s">
        <v>328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>
        <f>A!L472</f>
        <v>0.24933000000000005</v>
      </c>
    </row>
    <row r="18" spans="1:17" ht="10" customHeight="1">
      <c r="A18" s="432"/>
      <c r="B18" s="418" t="s">
        <v>329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>
        <f>A!L473</f>
        <v>0.20524999999999993</v>
      </c>
    </row>
    <row r="19" spans="1:17" ht="10" customHeight="1">
      <c r="A19" s="432"/>
      <c r="B19" s="418" t="s">
        <v>330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>
        <f>A!L474</f>
        <v>-0.91624999999999979</v>
      </c>
    </row>
    <row r="20" spans="1:17" ht="10" customHeight="1">
      <c r="A20" s="432"/>
      <c r="B20" s="418" t="s">
        <v>331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>
        <f>A!L475</f>
        <v>-0.26148999999999978</v>
      </c>
    </row>
    <row r="21" spans="1:17" ht="10" customHeight="1">
      <c r="A21" s="432"/>
      <c r="B21" s="418" t="s">
        <v>332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>
        <f>A!L476</f>
        <v>0.38606000000000051</v>
      </c>
    </row>
    <row r="22" spans="1:17" ht="10" customHeight="1">
      <c r="A22" s="432"/>
      <c r="B22" s="418" t="s">
        <v>333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>
        <f>A!L477</f>
        <v>0.64755000000000029</v>
      </c>
    </row>
    <row r="23" spans="1:17" ht="10" customHeight="1">
      <c r="A23" s="432"/>
      <c r="B23" s="418" t="s">
        <v>334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>
        <f>A!L478</f>
        <v>-1.1863500000000005</v>
      </c>
    </row>
    <row r="24" spans="1:17" ht="10" customHeight="1">
      <c r="A24" s="432"/>
      <c r="B24" s="418" t="s">
        <v>335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>
        <f>A!L479</f>
        <v>-0.64680000000000026</v>
      </c>
    </row>
    <row r="25" spans="1:17" ht="10" customHeight="1">
      <c r="A25" s="432"/>
      <c r="B25" s="418" t="s">
        <v>336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>
        <f>A!L480</f>
        <v>0.61811000000000016</v>
      </c>
    </row>
    <row r="26" spans="1:17" ht="10" customHeight="1">
      <c r="A26" s="432"/>
      <c r="B26" s="418" t="s">
        <v>337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>
        <f>A!L481</f>
        <v>-1.0873600000000003</v>
      </c>
    </row>
    <row r="27" spans="1:17" ht="10" customHeight="1">
      <c r="A27" s="432"/>
      <c r="B27" s="418" t="s">
        <v>338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>
        <f>A!L482</f>
        <v>-0.54781000000000013</v>
      </c>
    </row>
    <row r="28" spans="1:17" ht="10" customHeight="1">
      <c r="A28" s="432"/>
      <c r="B28" s="418" t="s">
        <v>339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>
        <f>A!L483</f>
        <v>0.39697999999999989</v>
      </c>
    </row>
    <row r="29" spans="1:17" ht="11" customHeight="1" thickBot="1">
      <c r="A29" s="432"/>
      <c r="B29" s="438" t="s">
        <v>340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>
        <f>A!L484</f>
        <v>1.2353900000000002</v>
      </c>
    </row>
    <row r="30" spans="1:17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23" t="s">
        <v>380</v>
      </c>
      <c r="K30" s="624"/>
      <c r="L30" s="625"/>
      <c r="M30" s="423"/>
      <c r="N30" s="423"/>
      <c r="O30" s="419"/>
      <c r="P30" s="418"/>
      <c r="Q30" s="316">
        <f>YourData!$J$5</f>
        <v>40179</v>
      </c>
    </row>
    <row r="31" spans="1:17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ht="12" customHeight="1">
      <c r="A32" s="448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ht="10" customHeight="1">
      <c r="A33" s="431"/>
      <c r="B33" s="418" t="s">
        <v>341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>
        <f>A!L576</f>
        <v>-34.590000000000146</v>
      </c>
    </row>
    <row r="34" spans="1:17" ht="10" customHeight="1">
      <c r="A34" s="431"/>
      <c r="B34" s="418" t="s">
        <v>323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>
        <f>A!L577</f>
        <v>-16.230000000000018</v>
      </c>
    </row>
    <row r="35" spans="1:17" ht="10" customHeight="1">
      <c r="A35" s="431"/>
      <c r="B35" s="418" t="s">
        <v>324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>
        <f>A!L578</f>
        <v>-50.820000000000164</v>
      </c>
    </row>
    <row r="36" spans="1:17" ht="10" customHeight="1">
      <c r="A36" s="431"/>
      <c r="B36" s="418" t="s">
        <v>325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>
        <f>A!L579</f>
        <v>-3580.7930000000001</v>
      </c>
    </row>
    <row r="37" spans="1:17" ht="10" customHeight="1">
      <c r="A37" s="606"/>
      <c r="B37" s="418" t="s">
        <v>326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>
        <f>A!L580</f>
        <v>-20.781999999999982</v>
      </c>
    </row>
    <row r="38" spans="1:17" ht="10" customHeight="1">
      <c r="A38" s="606"/>
      <c r="B38" s="418" t="s">
        <v>327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>
        <f>A!L581</f>
        <v>-3566.9850000000001</v>
      </c>
    </row>
    <row r="39" spans="1:17" ht="10" customHeight="1">
      <c r="A39" s="606"/>
      <c r="B39" s="418" t="s">
        <v>328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>
        <f>A!L582</f>
        <v>745.5300000000002</v>
      </c>
    </row>
    <row r="40" spans="1:17" ht="10" customHeight="1">
      <c r="A40" s="606"/>
      <c r="B40" s="418" t="s">
        <v>329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>
        <f>A!L583</f>
        <v>-17.740000000000691</v>
      </c>
    </row>
    <row r="41" spans="1:17" ht="10" customHeight="1">
      <c r="A41" s="606"/>
      <c r="B41" s="418" t="s">
        <v>330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>
        <f>A!L584</f>
        <v>37.670000000000073</v>
      </c>
    </row>
    <row r="42" spans="1:17" ht="10" customHeight="1">
      <c r="A42" s="606"/>
      <c r="B42" s="418" t="s">
        <v>331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>
        <f>A!L585</f>
        <v>-2283.9300000000003</v>
      </c>
    </row>
    <row r="43" spans="1:17" ht="10" customHeight="1">
      <c r="A43" s="606"/>
      <c r="B43" s="418" t="s">
        <v>332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>
        <f>A!L586</f>
        <v>-27.75</v>
      </c>
    </row>
    <row r="44" spans="1:17" ht="10" customHeight="1">
      <c r="A44" s="606"/>
      <c r="B44" s="418" t="s">
        <v>333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>
        <f>A!L587</f>
        <v>2256.1800000000003</v>
      </c>
    </row>
    <row r="45" spans="1:17" ht="10" customHeight="1">
      <c r="A45" s="606"/>
      <c r="B45" s="418" t="s">
        <v>334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>
        <f>A!L588</f>
        <v>41.380000000000109</v>
      </c>
    </row>
    <row r="46" spans="1:17" ht="10" customHeight="1">
      <c r="A46" s="431"/>
      <c r="B46" s="418" t="s">
        <v>335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>
        <f>A!L589</f>
        <v>-3906.8020000000001</v>
      </c>
    </row>
    <row r="47" spans="1:17" ht="10" customHeight="1">
      <c r="A47" s="431" t="s">
        <v>868</v>
      </c>
      <c r="B47" s="418" t="s">
        <v>336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>
        <f>A!L590</f>
        <v>377.96299999999997</v>
      </c>
    </row>
    <row r="48" spans="1:17" ht="10" customHeight="1">
      <c r="A48" s="431"/>
      <c r="B48" s="418" t="s">
        <v>337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>
        <f>A!L591</f>
        <v>23.45799999999997</v>
      </c>
    </row>
    <row r="49" spans="1:17" ht="10" customHeight="1">
      <c r="A49" s="431"/>
      <c r="B49" s="418" t="s">
        <v>338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>
        <f>A!L592</f>
        <v>-3924.7240000000002</v>
      </c>
    </row>
    <row r="50" spans="1:17" ht="10" customHeight="1">
      <c r="A50" s="431"/>
      <c r="B50" s="418" t="s">
        <v>339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>
        <f>A!L593</f>
        <v>380.63900000000001</v>
      </c>
    </row>
    <row r="51" spans="1:17" ht="11" customHeight="1" thickBot="1">
      <c r="A51" s="431"/>
      <c r="B51" s="438" t="s">
        <v>340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>
        <f>A!L594</f>
        <v>1686.6799999999998</v>
      </c>
    </row>
    <row r="52" spans="1:17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23" t="s">
        <v>380</v>
      </c>
      <c r="K52" s="624"/>
      <c r="L52" s="625"/>
      <c r="M52" s="423"/>
      <c r="N52" s="423"/>
      <c r="O52" s="419"/>
      <c r="P52" s="420"/>
      <c r="Q52" s="316">
        <f>YourData!$J$5</f>
        <v>40179</v>
      </c>
    </row>
    <row r="53" spans="1:17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ht="12" customHeight="1">
      <c r="A54" s="424"/>
      <c r="B54" s="425" t="s">
        <v>815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ht="10" customHeight="1">
      <c r="A55" s="432"/>
      <c r="B55" s="418" t="s">
        <v>341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>
        <f>A!L596</f>
        <v>-34.590000000000146</v>
      </c>
    </row>
    <row r="56" spans="1:17" ht="10" customHeight="1">
      <c r="A56" s="432"/>
      <c r="B56" s="418" t="s">
        <v>323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>
        <f>A!L597</f>
        <v>-16.230000000000018</v>
      </c>
    </row>
    <row r="57" spans="1:17" ht="10" customHeight="1">
      <c r="A57" s="432"/>
      <c r="B57" s="418" t="s">
        <v>324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>
        <f>A!L598</f>
        <v>-50.820000000000164</v>
      </c>
    </row>
    <row r="58" spans="1:17" ht="10" customHeight="1">
      <c r="A58" s="432"/>
      <c r="B58" s="418" t="s">
        <v>325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>
        <f>A!L599</f>
        <v>-3580.7930000000001</v>
      </c>
    </row>
    <row r="59" spans="1:17" ht="10" customHeight="1">
      <c r="A59" s="432"/>
      <c r="B59" s="418" t="s">
        <v>326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>
        <f>A!L600</f>
        <v>-20.781999999999982</v>
      </c>
    </row>
    <row r="60" spans="1:17" ht="10" customHeight="1">
      <c r="A60" s="432"/>
      <c r="B60" s="418" t="s">
        <v>327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>
        <f>A!L601</f>
        <v>-3566.9850000000001</v>
      </c>
    </row>
    <row r="61" spans="1:17" ht="10" customHeight="1">
      <c r="A61" s="432"/>
      <c r="B61" s="418" t="s">
        <v>328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>
        <f>A!L602</f>
        <v>6.3299999999999272</v>
      </c>
    </row>
    <row r="62" spans="1:17" ht="10" customHeight="1">
      <c r="A62" s="432"/>
      <c r="B62" s="418" t="s">
        <v>329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>
        <f>A!L603</f>
        <v>-17.739999999999782</v>
      </c>
    </row>
    <row r="63" spans="1:17" ht="10" customHeight="1">
      <c r="A63" s="432"/>
      <c r="B63" s="418" t="s">
        <v>330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>
        <f>A!L604</f>
        <v>37.669999999999618</v>
      </c>
    </row>
    <row r="64" spans="1:17" ht="10" customHeight="1">
      <c r="A64" s="432"/>
      <c r="B64" s="418" t="s">
        <v>331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>
        <f>A!L605</f>
        <v>-2283.9300000000003</v>
      </c>
    </row>
    <row r="65" spans="1:17" ht="10" customHeight="1">
      <c r="A65" s="432"/>
      <c r="B65" s="418" t="s">
        <v>332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>
        <f>A!L606</f>
        <v>-2245.3599999999997</v>
      </c>
    </row>
    <row r="66" spans="1:17" ht="10" customHeight="1">
      <c r="A66" s="432"/>
      <c r="B66" s="418" t="s">
        <v>333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>
        <f>A!L607</f>
        <v>38.570000000000164</v>
      </c>
    </row>
    <row r="67" spans="1:17" ht="10" customHeight="1">
      <c r="A67" s="432"/>
      <c r="B67" s="418" t="s">
        <v>334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>
        <f>A!L608</f>
        <v>41.379999999999882</v>
      </c>
    </row>
    <row r="68" spans="1:17" ht="10" customHeight="1">
      <c r="A68" s="432"/>
      <c r="B68" s="418" t="s">
        <v>335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>
        <f>A!L609</f>
        <v>-1319.5930000000001</v>
      </c>
    </row>
    <row r="69" spans="1:17" ht="10" customHeight="1">
      <c r="A69" s="432"/>
      <c r="B69" s="418" t="s">
        <v>336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>
        <f>A!L610</f>
        <v>8.3619999999999948</v>
      </c>
    </row>
    <row r="70" spans="1:17" ht="10" customHeight="1">
      <c r="A70" s="432"/>
      <c r="B70" s="418" t="s">
        <v>337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>
        <f>A!L611</f>
        <v>23.456999999999994</v>
      </c>
    </row>
    <row r="71" spans="1:17" ht="10" customHeight="1">
      <c r="A71" s="432"/>
      <c r="B71" s="418" t="s">
        <v>338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>
        <f>A!L612</f>
        <v>-1337.5160000000001</v>
      </c>
    </row>
    <row r="72" spans="1:17" ht="10" customHeight="1">
      <c r="A72" s="432"/>
      <c r="B72" s="418" t="s">
        <v>339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>
        <f>A!L613</f>
        <v>11.037000000000006</v>
      </c>
    </row>
    <row r="73" spans="1:17" ht="11" customHeight="1" thickBot="1">
      <c r="A73" s="432"/>
      <c r="B73" s="438" t="s">
        <v>340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>
        <f>A!L614</f>
        <v>465.65000000000009</v>
      </c>
    </row>
    <row r="74" spans="1:17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23" t="s">
        <v>380</v>
      </c>
      <c r="K74" s="624"/>
      <c r="L74" s="625"/>
      <c r="M74" s="423"/>
      <c r="N74" s="423"/>
      <c r="O74" s="419"/>
      <c r="P74" s="418"/>
      <c r="Q74" s="316">
        <f>YourData!$J$5</f>
        <v>40179</v>
      </c>
    </row>
    <row r="75" spans="1:17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ht="12" customHeight="1">
      <c r="A76" s="448"/>
      <c r="B76" s="425" t="s">
        <v>815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ht="10" customHeight="1">
      <c r="A77" s="431"/>
      <c r="B77" s="418" t="s">
        <v>341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>
        <f>A!L616</f>
        <v>-4.6384200000000001E-14</v>
      </c>
    </row>
    <row r="78" spans="1:17" ht="10" customHeight="1">
      <c r="A78" s="432"/>
      <c r="B78" s="418" t="s">
        <v>323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>
        <f>A!L617</f>
        <v>4.1609369999999999E-14</v>
      </c>
    </row>
    <row r="79" spans="1:17" ht="10" customHeight="1">
      <c r="A79" s="432"/>
      <c r="B79" s="418" t="s">
        <v>324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>
        <f>A!L618</f>
        <v>-4.7748300000000003E-15</v>
      </c>
    </row>
    <row r="80" spans="1:17" ht="10" customHeight="1">
      <c r="A80" s="432"/>
      <c r="B80" s="418" t="s">
        <v>325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>
        <f>A!L619</f>
        <v>-9.3365160000000004E-15</v>
      </c>
    </row>
    <row r="81" spans="1:17" ht="10" customHeight="1">
      <c r="A81" s="432"/>
      <c r="B81" s="418" t="s">
        <v>326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>
        <f>A!L620</f>
        <v>6.3948599999999999E-16</v>
      </c>
    </row>
    <row r="82" spans="1:17" ht="10" customHeight="1">
      <c r="A82" s="432"/>
      <c r="B82" s="418" t="s">
        <v>327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>
        <f>A!L621</f>
        <v>3.768717E-14</v>
      </c>
    </row>
    <row r="83" spans="1:17" ht="10" customHeight="1">
      <c r="A83" s="432"/>
      <c r="B83" s="418" t="s">
        <v>328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>
        <f>A!L622</f>
        <v>739.20100000000002</v>
      </c>
    </row>
    <row r="84" spans="1:17" ht="10" customHeight="1">
      <c r="A84" s="432"/>
      <c r="B84" s="418" t="s">
        <v>329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>
        <f>A!L623</f>
        <v>-9.9999999997635314E-4</v>
      </c>
    </row>
    <row r="85" spans="1:17" ht="10" customHeight="1">
      <c r="A85" s="432"/>
      <c r="B85" s="418" t="s">
        <v>330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>
        <f>A!L624</f>
        <v>9.9999999997635314E-4</v>
      </c>
    </row>
    <row r="86" spans="1:17" ht="10" customHeight="1">
      <c r="A86" s="432"/>
      <c r="B86" s="418" t="s">
        <v>331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>
        <f>A!L625</f>
        <v>0</v>
      </c>
    </row>
    <row r="87" spans="1:17" ht="10" customHeight="1">
      <c r="A87" s="432"/>
      <c r="B87" s="418" t="s">
        <v>332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>
        <f>A!L626</f>
        <v>2217.6089999999999</v>
      </c>
    </row>
    <row r="88" spans="1:17" ht="10" customHeight="1">
      <c r="A88" s="432"/>
      <c r="B88" s="418" t="s">
        <v>333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>
        <f>A!L627</f>
        <v>2217.6089999999999</v>
      </c>
    </row>
    <row r="89" spans="1:17" ht="10" customHeight="1">
      <c r="A89" s="432"/>
      <c r="B89" s="418" t="s">
        <v>334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>
        <f>A!L628</f>
        <v>0</v>
      </c>
    </row>
    <row r="90" spans="1:17" ht="10" customHeight="1">
      <c r="A90" s="432"/>
      <c r="B90" s="418" t="s">
        <v>335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>
        <f>A!L629</f>
        <v>-2587.2089999999998</v>
      </c>
    </row>
    <row r="91" spans="1:17" ht="10" customHeight="1">
      <c r="A91" s="432"/>
      <c r="B91" s="418" t="s">
        <v>336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>
        <f>A!L630</f>
        <v>369.601</v>
      </c>
    </row>
    <row r="92" spans="1:17" ht="10" customHeight="1">
      <c r="A92" s="432"/>
      <c r="B92" s="418" t="s">
        <v>337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>
        <f>A!L631</f>
        <v>0</v>
      </c>
    </row>
    <row r="93" spans="1:17" ht="10" customHeight="1">
      <c r="A93" s="432"/>
      <c r="B93" s="418" t="s">
        <v>338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>
        <f>A!L632</f>
        <v>-2587.2089999999998</v>
      </c>
    </row>
    <row r="94" spans="1:17" ht="10" customHeight="1">
      <c r="A94" s="432"/>
      <c r="B94" s="418" t="s">
        <v>339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>
        <f>A!L633</f>
        <v>369.601</v>
      </c>
    </row>
    <row r="95" spans="1:17" ht="11" customHeight="1" thickBot="1">
      <c r="A95" s="432"/>
      <c r="B95" s="438" t="s">
        <v>340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>
        <f>A!L634</f>
        <v>1221.03</v>
      </c>
    </row>
    <row r="96" spans="1:17" s="484" customFormat="1" ht="17" thickTop="1">
      <c r="A96" s="489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>
      <c r="Q123" s="558"/>
    </row>
    <row r="124" spans="17:17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transitionEvaluation="1" codeName="Sheet14">
    <pageSetUpPr fitToPage="1"/>
  </sheetPr>
  <dimension ref="A1:Q105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555" t="s">
        <v>778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813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23" t="s">
        <v>380</v>
      </c>
      <c r="K8" s="624"/>
      <c r="L8" s="625"/>
      <c r="M8" s="387"/>
      <c r="N8" s="361"/>
      <c r="O8" s="362"/>
      <c r="P8" s="388"/>
      <c r="Q8" s="316">
        <f>YourData!$J$5</f>
        <v>40179</v>
      </c>
    </row>
    <row r="9" spans="1:17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ht="12" customHeight="1">
      <c r="A10" s="310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ht="12" customHeight="1">
      <c r="A11" s="310"/>
      <c r="B11" s="394" t="s">
        <v>320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>
        <f>A!L243</f>
        <v>22.209800000000001</v>
      </c>
    </row>
    <row r="12" spans="1:17" ht="12" customHeight="1">
      <c r="A12" s="310"/>
      <c r="B12" s="394" t="s">
        <v>307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>
        <f>A!L244</f>
        <v>22.2</v>
      </c>
    </row>
    <row r="13" spans="1:17" ht="12" customHeight="1">
      <c r="A13" s="310"/>
      <c r="B13" s="394" t="s">
        <v>308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>
        <f>A!L245</f>
        <v>26.700099999999999</v>
      </c>
    </row>
    <row r="14" spans="1:17" ht="12" customHeight="1">
      <c r="A14" s="310"/>
      <c r="B14" s="394" t="s">
        <v>309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>
        <f>A!L246</f>
        <v>22.200099999999999</v>
      </c>
    </row>
    <row r="15" spans="1:17" ht="12" customHeight="1">
      <c r="A15" s="310"/>
      <c r="B15" s="394" t="s">
        <v>310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>
        <f>A!L247</f>
        <v>22.200099999999999</v>
      </c>
    </row>
    <row r="16" spans="1:17" ht="12" customHeight="1">
      <c r="A16" s="310"/>
      <c r="B16" s="394" t="s">
        <v>311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>
        <f>A!L248</f>
        <v>22.2</v>
      </c>
    </row>
    <row r="17" spans="1:17" ht="12" customHeight="1">
      <c r="A17" s="310"/>
      <c r="B17" s="394" t="s">
        <v>312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>
        <f>A!L249</f>
        <v>26.7</v>
      </c>
    </row>
    <row r="18" spans="1:17" ht="12" customHeight="1">
      <c r="A18" s="310"/>
      <c r="B18" s="394" t="s">
        <v>313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>
        <f>A!L250</f>
        <v>23.305800000000001</v>
      </c>
    </row>
    <row r="19" spans="1:17" ht="12" customHeight="1">
      <c r="A19" s="310"/>
      <c r="B19" s="394" t="s">
        <v>314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>
        <f>A!L251</f>
        <v>22.200199999999999</v>
      </c>
    </row>
    <row r="20" spans="1:17" ht="12" customHeight="1">
      <c r="A20" s="310"/>
      <c r="B20" s="394" t="s">
        <v>315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>
        <f>A!L252</f>
        <v>22.200099999999999</v>
      </c>
    </row>
    <row r="21" spans="1:17" ht="12" customHeight="1">
      <c r="A21" s="310"/>
      <c r="B21" s="394" t="s">
        <v>316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>
        <f>A!L253</f>
        <v>22.2</v>
      </c>
    </row>
    <row r="22" spans="1:17" ht="12" customHeight="1">
      <c r="A22" s="310"/>
      <c r="B22" s="394" t="s">
        <v>317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>
        <f>A!L254</f>
        <v>22.200299999999999</v>
      </c>
    </row>
    <row r="23" spans="1:17" ht="12" customHeight="1">
      <c r="A23" s="310"/>
      <c r="B23" s="394" t="s">
        <v>318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>
        <f>A!L255</f>
        <v>22.200299999999999</v>
      </c>
    </row>
    <row r="24" spans="1:17" ht="12" customHeight="1" thickBot="1">
      <c r="A24" s="310"/>
      <c r="B24" s="399" t="s">
        <v>319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>
        <f>A!L256</f>
        <v>26.7013</v>
      </c>
    </row>
    <row r="25" spans="1:17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23" t="s">
        <v>380</v>
      </c>
      <c r="K25" s="624"/>
      <c r="L25" s="625"/>
      <c r="M25" s="363"/>
      <c r="N25" s="341"/>
      <c r="O25" s="366"/>
      <c r="P25" s="388"/>
      <c r="Q25" s="316">
        <f>YourData!$J$5</f>
        <v>40179</v>
      </c>
    </row>
    <row r="26" spans="1:17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ht="12" customHeight="1">
      <c r="A27" s="310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ht="12" customHeight="1">
      <c r="A28" s="310"/>
      <c r="B28" s="394" t="s">
        <v>320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781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>
        <f>A!L426</f>
        <v>2.7015101441802913E-5</v>
      </c>
    </row>
    <row r="29" spans="1:17" ht="12" customHeight="1">
      <c r="A29" s="310"/>
      <c r="B29" s="394" t="s">
        <v>307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781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>
        <f>A!L427</f>
        <v>0</v>
      </c>
    </row>
    <row r="30" spans="1:17" ht="12" customHeight="1">
      <c r="A30" s="310"/>
      <c r="B30" s="394" t="s">
        <v>308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781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>
        <f>A!L428</f>
        <v>0</v>
      </c>
    </row>
    <row r="31" spans="1:17" ht="12" customHeight="1">
      <c r="A31" s="310"/>
      <c r="B31" s="394" t="s">
        <v>309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781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>
        <f>A!L429</f>
        <v>0</v>
      </c>
    </row>
    <row r="32" spans="1:17" ht="12" customHeight="1">
      <c r="A32" s="310"/>
      <c r="B32" s="394" t="s">
        <v>310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781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>
        <f>A!L430</f>
        <v>0</v>
      </c>
    </row>
    <row r="33" spans="1:17" ht="12" customHeight="1">
      <c r="A33" s="310"/>
      <c r="B33" s="394" t="s">
        <v>311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781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>
        <f>A!L431</f>
        <v>0</v>
      </c>
    </row>
    <row r="34" spans="1:17" ht="12" customHeight="1">
      <c r="A34" s="310"/>
      <c r="B34" s="394" t="s">
        <v>312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781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>
        <f>A!L432</f>
        <v>0</v>
      </c>
    </row>
    <row r="35" spans="1:17" ht="12" customHeight="1">
      <c r="A35" s="310"/>
      <c r="B35" s="394" t="s">
        <v>313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781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>
        <f>A!L433</f>
        <v>3.4326219224471512E-5</v>
      </c>
    </row>
    <row r="36" spans="1:17" ht="12" customHeight="1">
      <c r="A36" s="310"/>
      <c r="B36" s="394" t="s">
        <v>314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781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>
        <f>A!L434</f>
        <v>0</v>
      </c>
    </row>
    <row r="37" spans="1:17" ht="12" customHeight="1">
      <c r="A37" s="605"/>
      <c r="B37" s="394" t="s">
        <v>315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781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>
        <f>A!L435</f>
        <v>0</v>
      </c>
    </row>
    <row r="38" spans="1:17" ht="12" customHeight="1">
      <c r="A38" s="605"/>
      <c r="B38" s="394" t="s">
        <v>316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781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>
        <f>A!L436</f>
        <v>0</v>
      </c>
    </row>
    <row r="39" spans="1:17" ht="12" customHeight="1">
      <c r="A39" s="605"/>
      <c r="B39" s="394" t="s">
        <v>317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781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>
        <f>A!L437</f>
        <v>4.5044436336340929E-6</v>
      </c>
    </row>
    <row r="40" spans="1:17" ht="12" customHeight="1">
      <c r="A40" s="605"/>
      <c r="B40" s="394" t="s">
        <v>318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781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>
        <f>A!L438</f>
        <v>0</v>
      </c>
    </row>
    <row r="41" spans="1:17" ht="12" customHeight="1" thickBot="1">
      <c r="A41" s="605"/>
      <c r="B41" s="399" t="s">
        <v>319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781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>
        <f>A!L439</f>
        <v>2.9961088036842234E-5</v>
      </c>
    </row>
    <row r="42" spans="1:17" ht="12" customHeight="1" thickTop="1">
      <c r="A42" s="605"/>
      <c r="B42" s="485" t="s">
        <v>803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ht="20.25" customHeight="1" thickBot="1">
      <c r="A43" s="605"/>
      <c r="B43" s="309" t="s">
        <v>814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ht="12" customHeight="1" thickTop="1">
      <c r="A44" s="605"/>
      <c r="B44" s="360" t="s">
        <v>65</v>
      </c>
      <c r="C44" s="361"/>
      <c r="D44" s="361"/>
      <c r="E44" s="361"/>
      <c r="F44" s="361"/>
      <c r="G44" s="386"/>
      <c r="H44" s="386"/>
      <c r="I44" s="362"/>
      <c r="J44" s="623" t="s">
        <v>380</v>
      </c>
      <c r="K44" s="624"/>
      <c r="L44" s="625"/>
      <c r="M44" s="361"/>
      <c r="N44" s="361"/>
      <c r="O44" s="362"/>
      <c r="P44" s="388"/>
      <c r="Q44" s="316">
        <f>YourData!$J$5</f>
        <v>40179</v>
      </c>
    </row>
    <row r="45" spans="1:17" ht="12" customHeight="1">
      <c r="A45" s="605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ht="12" customHeight="1">
      <c r="A46" s="310"/>
      <c r="B46" s="367" t="s">
        <v>815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379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ht="12" customHeight="1">
      <c r="A47" s="310"/>
      <c r="B47" s="408" t="s">
        <v>320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>
        <f>A!L263</f>
        <v>7.4007400000000003E-3</v>
      </c>
    </row>
    <row r="48" spans="1:17" ht="12" customHeight="1">
      <c r="A48" s="310"/>
      <c r="B48" s="394" t="s">
        <v>307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>
        <f>A!L264</f>
        <v>6.5055499999999997E-3</v>
      </c>
    </row>
    <row r="49" spans="1:17" ht="12" customHeight="1">
      <c r="A49" s="310"/>
      <c r="B49" s="394" t="s">
        <v>308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>
        <f>A!L265</f>
        <v>7.9384699999999996E-3</v>
      </c>
    </row>
    <row r="50" spans="1:17" ht="12" customHeight="1">
      <c r="A50" s="310"/>
      <c r="B50" s="394" t="s">
        <v>309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>
        <f>A!L266</f>
        <v>7.40283E-3</v>
      </c>
    </row>
    <row r="51" spans="1:17" ht="12" customHeight="1">
      <c r="A51" s="310"/>
      <c r="B51" s="394" t="s">
        <v>310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>
        <f>A!L267</f>
        <v>6.5112499999999997E-3</v>
      </c>
    </row>
    <row r="52" spans="1:17" ht="12" customHeight="1">
      <c r="A52" s="310"/>
      <c r="B52" s="394" t="s">
        <v>311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>
        <f>A!L268</f>
        <v>8.3559099999999994E-3</v>
      </c>
    </row>
    <row r="53" spans="1:17" ht="12" customHeight="1">
      <c r="A53" s="310"/>
      <c r="B53" s="394" t="s">
        <v>312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>
        <f>A!L269</f>
        <v>1.01873E-2</v>
      </c>
    </row>
    <row r="54" spans="1:17" ht="12" customHeight="1">
      <c r="A54" s="310"/>
      <c r="B54" s="394" t="s">
        <v>313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>
        <f>A!L270</f>
        <v>9.3260800000000005E-3</v>
      </c>
    </row>
    <row r="55" spans="1:17" ht="12" customHeight="1">
      <c r="A55" s="310"/>
      <c r="B55" s="394" t="s">
        <v>314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>
        <f>A!L271</f>
        <v>1.0522200000000001E-2</v>
      </c>
    </row>
    <row r="56" spans="1:17" ht="12" customHeight="1">
      <c r="A56" s="310"/>
      <c r="B56" s="394" t="s">
        <v>315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>
        <f>A!L272</f>
        <v>1.6193300000000001E-2</v>
      </c>
    </row>
    <row r="57" spans="1:17" ht="12" customHeight="1">
      <c r="A57" s="310"/>
      <c r="B57" s="394" t="s">
        <v>316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>
        <f>A!L273</f>
        <v>1.60713E-2</v>
      </c>
    </row>
    <row r="58" spans="1:17" ht="12" customHeight="1">
      <c r="A58" s="310"/>
      <c r="B58" s="394" t="s">
        <v>317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>
        <f>A!L274</f>
        <v>1.58628E-2</v>
      </c>
    </row>
    <row r="59" spans="1:17" ht="12" customHeight="1">
      <c r="A59" s="310"/>
      <c r="B59" s="394" t="s">
        <v>318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>
        <f>A!L275</f>
        <v>1.5443200000000001E-2</v>
      </c>
    </row>
    <row r="60" spans="1:17" ht="12" customHeight="1" thickBot="1">
      <c r="A60" s="310"/>
      <c r="B60" s="399" t="s">
        <v>319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>
        <f>A!L276</f>
        <v>1.13767E-2</v>
      </c>
    </row>
    <row r="61" spans="1:17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23" t="s">
        <v>380</v>
      </c>
      <c r="K61" s="624"/>
      <c r="L61" s="625"/>
      <c r="M61" s="341"/>
      <c r="N61" s="341"/>
      <c r="O61" s="366"/>
      <c r="P61" s="388"/>
      <c r="Q61" s="316">
        <f>YourData!$J$5</f>
        <v>40179</v>
      </c>
    </row>
    <row r="62" spans="1:17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ht="12" customHeight="1">
      <c r="A63" s="310"/>
      <c r="B63" s="367" t="s">
        <v>815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379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ht="12" customHeight="1">
      <c r="A64" s="310"/>
      <c r="B64" s="408" t="s">
        <v>320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781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>
        <f>A!L446</f>
        <v>0</v>
      </c>
    </row>
    <row r="65" spans="1:17" ht="12" customHeight="1">
      <c r="A65" s="310"/>
      <c r="B65" s="394" t="s">
        <v>307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781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>
        <f>A!L447</f>
        <v>0</v>
      </c>
    </row>
    <row r="66" spans="1:17" ht="12" customHeight="1">
      <c r="A66" s="310"/>
      <c r="B66" s="394" t="s">
        <v>308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781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>
        <f>A!L448</f>
        <v>0</v>
      </c>
    </row>
    <row r="67" spans="1:17" ht="12" customHeight="1">
      <c r="A67" s="310"/>
      <c r="B67" s="394" t="s">
        <v>309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781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>
        <f>A!L449</f>
        <v>0</v>
      </c>
    </row>
    <row r="68" spans="1:17" ht="12" customHeight="1">
      <c r="A68" s="310"/>
      <c r="B68" s="394" t="s">
        <v>310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781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>
        <f>A!L450</f>
        <v>0</v>
      </c>
    </row>
    <row r="69" spans="1:17" ht="12" customHeight="1">
      <c r="A69" s="310"/>
      <c r="B69" s="394" t="s">
        <v>311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781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>
        <f>A!L451</f>
        <v>1.0631995796986982E-2</v>
      </c>
    </row>
    <row r="70" spans="1:17" ht="12" customHeight="1">
      <c r="A70" s="310"/>
      <c r="B70" s="394" t="s">
        <v>312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781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>
        <f>A!L452</f>
        <v>1.086647099820365E-2</v>
      </c>
    </row>
    <row r="71" spans="1:17" ht="12" customHeight="1">
      <c r="A71" s="310"/>
      <c r="B71" s="394" t="s">
        <v>313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781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>
        <f>A!L453</f>
        <v>1.0671150150974525E-2</v>
      </c>
    </row>
    <row r="72" spans="1:17" ht="12" customHeight="1">
      <c r="A72" s="310"/>
      <c r="B72" s="394" t="s">
        <v>314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781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>
        <f>A!L454</f>
        <v>9.5322271007963495E-3</v>
      </c>
    </row>
    <row r="73" spans="1:17" ht="12" customHeight="1">
      <c r="A73" s="310"/>
      <c r="B73" s="394" t="s">
        <v>315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781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>
        <f>A!L455</f>
        <v>8.6887786924222075E-3</v>
      </c>
    </row>
    <row r="74" spans="1:17" ht="12" customHeight="1">
      <c r="A74" s="310"/>
      <c r="B74" s="394" t="s">
        <v>316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781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>
        <f>A!L456</f>
        <v>8.8978489605695092E-3</v>
      </c>
    </row>
    <row r="75" spans="1:17" ht="12" customHeight="1">
      <c r="A75" s="310"/>
      <c r="B75" s="394" t="s">
        <v>317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781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>
        <f>A!L457</f>
        <v>1.4013919358499017E-2</v>
      </c>
    </row>
    <row r="76" spans="1:17" ht="12" customHeight="1">
      <c r="A76" s="310"/>
      <c r="B76" s="394" t="s">
        <v>318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781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>
        <f>A!L458</f>
        <v>1.3455760464152462E-2</v>
      </c>
    </row>
    <row r="77" spans="1:17" ht="12" customHeight="1" thickBot="1">
      <c r="A77" s="310"/>
      <c r="B77" s="399" t="s">
        <v>319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781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>
        <f>A!L459</f>
        <v>1.0398445946539858E-2</v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>
      <c r="Q104" s="558"/>
    </row>
    <row r="105" spans="17:17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7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transitionEvaluation="1" codeName="Sheet41">
    <pageSetUpPr fitToPage="1"/>
  </sheetPr>
  <dimension ref="A1:AB650"/>
  <sheetViews>
    <sheetView defaultGridColor="0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28">
      <c r="A1" t="s">
        <v>385</v>
      </c>
      <c r="H1" s="462"/>
    </row>
    <row r="2" spans="1:28">
      <c r="A2" t="s">
        <v>384</v>
      </c>
    </row>
    <row r="3" spans="1:28">
      <c r="A3" s="227"/>
      <c r="H3" s="2"/>
    </row>
    <row r="4" spans="1:28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498" t="s">
        <v>382</v>
      </c>
      <c r="H5" s="2"/>
    </row>
    <row r="6" spans="1:28">
      <c r="A6" s="497"/>
      <c r="H6" s="2"/>
      <c r="I6" s="2"/>
    </row>
    <row r="7" spans="1:28">
      <c r="A7" s="497" t="s">
        <v>681</v>
      </c>
      <c r="I7" s="2"/>
    </row>
    <row r="8" spans="1:28">
      <c r="A8" s="497"/>
      <c r="I8" s="2"/>
    </row>
    <row r="9" spans="1:28">
      <c r="A9" s="497" t="s">
        <v>682</v>
      </c>
      <c r="I9" s="2"/>
    </row>
    <row r="10" spans="1:28">
      <c r="A10" s="497"/>
      <c r="I10" s="2"/>
    </row>
    <row r="17" spans="1:28">
      <c r="A17" s="498" t="s">
        <v>674</v>
      </c>
    </row>
    <row r="19" spans="1:28">
      <c r="A19" t="s">
        <v>36</v>
      </c>
    </row>
    <row r="20" spans="1:28">
      <c r="A20" s="2"/>
    </row>
    <row r="21" spans="1:28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>
        <f>IF(ISBLANK(YourData!B25),"",YourData!B25)</f>
        <v>1521.32</v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>
        <f>IF(ISBLANK(YourData!B26),"",YourData!B26)</f>
        <v>1070.17</v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>
        <f>IF(ISBLANK(YourData!B27),"",YourData!B27)</f>
        <v>1007.53</v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>
        <f>IF(ISBLANK(YourData!B28),"",YourData!B28)</f>
        <v>108.72199999999999</v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>
        <f>IF(ISBLANK(YourData!B29),"",YourData!B29)</f>
        <v>67.963700000000003</v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>
        <f>IF(ISBLANK(YourData!B30),"",YourData!B30)</f>
        <v>1197.98</v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>
        <f>IF(ISBLANK(YourData!B31),"",YourData!B31)</f>
        <v>1132.6400000000001</v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>
        <f>IF(ISBLANK(YourData!B32),"",YourData!B32)</f>
        <v>1492.12</v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>
        <f>IF(ISBLANK(YourData!B33),"",YourData!B33)</f>
        <v>635.68100000000004</v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>
        <f>IF(ISBLANK(YourData!B34),"",YourData!B34)</f>
        <v>1081.8699999999999</v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>
        <f>IF(ISBLANK(YourData!B35),"",YourData!B35)</f>
        <v>1540.09</v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>
        <f>IF(ISBLANK(YourData!B36),"",YourData!B36)</f>
        <v>164.26499999999999</v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>
        <f>IF(ISBLANK(YourData!B37),"",YourData!B37)</f>
        <v>250.173</v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>
        <f>IF(ISBLANK(YourData!B38),"",YourData!B38)</f>
        <v>1465.63</v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>
        <f>IF(ISBLANK(YourData!D25),"",YourData!D25)</f>
        <v>143.72</v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>
        <f>IF(ISBLANK(YourData!D26),"",YourData!D26)</f>
        <v>127.739</v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>
        <f>IF(ISBLANK(YourData!D27),"",YourData!D27)</f>
        <v>116.592</v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>
        <f>IF(ISBLANK(YourData!D28),"",YourData!D28)</f>
        <v>10.270899999999999</v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>
        <f>IF(ISBLANK(YourData!D29),"",YourData!D29)</f>
        <v>8.1116299999999999</v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>
        <f>IF(ISBLANK(YourData!D30),"",YourData!D30)</f>
        <v>140.41</v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>
        <f>IF(ISBLANK(YourData!D31),"",YourData!D31)</f>
        <v>128.45099999999999</v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>
        <f>IF(ISBLANK(YourData!D32),"",YourData!D32)</f>
        <v>148.68199999999999</v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>
        <f>IF(ISBLANK(YourData!D33),"",YourData!D33)</f>
        <v>73.0655</v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>
        <f>IF(ISBLANK(YourData!D34),"",YourData!D34)</f>
        <v>118.361</v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>
        <f>IF(ISBLANK(YourData!D35),"",YourData!D35)</f>
        <v>139.07599999999999</v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>
        <f>IF(ISBLANK(YourData!D36),"",YourData!D36)</f>
        <v>18.023499999999999</v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>
        <f>IF(ISBLANK(YourData!D37),"",YourData!D37)</f>
        <v>22.654800000000002</v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>
        <f>IF(ISBLANK(YourData!D38),"",YourData!D38)</f>
        <v>153.52600000000001</v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>
        <f>IF(ISBLANK(YourData!F25),"",YourData!F25)</f>
        <v>3797.78</v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>
        <f>IF(ISBLANK(YourData!F26),"",YourData!F26)</f>
        <v>3763.19</v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>
        <f>IF(ISBLANK(YourData!F27),"",YourData!F27)</f>
        <v>3746.96</v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>
        <f>IF(ISBLANK(YourData!F28),"",YourData!F28)</f>
        <v>216.98699999999999</v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>
        <f>IF(ISBLANK(YourData!F29),"",YourData!F29)</f>
        <v>196.20500000000001</v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>
        <f>IF(ISBLANK(YourData!F30),"",YourData!F30)</f>
        <v>4508.72</v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>
        <f>IF(ISBLANK(YourData!F31),"",YourData!F31)</f>
        <v>4490.9799999999996</v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>
        <f>IF(ISBLANK(YourData!F32),"",YourData!F32)</f>
        <v>4528.6499999999996</v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>
        <f>IF(ISBLANK(YourData!F33),"",YourData!F33)</f>
        <v>2224.79</v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>
        <f>IF(ISBLANK(YourData!F34),"",YourData!F34)</f>
        <v>4480.97</v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>
        <f>IF(ISBLANK(YourData!F35),"",YourData!F35)</f>
        <v>4522.3500000000004</v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>
        <f>IF(ISBLANK(YourData!F36),"",YourData!F36)</f>
        <v>574.16800000000001</v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>
        <f>IF(ISBLANK(YourData!F37),"",YourData!F37)</f>
        <v>597.62599999999998</v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>
        <f>IF(ISBLANK(YourData!F38),"",YourData!F38)</f>
        <v>5484.46</v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>
        <f>IF(ISBLANK(YourData!G25),"",YourData!G25)</f>
        <v>3797.78</v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>
        <f>IF(ISBLANK(YourData!G26),"",YourData!G26)</f>
        <v>3763.19</v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>
        <f>IF(ISBLANK(YourData!G27),"",YourData!G27)</f>
        <v>3746.96</v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>
        <f>IF(ISBLANK(YourData!G28),"",YourData!G28)</f>
        <v>216.98699999999999</v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>
        <f>IF(ISBLANK(YourData!G29),"",YourData!G29)</f>
        <v>196.20500000000001</v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>
        <f>IF(ISBLANK(YourData!G30),"",YourData!G30)</f>
        <v>3769.52</v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>
        <f>IF(ISBLANK(YourData!G31),"",YourData!G31)</f>
        <v>3751.78</v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>
        <f>IF(ISBLANK(YourData!G32),"",YourData!G32)</f>
        <v>3789.45</v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>
        <f>IF(ISBLANK(YourData!G33),"",YourData!G33)</f>
        <v>1485.59</v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>
        <f>IF(ISBLANK(YourData!G34),"",YourData!G34)</f>
        <v>1524.16</v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>
        <f>IF(ISBLANK(YourData!G35),"",YourData!G35)</f>
        <v>1565.54</v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>
        <f>IF(ISBLANK(YourData!G36),"",YourData!G36)</f>
        <v>204.56700000000001</v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>
        <f>IF(ISBLANK(YourData!G37),"",YourData!G37)</f>
        <v>228.024</v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>
        <f>IF(ISBLANK(YourData!G38),"",YourData!G38)</f>
        <v>4263.43</v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>
        <f>IF(ISBLANK(YourData!H25),"",YourData!H25)</f>
        <v>1.02318E-14</v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>
        <f>IF(ISBLANK(YourData!H26),"",YourData!H26)</f>
        <v>-3.61524E-14</v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>
        <f>IF(ISBLANK(YourData!H27),"",YourData!H27)</f>
        <v>5.45697E-15</v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>
        <f>IF(ISBLANK(YourData!H28),"",YourData!H28)</f>
        <v>8.9528400000000009E-16</v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>
        <f>IF(ISBLANK(YourData!H29),"",YourData!H29)</f>
        <v>1.5347700000000001E-15</v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>
        <f>IF(ISBLANK(YourData!H30),"",YourData!H30)</f>
        <v>739.20100000000002</v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>
        <f>IF(ISBLANK(YourData!H31),"",YourData!H31)</f>
        <v>739.2</v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>
        <f>IF(ISBLANK(YourData!H32),"",YourData!H32)</f>
        <v>739.20100000000002</v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>
        <f>IF(ISBLANK(YourData!H33),"",YourData!H33)</f>
        <v>739.20100000000002</v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>
        <f>IF(ISBLANK(YourData!H34),"",YourData!H34)</f>
        <v>2956.81</v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>
        <f>IF(ISBLANK(YourData!H35),"",YourData!H35)</f>
        <v>2956.81</v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>
        <f>IF(ISBLANK(YourData!H36),"",YourData!H36)</f>
        <v>369.601</v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>
        <f>IF(ISBLANK(YourData!H37),"",YourData!H37)</f>
        <v>369.601</v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>
        <f>IF(ISBLANK(YourData!H38),"",YourData!H38)</f>
        <v>1221.03</v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>
        <f>IF(ISBLANK(YourData!I25),"",YourData!I25)</f>
        <v>3654.07</v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>
        <f>IF(ISBLANK(YourData!I26),"",YourData!I26)</f>
        <v>3635.45</v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>
        <f>IF(ISBLANK(YourData!I27),"",YourData!I27)</f>
        <v>3630.36</v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>
        <f>IF(ISBLANK(YourData!I28),"",YourData!I28)</f>
        <v>206.71600000000001</v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>
        <f>IF(ISBLANK(YourData!I29),"",YourData!I29)</f>
        <v>188.09299999999999</v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>
        <f>IF(ISBLANK(YourData!I30),"",YourData!I30)</f>
        <v>4368.3100000000004</v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>
        <f>IF(ISBLANK(YourData!I31),"",YourData!I31)</f>
        <v>4362.53</v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>
        <f>IF(ISBLANK(YourData!I32),"",YourData!I32)</f>
        <v>4379.97</v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>
        <f>IF(ISBLANK(YourData!I33),"",YourData!I33)</f>
        <v>2151.7199999999998</v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>
        <f>IF(ISBLANK(YourData!I34),"",YourData!I34)</f>
        <v>4362.6099999999997</v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>
        <f>IF(ISBLANK(YourData!I35),"",YourData!I35)</f>
        <v>4383.28</v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>
        <f>IF(ISBLANK(YourData!I36),"",YourData!I36)</f>
        <v>556.14499999999998</v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>
        <f>IF(ISBLANK(YourData!I37),"",YourData!I37)</f>
        <v>574.971</v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>
        <f>IF(ISBLANK(YourData!I38),"",YourData!I38)</f>
        <v>5330.93</v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>
        <f>IF(ISBLANK(YourData!J25),"",YourData!J25)</f>
        <v>3654.07</v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>
        <f>IF(ISBLANK(YourData!J26),"",YourData!J26)</f>
        <v>3635.45</v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>
        <f>IF(ISBLANK(YourData!J27),"",YourData!J27)</f>
        <v>3630.36</v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>
        <f>IF(ISBLANK(YourData!J28),"",YourData!J28)</f>
        <v>206.71600000000001</v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>
        <f>IF(ISBLANK(YourData!J29),"",YourData!J29)</f>
        <v>188.09299999999999</v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>
        <f>IF(ISBLANK(YourData!J30),"",YourData!J30)</f>
        <v>3635.45</v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>
        <f>IF(ISBLANK(YourData!J31),"",YourData!J31)</f>
        <v>3630.36</v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>
        <f>IF(ISBLANK(YourData!J32),"",YourData!J32)</f>
        <v>3646.67</v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>
        <f>IF(ISBLANK(YourData!J33),"",YourData!J33)</f>
        <v>1417.85</v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>
        <f>IF(ISBLANK(YourData!J34),"",YourData!J34)</f>
        <v>1417.85</v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>
        <f>IF(ISBLANK(YourData!J35),"",YourData!J35)</f>
        <v>1436.48</v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>
        <f>IF(ISBLANK(YourData!J36),"",YourData!J36)</f>
        <v>188.09299999999999</v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>
        <f>IF(ISBLANK(YourData!J37),"",YourData!J37)</f>
        <v>206.71600000000001</v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>
        <f>IF(ISBLANK(YourData!J38),"",YourData!J38)</f>
        <v>4120.41</v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>
        <f>IF(ISBLANK(YourData!K25),"",YourData!K25)</f>
        <v>4.6429700000000004E-13</v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>
        <f>IF(ISBLANK(YourData!K26),"",YourData!K26)</f>
        <v>3.65389E-13</v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>
        <f>IF(ISBLANK(YourData!K27),"",YourData!K27)</f>
        <v>3.8744500000000002E-13</v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>
        <f>IF(ISBLANK(YourData!K28),"",YourData!K28)</f>
        <v>2.6702200000000001E-14</v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>
        <f>IF(ISBLANK(YourData!K29),"",YourData!K29)</f>
        <v>2.0847300000000001E-14</v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>
        <f>IF(ISBLANK(YourData!K30),"",YourData!K30)</f>
        <v>732.85599999999999</v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>
        <f>IF(ISBLANK(YourData!K31),"",YourData!K31)</f>
        <v>732.16700000000003</v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>
        <f>IF(ISBLANK(YourData!K32),"",YourData!K32)</f>
        <v>733.29899999999998</v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>
        <f>IF(ISBLANK(YourData!K33),"",YourData!K33)</f>
        <v>733.86800000000005</v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>
        <f>IF(ISBLANK(YourData!K34),"",YourData!K34)</f>
        <v>2944.75</v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>
        <f>IF(ISBLANK(YourData!K35),"",YourData!K35)</f>
        <v>2946.8</v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>
        <f>IF(ISBLANK(YourData!K36),"",YourData!K36)</f>
        <v>368.05200000000002</v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>
        <f>IF(ISBLANK(YourData!K37),"",YourData!K37)</f>
        <v>368.255</v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>
        <f>IF(ISBLANK(YourData!K38),"",YourData!K38)</f>
        <v>1210.52</v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t="s">
        <v>63</v>
      </c>
    </row>
    <row r="220" spans="1:28">
      <c r="A220" s="2"/>
    </row>
    <row r="221" spans="1:28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>
        <f>IF(ISBLANK(YourData!L25),"",YourData!L25)</f>
        <v>2.4018999999999999</v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>
        <f>IF(ISBLANK(YourData!L26),"",YourData!L26)</f>
        <v>3.3970699999999998</v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>
        <f>IF(ISBLANK(YourData!L27),"",YourData!L27)</f>
        <v>3.6032299999999999</v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>
        <f>IF(ISBLANK(YourData!L28),"",YourData!L28)</f>
        <v>1.9013199999999999</v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>
        <f>IF(ISBLANK(YourData!L29),"",YourData!L29)</f>
        <v>2.76755</v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>
        <f>IF(ISBLANK(YourData!L30),"",YourData!L30)</f>
        <v>3.6463999999999999</v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>
        <f>IF(ISBLANK(YourData!L31),"",YourData!L31)</f>
        <v>3.8516499999999998</v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>
        <f>IF(ISBLANK(YourData!L32),"",YourData!L32)</f>
        <v>2.9354</v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>
        <f>IF(ISBLANK(YourData!L33),"",YourData!L33)</f>
        <v>3.3849100000000001</v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>
        <f>IF(ISBLANK(YourData!L34),"",YourData!L34)</f>
        <v>4.0324600000000004</v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>
        <f>IF(ISBLANK(YourData!L35),"",YourData!L35)</f>
        <v>2.8461099999999999</v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>
        <f>IF(ISBLANK(YourData!L36),"",YourData!L36)</f>
        <v>3.3856600000000001</v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>
        <f>IF(ISBLANK(YourData!L37),"",YourData!L37)</f>
        <v>2.2982999999999998</v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>
        <f>IF(ISBLANK(YourData!L38),"",YourData!L38)</f>
        <v>3.6372900000000001</v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28">
      <c r="A239" t="s">
        <v>64</v>
      </c>
    </row>
    <row r="240" spans="1:28">
      <c r="A240" s="2"/>
    </row>
    <row r="241" spans="1:28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>
        <f>IF(ISBLANK(YourData!M25),"",YourData!M25)</f>
        <v>22.209800000000001</v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>
        <f>IF(ISBLANK(YourData!M26),"",YourData!M26)</f>
        <v>22.2</v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>
        <f>IF(ISBLANK(YourData!M27),"",YourData!M27)</f>
        <v>26.700099999999999</v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>
        <f>IF(ISBLANK(YourData!M28),"",YourData!M28)</f>
        <v>22.200099999999999</v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>
        <f>IF(ISBLANK(YourData!M29),"",YourData!M29)</f>
        <v>22.200099999999999</v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>
        <f>IF(ISBLANK(YourData!M30),"",YourData!M30)</f>
        <v>22.2</v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>
        <f>IF(ISBLANK(YourData!M31),"",YourData!M31)</f>
        <v>26.7</v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>
        <f>IF(ISBLANK(YourData!M32),"",YourData!M32)</f>
        <v>23.305800000000001</v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>
        <f>IF(ISBLANK(YourData!M33),"",YourData!M33)</f>
        <v>22.200199999999999</v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>
        <f>IF(ISBLANK(YourData!M34),"",YourData!M34)</f>
        <v>22.200099999999999</v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>
        <f>IF(ISBLANK(YourData!M35),"",YourData!M35)</f>
        <v>22.2</v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>
        <f>IF(ISBLANK(YourData!M36),"",YourData!M36)</f>
        <v>22.200299999999999</v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>
        <f>IF(ISBLANK(YourData!M37),"",YourData!M37)</f>
        <v>22.200299999999999</v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>
        <f>IF(ISBLANK(YourData!M38),"",YourData!M38)</f>
        <v>26.7013</v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28">
      <c r="A259" t="s">
        <v>65</v>
      </c>
    </row>
    <row r="260" spans="1:28">
      <c r="A260" s="2"/>
    </row>
    <row r="261" spans="1:28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>
        <f>IF(ISBLANK(YourData!N25),"",YourData!N25)</f>
        <v>7.4007400000000003E-3</v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>
        <f>IF(ISBLANK(YourData!N26),"",YourData!N26)</f>
        <v>6.5055499999999997E-3</v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>
        <f>IF(ISBLANK(YourData!N27),"",YourData!N27)</f>
        <v>7.9384699999999996E-3</v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>
        <f>IF(ISBLANK(YourData!N28),"",YourData!N28)</f>
        <v>7.40283E-3</v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>
        <f>IF(ISBLANK(YourData!N29),"",YourData!N29)</f>
        <v>6.5112499999999997E-3</v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>
        <f>IF(ISBLANK(YourData!N30),"",YourData!N30)</f>
        <v>8.3559099999999994E-3</v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>
        <f>IF(ISBLANK(YourData!N31),"",YourData!N31)</f>
        <v>1.01873E-2</v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>
        <f>IF(ISBLANK(YourData!N32),"",YourData!N32)</f>
        <v>9.3260800000000005E-3</v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>
        <f>IF(ISBLANK(YourData!N33),"",YourData!N33)</f>
        <v>1.0522200000000001E-2</v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>
        <f>IF(ISBLANK(YourData!N34),"",YourData!N34)</f>
        <v>1.6193300000000001E-2</v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>
        <f>IF(ISBLANK(YourData!N35),"",YourData!N35)</f>
        <v>1.60713E-2</v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>
        <f>IF(ISBLANK(YourData!N36),"",YourData!N36)</f>
        <v>1.58628E-2</v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>
        <f>IF(ISBLANK(YourData!N37),"",YourData!N37)</f>
        <v>1.5443200000000001E-2</v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>
        <f>IF(ISBLANK(YourData!N38),"",YourData!N38)</f>
        <v>1.13767E-2</v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28">
      <c r="A279" t="s">
        <v>66</v>
      </c>
    </row>
    <row r="280" spans="1:28">
      <c r="A280" s="2"/>
    </row>
    <row r="281" spans="1:28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>
        <f>IF(ISBLANK(YourData!O25),"",YourData!O25)</f>
        <v>2.4037600000000001</v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>
        <f>IF(ISBLANK(YourData!O26),"",YourData!O26)</f>
        <v>3.3997799999999998</v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>
        <f>IF(ISBLANK(YourData!O27),"",YourData!O27)</f>
        <v>3.6061399999999999</v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>
        <f>IF(ISBLANK(YourData!O28),"",YourData!O28)</f>
        <v>1.90354</v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>
        <f>IF(ISBLANK(YourData!O29),"",YourData!O29)</f>
        <v>2.7708200000000001</v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>
        <f>IF(ISBLANK(YourData!O30),"",YourData!O30)</f>
        <v>3.6507800000000001</v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>
        <f>IF(ISBLANK(YourData!O31),"",YourData!O31)</f>
        <v>3.8562699999999999</v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>
        <f>IF(ISBLANK(YourData!O32),"",YourData!O32)</f>
        <v>2.9396300000000002</v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>
        <f>IF(ISBLANK(YourData!O33),"",YourData!O33)</f>
        <v>3.3887</v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>
        <f>IF(ISBLANK(YourData!O34),"",YourData!O34)</f>
        <v>4.0381299999999998</v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>
        <f>IF(ISBLANK(YourData!O35),"",YourData!O35)</f>
        <v>2.85154</v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>
        <f>IF(ISBLANK(YourData!O36),"",YourData!O36)</f>
        <v>3.3915999999999999</v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>
        <f>IF(ISBLANK(YourData!O37),"",YourData!O37)</f>
        <v>2.3028900000000001</v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>
        <f>IF(ISBLANK(YourData!O38),"",YourData!O38)</f>
        <v>3.6424699999999999</v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28">
      <c r="A299" t="s">
        <v>67</v>
      </c>
    </row>
    <row r="300" spans="1:28">
      <c r="A300" s="2"/>
    </row>
    <row r="301" spans="1:28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>
        <f>IF(ISBLANK(YourData!P25),"",YourData!P25)</f>
        <v>22.210100000000001</v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>
        <f>IF(ISBLANK(YourData!P26),"",YourData!P26)</f>
        <v>22.2</v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>
        <f>IF(ISBLANK(YourData!P27),"",YourData!P27)</f>
        <v>26.700099999999999</v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>
        <f>IF(ISBLANK(YourData!P28),"",YourData!P28)</f>
        <v>22.200099999999999</v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>
        <f>IF(ISBLANK(YourData!P29),"",YourData!P29)</f>
        <v>22.200099999999999</v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>
        <f>IF(ISBLANK(YourData!P30),"",YourData!P30)</f>
        <v>22.2</v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>
        <f>IF(ISBLANK(YourData!P31),"",YourData!P31)</f>
        <v>26.7</v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>
        <f>IF(ISBLANK(YourData!P32),"",YourData!P32)</f>
        <v>23.3062</v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>
        <f>IF(ISBLANK(YourData!P33),"",YourData!P33)</f>
        <v>22.200199999999999</v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>
        <f>IF(ISBLANK(YourData!P34),"",YourData!P34)</f>
        <v>22.200099999999999</v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>
        <f>IF(ISBLANK(YourData!P35),"",YourData!P35)</f>
        <v>22.2</v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>
        <f>IF(ISBLANK(YourData!P36),"",YourData!P36)</f>
        <v>22.200299999999999</v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>
        <f>IF(ISBLANK(YourData!P37),"",YourData!P37)</f>
        <v>22.200299999999999</v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>
        <f>IF(ISBLANK(YourData!P38),"",YourData!P38)</f>
        <v>26.701799999999999</v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28">
      <c r="A319" t="s">
        <v>68</v>
      </c>
    </row>
    <row r="320" spans="1:28">
      <c r="A320" s="2"/>
    </row>
    <row r="321" spans="1:28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>
        <f>IF(ISBLANK(YourData!Q25),"",YourData!Q25)</f>
        <v>7.4007400000000003E-3</v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>
        <f>IF(ISBLANK(YourData!Q26),"",YourData!Q26)</f>
        <v>6.5055499999999997E-3</v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>
        <f>IF(ISBLANK(YourData!Q27),"",YourData!Q27)</f>
        <v>7.9384699999999996E-3</v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>
        <f>IF(ISBLANK(YourData!Q28),"",YourData!Q28)</f>
        <v>7.40283E-3</v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>
        <f>IF(ISBLANK(YourData!Q29),"",YourData!Q29)</f>
        <v>6.5112499999999997E-3</v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>
        <f>IF(ISBLANK(YourData!Q30),"",YourData!Q30)</f>
        <v>8.3735100000000007E-3</v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>
        <f>IF(ISBLANK(YourData!Q31),"",YourData!Q31)</f>
        <v>1.0210500000000001E-2</v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>
        <f>IF(ISBLANK(YourData!Q32),"",YourData!Q32)</f>
        <v>9.3447900000000004E-3</v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>
        <f>IF(ISBLANK(YourData!Q33),"",YourData!Q33)</f>
        <v>1.05381E-2</v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>
        <f>IF(ISBLANK(YourData!Q34),"",YourData!Q34)</f>
        <v>1.62151E-2</v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>
        <f>IF(ISBLANK(YourData!Q35),"",YourData!Q35)</f>
        <v>1.60917E-2</v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>
        <f>IF(ISBLANK(YourData!Q36),"",YourData!Q36)</f>
        <v>1.5935499999999998E-2</v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>
        <f>IF(ISBLANK(YourData!Q37),"",YourData!Q37)</f>
        <v>1.55041E-2</v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>
        <f>IF(ISBLANK(YourData!Q38),"",YourData!Q38)</f>
        <v>1.13992E-2</v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28">
      <c r="A339" t="s">
        <v>69</v>
      </c>
    </row>
    <row r="340" spans="1:28">
      <c r="A340" s="2"/>
    </row>
    <row r="341" spans="1:28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>
        <f>IF(ISBLANK(YourData!R25),"",YourData!R25)</f>
        <v>2.3988299999999998</v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>
        <f>IF(ISBLANK(YourData!R26),"",YourData!R26)</f>
        <v>3.3926500000000002</v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>
        <f>IF(ISBLANK(YourData!R27),"",YourData!R27)</f>
        <v>3.5985100000000001</v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>
        <f>IF(ISBLANK(YourData!R28),"",YourData!R28)</f>
        <v>1.89791</v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>
        <f>IF(ISBLANK(YourData!R29),"",YourData!R29)</f>
        <v>2.76254</v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>
        <f>IF(ISBLANK(YourData!R30),"",YourData!R30)</f>
        <v>3.6425999999999998</v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>
        <f>IF(ISBLANK(YourData!R31),"",YourData!R31)</f>
        <v>3.8478599999999998</v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>
        <f>IF(ISBLANK(YourData!R32),"",YourData!R32)</f>
        <v>2.9319000000000002</v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>
        <f>IF(ISBLANK(YourData!R33),"",YourData!R33)</f>
        <v>3.3802400000000001</v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>
        <f>IF(ISBLANK(YourData!R34),"",YourData!R34)</f>
        <v>4.02705</v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>
        <f>IF(ISBLANK(YourData!R35),"",YourData!R35)</f>
        <v>2.84076</v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>
        <f>IF(ISBLANK(YourData!R36),"",YourData!R36)</f>
        <v>3.3780600000000001</v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>
        <f>IF(ISBLANK(YourData!R37),"",YourData!R37)</f>
        <v>2.2924799999999999</v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>
        <f>IF(ISBLANK(YourData!R38),"",YourData!R38)</f>
        <v>3.6331099999999998</v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28">
      <c r="A359" t="s">
        <v>70</v>
      </c>
    </row>
    <row r="360" spans="1:28">
      <c r="A360" s="2"/>
    </row>
    <row r="361" spans="1:28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>
        <f>IF(ISBLANK(YourData!S25),"",YourData!S25)</f>
        <v>22.209499999999998</v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>
        <f>IF(ISBLANK(YourData!S26),"",YourData!S26)</f>
        <v>22.2</v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>
        <f>IF(ISBLANK(YourData!S27),"",YourData!S27)</f>
        <v>26.700099999999999</v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>
        <f>IF(ISBLANK(YourData!S28),"",YourData!S28)</f>
        <v>22.200099999999999</v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>
        <f>IF(ISBLANK(YourData!S29),"",YourData!S29)</f>
        <v>22.200099999999999</v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>
        <f>IF(ISBLANK(YourData!S30),"",YourData!S30)</f>
        <v>22.2</v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>
        <f>IF(ISBLANK(YourData!S31),"",YourData!S31)</f>
        <v>26.7</v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>
        <f>IF(ISBLANK(YourData!S32),"",YourData!S32)</f>
        <v>23.305399999999999</v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>
        <f>IF(ISBLANK(YourData!S33),"",YourData!S33)</f>
        <v>22.200199999999999</v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>
        <f>IF(ISBLANK(YourData!S34),"",YourData!S34)</f>
        <v>22.200099999999999</v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>
        <f>IF(ISBLANK(YourData!S35),"",YourData!S35)</f>
        <v>22.2</v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>
        <f>IF(ISBLANK(YourData!S36),"",YourData!S36)</f>
        <v>22.200199999999999</v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>
        <f>IF(ISBLANK(YourData!S37),"",YourData!S37)</f>
        <v>22.200299999999999</v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>
        <f>IF(ISBLANK(YourData!S38),"",YourData!S38)</f>
        <v>26.701000000000001</v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28">
      <c r="A379" t="s">
        <v>71</v>
      </c>
    </row>
    <row r="380" spans="1:28">
      <c r="A380" s="2"/>
    </row>
    <row r="381" spans="1:28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>
        <f>IF(ISBLANK(YourData!T25),"",YourData!T25)</f>
        <v>7.4007400000000003E-3</v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>
        <f>IF(ISBLANK(YourData!T26),"",YourData!T26)</f>
        <v>6.5055499999999997E-3</v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>
        <f>IF(ISBLANK(YourData!T27),"",YourData!T27)</f>
        <v>7.9384699999999996E-3</v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>
        <f>IF(ISBLANK(YourData!T28),"",YourData!T28)</f>
        <v>7.40283E-3</v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>
        <f>IF(ISBLANK(YourData!T29),"",YourData!T29)</f>
        <v>6.5112499999999997E-3</v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>
        <f>IF(ISBLANK(YourData!T30),"",YourData!T30)</f>
        <v>8.2846699999999992E-3</v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>
        <f>IF(ISBLANK(YourData!T31),"",YourData!T31)</f>
        <v>1.0099800000000001E-2</v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>
        <f>IF(ISBLANK(YourData!T32),"",YourData!T32)</f>
        <v>9.2452699999999999E-3</v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>
        <f>IF(ISBLANK(YourData!T33),"",YourData!T33)</f>
        <v>1.0437800000000001E-2</v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>
        <f>IF(ISBLANK(YourData!T34),"",YourData!T34)</f>
        <v>1.6074399999999999E-2</v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>
        <f>IF(ISBLANK(YourData!T35),"",YourData!T35)</f>
        <v>1.59487E-2</v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>
        <f>IF(ISBLANK(YourData!T36),"",YourData!T36)</f>
        <v>1.57132E-2</v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>
        <f>IF(ISBLANK(YourData!T37),"",YourData!T37)</f>
        <v>1.5296300000000001E-2</v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>
        <f>IF(ISBLANK(YourData!T38),"",YourData!T38)</f>
        <v>1.12809E-2</v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28">
      <c r="A398" s="1"/>
    </row>
    <row r="399" spans="1:28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1" t="s">
        <v>72</v>
      </c>
    </row>
    <row r="401" spans="1:28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t="s">
        <v>73</v>
      </c>
    </row>
    <row r="403" spans="1:28">
      <c r="A403" s="2"/>
    </row>
    <row r="404" spans="1:28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>
        <f t="shared" si="0"/>
        <v>2.0525417377910502E-3</v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>
        <f t="shared" si="1"/>
        <v>2.098867553509241E-3</v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>
        <f t="shared" si="2"/>
        <v>2.1175445364297598E-3</v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>
        <f t="shared" si="3"/>
        <v>2.9611007089811415E-3</v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>
        <f t="shared" si="4"/>
        <v>2.9918158660187043E-3</v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>
        <f t="shared" si="5"/>
        <v>2.2433084686266725E-3</v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>
        <f t="shared" si="6"/>
        <v>2.1834798073552967E-3</v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>
        <f t="shared" si="7"/>
        <v>2.6333719424950653E-3</v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>
        <f t="shared" si="8"/>
        <v>2.4993278994123662E-3</v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>
        <f t="shared" si="9"/>
        <v>2.7477023950639944E-3</v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>
        <f t="shared" si="10"/>
        <v>3.7876259174803545E-3</v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>
        <f t="shared" si="11"/>
        <v>3.9992202406620523E-3</v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>
        <f t="shared" si="12"/>
        <v>4.529434799634623E-3</v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>
        <f t="shared" si="13"/>
        <v>2.573344440503791E-3</v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28">
      <c r="A422" t="s">
        <v>74</v>
      </c>
    </row>
    <row r="423" spans="1:28">
      <c r="A423" s="2"/>
    </row>
    <row r="424" spans="1:28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>
        <f t="shared" si="14"/>
        <v>2.7015101441802913E-5</v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>
        <f t="shared" si="15"/>
        <v>0</v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>
        <f t="shared" si="16"/>
        <v>0</v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>
        <f t="shared" si="17"/>
        <v>0</v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>
        <f t="shared" si="18"/>
        <v>0</v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>
        <f t="shared" si="19"/>
        <v>0</v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>
        <f t="shared" si="20"/>
        <v>0</v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>
        <f t="shared" si="21"/>
        <v>3.4326219224471512E-5</v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>
        <f t="shared" si="22"/>
        <v>0</v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>
        <f t="shared" si="23"/>
        <v>0</v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>
        <f t="shared" si="24"/>
        <v>0</v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>
        <f t="shared" si="25"/>
        <v>4.5044436336340929E-6</v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>
        <f t="shared" si="26"/>
        <v>0</v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>
        <f t="shared" si="27"/>
        <v>2.9961088036842234E-5</v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28">
      <c r="A442" t="s">
        <v>75</v>
      </c>
    </row>
    <row r="443" spans="1:28">
      <c r="A443" s="2"/>
    </row>
    <row r="444" spans="1:28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>
        <f t="shared" si="28"/>
        <v>0</v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>
        <f t="shared" si="29"/>
        <v>0</v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>
        <f t="shared" si="30"/>
        <v>0</v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>
        <f t="shared" si="31"/>
        <v>0</v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>
        <f t="shared" si="32"/>
        <v>0</v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>
        <f t="shared" si="33"/>
        <v>1.0631995796986982E-2</v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>
        <f t="shared" si="34"/>
        <v>1.086647099820365E-2</v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>
        <f t="shared" si="35"/>
        <v>1.0671150150974525E-2</v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>
        <f t="shared" si="36"/>
        <v>9.5322271007963495E-3</v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>
        <f t="shared" si="37"/>
        <v>8.6887786924222075E-3</v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>
        <f t="shared" si="38"/>
        <v>8.8978489605695092E-3</v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>
        <f t="shared" si="39"/>
        <v>1.4013919358499017E-2</v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>
        <f t="shared" si="40"/>
        <v>1.3455760464152462E-2</v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>
        <f t="shared" si="41"/>
        <v>1.0398445946539858E-2</v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28">
      <c r="A462" t="s">
        <v>76</v>
      </c>
    </row>
    <row r="463" spans="1:28">
      <c r="A463" s="2"/>
    </row>
    <row r="464" spans="1:28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>
        <f t="shared" si="42"/>
        <v>0.99516999999999989</v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>
        <f t="shared" si="43"/>
        <v>0.20616000000000012</v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>
        <f t="shared" si="44"/>
        <v>1.20133</v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>
        <f t="shared" si="45"/>
        <v>-0.50058000000000002</v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>
        <f t="shared" si="46"/>
        <v>0.86623000000000006</v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>
        <f t="shared" si="47"/>
        <v>-0.62951999999999986</v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>
        <f t="shared" si="48"/>
        <v>0.24933000000000005</v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>
        <f t="shared" si="49"/>
        <v>0.20524999999999993</v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>
        <f t="shared" si="50"/>
        <v>-0.91624999999999979</v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>
        <f t="shared" si="51"/>
        <v>-0.26148999999999978</v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>
        <f t="shared" si="52"/>
        <v>0.38606000000000051</v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>
        <f t="shared" si="53"/>
        <v>0.64755000000000029</v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>
        <f t="shared" si="54"/>
        <v>-1.1863500000000005</v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>
        <f t="shared" si="55"/>
        <v>-0.64680000000000026</v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>
        <f t="shared" si="56"/>
        <v>0.61811000000000016</v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>
        <f t="shared" si="57"/>
        <v>-1.0873600000000003</v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>
        <f t="shared" si="58"/>
        <v>-0.54781000000000013</v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>
        <f t="shared" si="59"/>
        <v>0.39697999999999989</v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>
        <f t="shared" si="60"/>
        <v>1.2353900000000002</v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28">
      <c r="A492" t="s">
        <v>96</v>
      </c>
    </row>
    <row r="493" spans="1:28">
      <c r="A493" s="2"/>
    </row>
    <row r="494" spans="1:28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>
        <f t="shared" si="61"/>
        <v>-451.14999999999986</v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>
        <f t="shared" si="62"/>
        <v>-62.6400000000001</v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>
        <f t="shared" si="63"/>
        <v>-513.79</v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>
        <f t="shared" si="64"/>
        <v>-1412.598</v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>
        <f t="shared" si="65"/>
        <v>-40.758299999999991</v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>
        <f t="shared" si="66"/>
        <v>-1002.2063000000001</v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>
        <f t="shared" si="67"/>
        <v>127.80999999999995</v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>
        <f t="shared" si="68"/>
        <v>-65.339999999999918</v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>
        <f t="shared" si="69"/>
        <v>359.47999999999979</v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>
        <f t="shared" si="70"/>
        <v>-562.29899999999998</v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>
        <f t="shared" si="71"/>
        <v>-116.11000000000013</v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>
        <f t="shared" si="72"/>
        <v>446.18899999999985</v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>
        <f t="shared" si="73"/>
        <v>458.22</v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>
        <f t="shared" si="74"/>
        <v>-917.6049999999999</v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>
        <f t="shared" si="75"/>
        <v>96.301299999999983</v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>
        <f t="shared" si="76"/>
        <v>85.908000000000015</v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>
        <f t="shared" si="77"/>
        <v>-1289.9169999999999</v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>
        <f t="shared" si="78"/>
        <v>141.45100000000002</v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>
        <f t="shared" si="79"/>
        <v>-55.689999999999827</v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>
        <f t="shared" si="99"/>
        <v>-15.980999999999995</v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>
        <f t="shared" si="100"/>
        <v>-11.147000000000006</v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>
        <f t="shared" si="101"/>
        <v>-27.128</v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>
        <f t="shared" si="102"/>
        <v>-133.44909999999999</v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>
        <f t="shared" si="103"/>
        <v>-2.1592699999999994</v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>
        <f t="shared" si="104"/>
        <v>-119.62737</v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>
        <f t="shared" si="105"/>
        <v>12.670999999999992</v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>
        <f t="shared" si="106"/>
        <v>-11.959000000000003</v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>
        <f t="shared" si="107"/>
        <v>20.230999999999995</v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>
        <f t="shared" si="108"/>
        <v>-67.344499999999996</v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>
        <f t="shared" si="109"/>
        <v>-22.048999999999992</v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>
        <f t="shared" si="110"/>
        <v>45.295500000000004</v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>
        <f t="shared" si="111"/>
        <v>20.714999999999989</v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>
        <f t="shared" si="112"/>
        <v>-100.33750000000001</v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>
        <f t="shared" si="113"/>
        <v>9.9118699999999986</v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>
        <f t="shared" si="114"/>
        <v>4.6313000000000031</v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>
        <f t="shared" si="115"/>
        <v>-116.4212</v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>
        <f t="shared" si="116"/>
        <v>12.383900000000002</v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>
        <f t="shared" si="117"/>
        <v>9.8060000000000116</v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>
        <f t="shared" si="137"/>
        <v>-34.590000000000146</v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>
        <f t="shared" si="138"/>
        <v>-16.230000000000018</v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>
        <f t="shared" si="139"/>
        <v>-50.820000000000164</v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>
        <f t="shared" si="140"/>
        <v>-3580.7930000000001</v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>
        <f t="shared" si="141"/>
        <v>-20.781999999999982</v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>
        <f t="shared" si="142"/>
        <v>-3566.9850000000001</v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>
        <f t="shared" si="143"/>
        <v>745.5300000000002</v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>
        <f t="shared" si="144"/>
        <v>-17.740000000000691</v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>
        <f t="shared" si="145"/>
        <v>37.670000000000073</v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>
        <f t="shared" si="146"/>
        <v>-2283.9300000000003</v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>
        <f t="shared" si="147"/>
        <v>-27.75</v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>
        <f t="shared" si="148"/>
        <v>2256.1800000000003</v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>
        <f t="shared" si="149"/>
        <v>41.380000000000109</v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>
        <f t="shared" si="150"/>
        <v>-3906.8020000000001</v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>
        <f t="shared" si="151"/>
        <v>377.96299999999997</v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>
        <f t="shared" si="152"/>
        <v>23.45799999999997</v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>
        <f t="shared" si="153"/>
        <v>-3924.7240000000002</v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>
        <f t="shared" si="154"/>
        <v>380.63900000000001</v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>
        <f t="shared" si="155"/>
        <v>1686.6799999999998</v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>
        <f t="shared" si="156"/>
        <v>-34.590000000000146</v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>
        <f t="shared" si="157"/>
        <v>-16.230000000000018</v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>
        <f t="shared" si="158"/>
        <v>-50.820000000000164</v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>
        <f t="shared" si="159"/>
        <v>-3580.7930000000001</v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>
        <f t="shared" si="160"/>
        <v>-20.781999999999982</v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>
        <f t="shared" si="161"/>
        <v>-3566.9850000000001</v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>
        <f t="shared" si="162"/>
        <v>6.3299999999999272</v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>
        <f t="shared" si="163"/>
        <v>-17.739999999999782</v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>
        <f t="shared" si="164"/>
        <v>37.669999999999618</v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>
        <f t="shared" si="165"/>
        <v>-2283.9300000000003</v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>
        <f t="shared" si="166"/>
        <v>-2245.3599999999997</v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>
        <f t="shared" si="167"/>
        <v>38.570000000000164</v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>
        <f t="shared" si="168"/>
        <v>41.379999999999882</v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>
        <f t="shared" si="169"/>
        <v>-1319.5930000000001</v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>
        <f t="shared" si="170"/>
        <v>8.3619999999999948</v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>
        <f t="shared" si="171"/>
        <v>23.456999999999994</v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>
        <f t="shared" si="172"/>
        <v>-1337.5160000000001</v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>
        <f t="shared" si="173"/>
        <v>11.037000000000006</v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>
        <f t="shared" si="174"/>
        <v>465.65000000000009</v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>
        <f t="shared" si="175"/>
        <v>-4.6384200000000001E-14</v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>
        <f t="shared" si="176"/>
        <v>4.1609369999999999E-14</v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>
        <f t="shared" si="177"/>
        <v>-4.7748300000000003E-15</v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>
        <f t="shared" si="178"/>
        <v>-9.3365160000000004E-15</v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>
        <f t="shared" si="179"/>
        <v>6.3948599999999999E-16</v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>
        <f t="shared" si="180"/>
        <v>3.768717E-14</v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>
        <f t="shared" si="181"/>
        <v>739.20100000000002</v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>
        <f t="shared" si="182"/>
        <v>-9.9999999997635314E-4</v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>
        <f t="shared" si="183"/>
        <v>9.9999999997635314E-4</v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>
        <f t="shared" si="184"/>
        <v>0</v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>
        <f t="shared" si="185"/>
        <v>2217.6089999999999</v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>
        <f t="shared" si="186"/>
        <v>2217.6089999999999</v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>
        <f t="shared" si="187"/>
        <v>0</v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>
        <f t="shared" si="188"/>
        <v>-2587.2089999999998</v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>
        <f t="shared" si="189"/>
        <v>369.601</v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>
        <f t="shared" si="190"/>
        <v>0</v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>
        <f t="shared" si="191"/>
        <v>-2587.2089999999998</v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>
        <f t="shared" si="192"/>
        <v>369.601</v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>
        <f t="shared" si="193"/>
        <v>1221.03</v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000000000000004" header="0.5" footer="0.5"/>
  <pageSetup scale="10" orientation="landscape" horizontalDpi="4294967292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transitionEvaluation="1" codeName="Sheet43">
    <pageSetUpPr fitToPage="1"/>
  </sheetPr>
  <dimension ref="B1:DS661"/>
  <sheetViews>
    <sheetView defaultGridColor="0" colorId="22" zoomScale="9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123">
      <c r="B1" t="s">
        <v>263</v>
      </c>
      <c r="H1" t="s">
        <v>252</v>
      </c>
    </row>
    <row r="4" spans="2:123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>
        <f>A!L23</f>
        <v>1521.32</v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>
        <f>A!L24</f>
        <v>1070.17</v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>
        <f>A!L25</f>
        <v>1007.53</v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>
        <f>A!L26</f>
        <v>108.72199999999999</v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>
        <f>A!L27</f>
        <v>67.963700000000003</v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>
        <f>A!L28</f>
        <v>1197.98</v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>
        <f>A!L29</f>
        <v>1132.6400000000001</v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>
        <f>A!L30</f>
        <v>1492.12</v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>
        <f>A!L31</f>
        <v>635.68100000000004</v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>
        <f>A!L32</f>
        <v>1081.8699999999999</v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>
        <f>A!L33</f>
        <v>1540.09</v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>
        <f>A!L34</f>
        <v>164.26499999999999</v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>
        <f>A!L35</f>
        <v>250.173</v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>
        <f>A!L36</f>
        <v>1465.63</v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>
        <f>A!L63</f>
        <v>143.72</v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>
        <f>A!L64</f>
        <v>127.739</v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>
        <f>A!L65</f>
        <v>116.592</v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>
        <f>A!L66</f>
        <v>10.270899999999999</v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>
        <f>A!L67</f>
        <v>8.1116299999999999</v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>
        <f>A!L68</f>
        <v>140.41</v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>
        <f>A!L69</f>
        <v>128.45099999999999</v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>
        <f>A!L70</f>
        <v>148.68199999999999</v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>
        <f>A!L71</f>
        <v>73.0655</v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>
        <f>A!L72</f>
        <v>118.361</v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>
        <f>A!L73</f>
        <v>139.07599999999999</v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>
        <f>A!L74</f>
        <v>18.023499999999999</v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>
        <f>A!L75</f>
        <v>22.654800000000002</v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>
        <f>A!L76</f>
        <v>153.52600000000001</v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>
        <f>A!L103</f>
        <v>3797.78</v>
      </c>
      <c r="BT81" s="256"/>
      <c r="BU81" s="247" t="s">
        <v>320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>
        <f>A!L163</f>
        <v>3654.07</v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>
        <f>A!L104</f>
        <v>3763.19</v>
      </c>
      <c r="BT82" s="256"/>
      <c r="BU82" s="247" t="s">
        <v>307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>
        <f>A!L164</f>
        <v>3635.45</v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>
        <f>A!L105</f>
        <v>3746.96</v>
      </c>
      <c r="BT83" s="256"/>
      <c r="BU83" s="247" t="s">
        <v>308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>
        <f>A!L165</f>
        <v>3630.36</v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>
        <f>A!L106</f>
        <v>216.98699999999999</v>
      </c>
      <c r="BT84" s="256"/>
      <c r="BU84" s="247" t="s">
        <v>309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>
        <f>A!L166</f>
        <v>206.71600000000001</v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>
        <f>A!L107</f>
        <v>196.20500000000001</v>
      </c>
      <c r="BT85" s="256"/>
      <c r="BU85" s="247" t="s">
        <v>310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>
        <f>A!L167</f>
        <v>188.09299999999999</v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>
        <f>A!L108</f>
        <v>4508.72</v>
      </c>
      <c r="BT86" s="256"/>
      <c r="BU86" s="247" t="s">
        <v>311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>
        <f>A!L168</f>
        <v>4368.3100000000004</v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>
        <f>A!L109</f>
        <v>4490.9799999999996</v>
      </c>
      <c r="BT87" s="256"/>
      <c r="BU87" s="247" t="s">
        <v>312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>
        <f>A!L169</f>
        <v>4362.53</v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>
        <f>A!L110</f>
        <v>4528.6499999999996</v>
      </c>
      <c r="BT88" s="256"/>
      <c r="BU88" s="247" t="s">
        <v>313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>
        <f>A!L170</f>
        <v>4379.97</v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>
        <f>A!L111</f>
        <v>2224.79</v>
      </c>
      <c r="BT89" s="256"/>
      <c r="BU89" s="247" t="s">
        <v>314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>
        <f>A!L171</f>
        <v>2151.7199999999998</v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>
        <f>A!L112</f>
        <v>4480.97</v>
      </c>
      <c r="BT90" s="256"/>
      <c r="BU90" s="247" t="s">
        <v>315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>
        <f>A!L172</f>
        <v>4362.6099999999997</v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>
        <f>A!L113</f>
        <v>4522.3500000000004</v>
      </c>
      <c r="BT91" s="256"/>
      <c r="BU91" s="247" t="s">
        <v>316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>
        <f>A!L173</f>
        <v>4383.28</v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>
        <f>A!L114</f>
        <v>574.16800000000001</v>
      </c>
      <c r="BT92" s="256"/>
      <c r="BU92" s="247" t="s">
        <v>317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>
        <f>A!L174</f>
        <v>556.14499999999998</v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>
        <f>A!L115</f>
        <v>597.62599999999998</v>
      </c>
      <c r="BT93" s="256"/>
      <c r="BU93" s="247" t="s">
        <v>318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>
        <f>A!L175</f>
        <v>574.971</v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>
        <f>A!L116</f>
        <v>5484.46</v>
      </c>
      <c r="BT94" s="256"/>
      <c r="BU94" s="262" t="s">
        <v>319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>
        <f>A!L176</f>
        <v>5330.93</v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>
        <f>A!L123</f>
        <v>3797.78</v>
      </c>
      <c r="BT98" s="258"/>
      <c r="BU98" s="247" t="s">
        <v>320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>
        <f>A!L183</f>
        <v>3654.07</v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>
        <f>A!L124</f>
        <v>3763.19</v>
      </c>
      <c r="BT99" s="258"/>
      <c r="BU99" s="247" t="s">
        <v>307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>
        <f>A!L184</f>
        <v>3635.45</v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>
        <f>A!L125</f>
        <v>3746.96</v>
      </c>
      <c r="BT100" s="258"/>
      <c r="BU100" s="247" t="s">
        <v>308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>
        <f>A!L185</f>
        <v>3630.36</v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>
        <f>A!L126</f>
        <v>216.98699999999999</v>
      </c>
      <c r="BT101" s="258"/>
      <c r="BU101" s="247" t="s">
        <v>309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>
        <f>A!L186</f>
        <v>206.71600000000001</v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>
        <f>A!L127</f>
        <v>196.20500000000001</v>
      </c>
      <c r="BT102" s="258"/>
      <c r="BU102" s="247" t="s">
        <v>310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>
        <f>A!L187</f>
        <v>188.09299999999999</v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>
        <f>A!L128</f>
        <v>3769.52</v>
      </c>
      <c r="BT103" s="258"/>
      <c r="BU103" s="247" t="s">
        <v>311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>
        <f>A!L188</f>
        <v>3635.45</v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>
        <f>A!L129</f>
        <v>3751.78</v>
      </c>
      <c r="BT104" s="258"/>
      <c r="BU104" s="247" t="s">
        <v>312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>
        <f>A!L189</f>
        <v>3630.36</v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>
        <f>A!L130</f>
        <v>3789.45</v>
      </c>
      <c r="BT105" s="258"/>
      <c r="BU105" s="247" t="s">
        <v>313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>
        <f>A!L190</f>
        <v>3646.67</v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>
        <f>A!L131</f>
        <v>1485.59</v>
      </c>
      <c r="BT106" s="258"/>
      <c r="BU106" s="247" t="s">
        <v>314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>
        <f>A!L191</f>
        <v>1417.85</v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>
        <f>A!L132</f>
        <v>1524.16</v>
      </c>
      <c r="BT107" s="258"/>
      <c r="BU107" s="247" t="s">
        <v>315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>
        <f>A!L192</f>
        <v>1417.85</v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>
        <f>A!L133</f>
        <v>1565.54</v>
      </c>
      <c r="BT108" s="258"/>
      <c r="BU108" s="247" t="s">
        <v>316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>
        <f>A!L193</f>
        <v>1436.48</v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>
        <f>A!L134</f>
        <v>204.56700000000001</v>
      </c>
      <c r="BT109" s="258"/>
      <c r="BU109" s="247" t="s">
        <v>317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>
        <f>A!L194</f>
        <v>188.09299999999999</v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>
        <f>A!L135</f>
        <v>228.024</v>
      </c>
      <c r="BT110" s="258"/>
      <c r="BU110" s="247" t="s">
        <v>318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>
        <f>A!L195</f>
        <v>206.71600000000001</v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>
        <f>A!L136</f>
        <v>4263.43</v>
      </c>
      <c r="BT111" s="258"/>
      <c r="BU111" s="262" t="s">
        <v>319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>
        <f>A!L196</f>
        <v>4120.41</v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>
        <f>A!L143</f>
        <v>1.02318E-14</v>
      </c>
      <c r="BT115" s="256"/>
      <c r="BU115" s="247" t="s">
        <v>320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>
        <f>A!L203</f>
        <v>4.6429700000000004E-13</v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>
        <f>A!L144</f>
        <v>-3.61524E-14</v>
      </c>
      <c r="BT116" s="256"/>
      <c r="BU116" s="247" t="s">
        <v>307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>
        <f>A!L204</f>
        <v>3.65389E-13</v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>
        <f>A!L145</f>
        <v>5.45697E-15</v>
      </c>
      <c r="BT117" s="256"/>
      <c r="BU117" s="247" t="s">
        <v>308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>
        <f>A!L205</f>
        <v>3.8744500000000002E-13</v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>
        <f>A!L146</f>
        <v>8.9528400000000009E-16</v>
      </c>
      <c r="BT118" s="256"/>
      <c r="BU118" s="247" t="s">
        <v>309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>
        <f>A!L206</f>
        <v>2.6702200000000001E-14</v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>
        <f>A!L147</f>
        <v>1.5347700000000001E-15</v>
      </c>
      <c r="BT119" s="256"/>
      <c r="BU119" s="247" t="s">
        <v>310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>
        <f>A!L207</f>
        <v>2.0847300000000001E-14</v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>
        <f>A!L148</f>
        <v>739.20100000000002</v>
      </c>
      <c r="BT120" s="256"/>
      <c r="BU120" s="247" t="s">
        <v>311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>
        <f>A!L208</f>
        <v>732.85599999999999</v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>
        <f>A!L149</f>
        <v>739.2</v>
      </c>
      <c r="BT121" s="256"/>
      <c r="BU121" s="247" t="s">
        <v>312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>
        <f>A!L209</f>
        <v>732.16700000000003</v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>
        <f>A!L150</f>
        <v>739.20100000000002</v>
      </c>
      <c r="BT122" s="256"/>
      <c r="BU122" s="247" t="s">
        <v>313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>
        <f>A!L210</f>
        <v>733.29899999999998</v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>
        <f>A!L151</f>
        <v>739.20100000000002</v>
      </c>
      <c r="BT123" s="256"/>
      <c r="BU123" s="247" t="s">
        <v>314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>
        <f>A!L211</f>
        <v>733.86800000000005</v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>
        <f>A!L152</f>
        <v>2956.81</v>
      </c>
      <c r="BT124" s="256"/>
      <c r="BU124" s="247" t="s">
        <v>315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>
        <f>A!L212</f>
        <v>2944.75</v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>
        <f>A!L153</f>
        <v>2956.81</v>
      </c>
      <c r="BT125" s="256"/>
      <c r="BU125" s="247" t="s">
        <v>316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>
        <f>A!L213</f>
        <v>2946.8</v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>
        <f>A!L154</f>
        <v>369.601</v>
      </c>
      <c r="BT126" s="256"/>
      <c r="BU126" s="247" t="s">
        <v>317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>
        <f>A!L214</f>
        <v>368.05200000000002</v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>
        <f>A!L155</f>
        <v>369.601</v>
      </c>
      <c r="BT127" s="256"/>
      <c r="BU127" s="247" t="s">
        <v>318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>
        <f>A!L215</f>
        <v>368.255</v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>
        <f>A!L156</f>
        <v>1221.03</v>
      </c>
      <c r="BT128" s="256"/>
      <c r="BU128" s="262" t="s">
        <v>319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>
        <f>A!L216</f>
        <v>1210.52</v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>
        <f t="shared" ref="BS133:BS146" si="42">IF(AND(ISNUMBER(BS98),ISNUMBER(CJ98)),BS98-CJ98,"")</f>
        <v>143.71000000000004</v>
      </c>
      <c r="BT133" s="256"/>
      <c r="BU133" s="247" t="s">
        <v>320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>
        <f t="shared" ref="CJ133:CJ146" si="54">IF(AND(ISNUMBER(BS115),ISNUMBER(CJ115)),BS115-CJ115,"")</f>
        <v>-4.5406520000000006E-13</v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>
        <f t="shared" si="42"/>
        <v>127.74000000000024</v>
      </c>
      <c r="BT134" s="256"/>
      <c r="BU134" s="247" t="s">
        <v>307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>
        <f t="shared" si="54"/>
        <v>-4.0154140000000002E-13</v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>
        <f t="shared" si="42"/>
        <v>116.59999999999991</v>
      </c>
      <c r="BT135" s="256"/>
      <c r="BU135" s="247" t="s">
        <v>308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>
        <f t="shared" si="54"/>
        <v>-3.8198803000000004E-13</v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>
        <f t="shared" si="42"/>
        <v>10.270999999999987</v>
      </c>
      <c r="BT136" s="256"/>
      <c r="BU136" s="247" t="s">
        <v>309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>
        <f t="shared" si="54"/>
        <v>-2.5806915999999999E-14</v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>
        <f t="shared" si="42"/>
        <v>8.1120000000000232</v>
      </c>
      <c r="BT137" s="256"/>
      <c r="BU137" s="247" t="s">
        <v>310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>
        <f t="shared" si="54"/>
        <v>-1.9312530000000001E-14</v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>
        <f t="shared" si="42"/>
        <v>134.07000000000016</v>
      </c>
      <c r="BT138" s="256"/>
      <c r="BU138" s="247" t="s">
        <v>311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>
        <f t="shared" si="54"/>
        <v>6.3450000000000273</v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>
        <f t="shared" si="42"/>
        <v>121.42000000000007</v>
      </c>
      <c r="BT139" s="256"/>
      <c r="BU139" s="247" t="s">
        <v>312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>
        <f t="shared" si="54"/>
        <v>7.0330000000000155</v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>
        <f t="shared" si="42"/>
        <v>142.77999999999975</v>
      </c>
      <c r="BT140" s="256"/>
      <c r="BU140" s="247" t="s">
        <v>313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>
        <f t="shared" si="54"/>
        <v>5.9020000000000437</v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>
        <f t="shared" si="42"/>
        <v>67.740000000000009</v>
      </c>
      <c r="BT141" s="256"/>
      <c r="BU141" s="247" t="s">
        <v>314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>
        <f t="shared" si="54"/>
        <v>5.33299999999997</v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>
        <f t="shared" si="42"/>
        <v>106.31000000000017</v>
      </c>
      <c r="BT142" s="256"/>
      <c r="BU142" s="247" t="s">
        <v>315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>
        <f t="shared" si="54"/>
        <v>12.059999999999945</v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>
        <f t="shared" si="42"/>
        <v>129.05999999999995</v>
      </c>
      <c r="BT143" s="256"/>
      <c r="BU143" s="247" t="s">
        <v>316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>
        <f t="shared" si="54"/>
        <v>10.009999999999764</v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>
        <f t="shared" si="42"/>
        <v>16.474000000000018</v>
      </c>
      <c r="BT144" s="256"/>
      <c r="BU144" s="247" t="s">
        <v>317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>
        <f t="shared" si="54"/>
        <v>1.5489999999999782</v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>
        <f t="shared" si="42"/>
        <v>21.307999999999993</v>
      </c>
      <c r="BT145" s="256"/>
      <c r="BU145" s="247" t="s">
        <v>318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>
        <f t="shared" si="54"/>
        <v>1.3460000000000036</v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>
        <f t="shared" si="42"/>
        <v>143.02000000000044</v>
      </c>
      <c r="BT146" s="256"/>
      <c r="BU146" s="262" t="s">
        <v>319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>
        <f t="shared" si="54"/>
        <v>10.509999999999991</v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>
        <f>A!L223</f>
        <v>2.4018999999999999</v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>
        <f>A!L224</f>
        <v>3.3970699999999998</v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>
        <f>A!L225</f>
        <v>3.6032299999999999</v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>
        <f>A!L226</f>
        <v>1.9013199999999999</v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>
        <f>A!L227</f>
        <v>2.76755</v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>
        <f>A!L228</f>
        <v>3.6463999999999999</v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>
        <f>A!L229</f>
        <v>3.8516499999999998</v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>
        <f>A!L230</f>
        <v>2.9354</v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>
        <f>A!L231</f>
        <v>3.3849100000000001</v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>
        <f>A!L232</f>
        <v>4.0324600000000004</v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>
        <f>A!L233</f>
        <v>2.8461099999999999</v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>
        <f>A!L234</f>
        <v>3.3856600000000001</v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>
        <f>A!L235</f>
        <v>2.2982999999999998</v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>
        <f>A!L236</f>
        <v>3.6372900000000001</v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>
        <f>A!L406</f>
        <v>2.0525417377910502E-3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>
        <f>A!L407</f>
        <v>2.098867553509241E-3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>
        <f>A!L408</f>
        <v>2.1175445364297598E-3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>
        <f>A!L409</f>
        <v>2.9611007089811415E-3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>
        <f>A!L410</f>
        <v>2.9918158660187043E-3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>
        <f>A!L411</f>
        <v>2.2433084686266725E-3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>
        <f>A!L412</f>
        <v>2.1834798073552967E-3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>
        <f>A!L413</f>
        <v>2.6333719424950653E-3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>
        <f>A!L414</f>
        <v>2.4993278994123662E-3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>
        <f>A!L415</f>
        <v>2.7477023950639944E-3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>
        <f>A!L416</f>
        <v>3.7876259174803545E-3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>
        <f>A!L417</f>
        <v>3.9992202406620523E-3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>
        <f>A!L418</f>
        <v>4.529434799634623E-3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>
        <f>A!L419</f>
        <v>2.573344440503791E-3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>
        <f>A!L243</f>
        <v>22.209800000000001</v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>
        <f>A!L244</f>
        <v>22.2</v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>
        <f>A!L245</f>
        <v>26.700099999999999</v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>
        <f>A!L246</f>
        <v>22.200099999999999</v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>
        <f>A!L247</f>
        <v>22.200099999999999</v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>
        <f>A!L248</f>
        <v>22.2</v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>
        <f>A!L249</f>
        <v>26.7</v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>
        <f>A!L250</f>
        <v>23.305800000000001</v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>
        <f>A!L251</f>
        <v>22.200199999999999</v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>
        <f>A!L252</f>
        <v>22.200099999999999</v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>
        <f>A!L253</f>
        <v>22.2</v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>
        <f>A!L254</f>
        <v>22.200299999999999</v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>
        <f>A!L255</f>
        <v>22.200299999999999</v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>
        <f>A!L256</f>
        <v>26.7013</v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>
        <f>A!L426</f>
        <v>2.7015101441802913E-5</v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>
        <f>A!L427</f>
        <v>0</v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>
        <f>A!L428</f>
        <v>0</v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>
        <f>A!L429</f>
        <v>0</v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>
        <f>A!L430</f>
        <v>0</v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>
        <f>A!L431</f>
        <v>0</v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>
        <f>A!L432</f>
        <v>0</v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>
        <f>A!L433</f>
        <v>3.4326219224471512E-5</v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>
        <f>A!L434</f>
        <v>0</v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>
        <f>A!L435</f>
        <v>0</v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>
        <f>A!L436</f>
        <v>0</v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>
        <f>A!L437</f>
        <v>4.5044436336340929E-6</v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>
        <f>A!L438</f>
        <v>0</v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>
        <f>A!L439</f>
        <v>2.9961088036842234E-5</v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>
        <f>A!L263</f>
        <v>7.4007400000000003E-3</v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>
        <f>A!L264</f>
        <v>6.5055499999999997E-3</v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>
        <f>A!L265</f>
        <v>7.9384699999999996E-3</v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>
        <f>A!L266</f>
        <v>7.40283E-3</v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>
        <f>A!L267</f>
        <v>6.5112499999999997E-3</v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>
        <f>A!L268</f>
        <v>8.3559099999999994E-3</v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>
        <f>A!L269</f>
        <v>1.01873E-2</v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>
        <f>A!L270</f>
        <v>9.3260800000000005E-3</v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>
        <f>A!L271</f>
        <v>1.0522200000000001E-2</v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>
        <f>A!L272</f>
        <v>1.6193300000000001E-2</v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>
        <f>A!L273</f>
        <v>1.60713E-2</v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>
        <f>A!L274</f>
        <v>1.58628E-2</v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>
        <f>A!L275</f>
        <v>1.5443200000000001E-2</v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>
        <f>A!L276</f>
        <v>1.13767E-2</v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>
        <f>A!L446</f>
        <v>0</v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>
        <f>A!L447</f>
        <v>0</v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>
        <f>A!L448</f>
        <v>0</v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>
        <f>A!L449</f>
        <v>0</v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>
        <f>A!L450</f>
        <v>0</v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>
        <f>A!L451</f>
        <v>1.0631995796986982E-2</v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>
        <f>A!L452</f>
        <v>1.086647099820365E-2</v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>
        <f>A!L453</f>
        <v>1.0671150150974525E-2</v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>
        <f>A!L454</f>
        <v>9.5322271007963495E-3</v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>
        <f>A!L455</f>
        <v>8.6887786924222075E-3</v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>
        <f>A!L456</f>
        <v>8.8978489605695092E-3</v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>
        <f>A!L457</f>
        <v>1.4013919358499017E-2</v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>
        <f>A!L458</f>
        <v>1.3455760464152462E-2</v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>
        <f>A!L459</f>
        <v>1.0398445946539858E-2</v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>
        <f>A!L496</f>
        <v>-451.14999999999986</v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>
        <f>A!L466</f>
        <v>0.99516999999999989</v>
      </c>
      <c r="DS495" s="2"/>
    </row>
    <row r="496" spans="2:123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>
        <f>A!L497</f>
        <v>-62.6400000000001</v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>
        <f>A!L467</f>
        <v>0.20616000000000012</v>
      </c>
      <c r="DS496" s="2"/>
    </row>
    <row r="497" spans="2:123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>
        <f>A!L498</f>
        <v>-513.79</v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>
        <f>A!L468</f>
        <v>1.20133</v>
      </c>
      <c r="DS497" s="2"/>
    </row>
    <row r="498" spans="2:123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>
        <f>A!L499</f>
        <v>-1412.598</v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>
        <f>A!L469</f>
        <v>-0.50058000000000002</v>
      </c>
      <c r="DS498" s="2"/>
    </row>
    <row r="499" spans="2:123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>
        <f>A!L500</f>
        <v>-40.758299999999991</v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>
        <f>A!L470</f>
        <v>0.86623000000000006</v>
      </c>
      <c r="DS499" s="2"/>
    </row>
    <row r="500" spans="2:123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>
        <f>A!L501</f>
        <v>-1002.2063000000001</v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>
        <f>A!L471</f>
        <v>-0.62951999999999986</v>
      </c>
      <c r="DS500" s="2"/>
    </row>
    <row r="501" spans="2:123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>
        <f>A!L502</f>
        <v>127.80999999999995</v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>
        <f>A!L472</f>
        <v>0.24933000000000005</v>
      </c>
      <c r="DS501" s="2"/>
    </row>
    <row r="502" spans="2:123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>
        <f>A!L503</f>
        <v>-65.339999999999918</v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>
        <f>A!L473</f>
        <v>0.20524999999999993</v>
      </c>
      <c r="DS502" s="2"/>
    </row>
    <row r="503" spans="2:123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>
        <f>A!L504</f>
        <v>359.47999999999979</v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>
        <f>A!L474</f>
        <v>-0.91624999999999979</v>
      </c>
      <c r="DS503" s="2"/>
    </row>
    <row r="504" spans="2:123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>
        <f>A!L505</f>
        <v>-562.29899999999998</v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>
        <f>A!L475</f>
        <v>-0.26148999999999978</v>
      </c>
      <c r="DS504" s="2"/>
    </row>
    <row r="505" spans="2:123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>
        <f>A!L506</f>
        <v>-116.11000000000013</v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>
        <f>A!L476</f>
        <v>0.38606000000000051</v>
      </c>
      <c r="DS505" s="2"/>
    </row>
    <row r="506" spans="2:123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>
        <f>A!L507</f>
        <v>446.18899999999985</v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>
        <f>A!L477</f>
        <v>0.64755000000000029</v>
      </c>
      <c r="DS506" s="2"/>
    </row>
    <row r="507" spans="2:123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>
        <f>A!L508</f>
        <v>458.22</v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>
        <f>A!L478</f>
        <v>-1.1863500000000005</v>
      </c>
      <c r="DS507" s="2"/>
    </row>
    <row r="508" spans="2:123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>
        <f>A!L509</f>
        <v>-917.6049999999999</v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>
        <f>A!L479</f>
        <v>-0.64680000000000026</v>
      </c>
      <c r="DS508" s="2"/>
    </row>
    <row r="509" spans="2:123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>
        <f>A!L510</f>
        <v>96.301299999999983</v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>
        <f>A!L480</f>
        <v>0.61811000000000016</v>
      </c>
      <c r="DS509" s="2"/>
    </row>
    <row r="510" spans="2:123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>
        <f>A!L511</f>
        <v>85.908000000000015</v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>
        <f>A!L481</f>
        <v>-1.0873600000000003</v>
      </c>
      <c r="DS510" s="2"/>
    </row>
    <row r="511" spans="2:123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>
        <f>A!L512</f>
        <v>-1289.9169999999999</v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>
        <f>A!L482</f>
        <v>-0.54781000000000013</v>
      </c>
      <c r="DS511" s="2"/>
    </row>
    <row r="512" spans="2:123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>
        <f>A!L513</f>
        <v>141.45100000000002</v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>
        <f>A!L483</f>
        <v>0.39697999999999989</v>
      </c>
      <c r="DS512" s="2"/>
    </row>
    <row r="513" spans="2:123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>
        <f>A!L514</f>
        <v>-55.689999999999827</v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>
        <f>A!L484</f>
        <v>1.2353900000000002</v>
      </c>
      <c r="DS513" s="2"/>
    </row>
    <row r="514" spans="2:123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>
        <f>A!L576</f>
        <v>-34.590000000000146</v>
      </c>
      <c r="DS517" s="2"/>
    </row>
    <row r="518" spans="2:123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>
        <f>A!L577</f>
        <v>-16.230000000000018</v>
      </c>
      <c r="DS518" s="2"/>
    </row>
    <row r="519" spans="2:123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>
        <f>A!L578</f>
        <v>-50.820000000000164</v>
      </c>
      <c r="DS519" s="2"/>
    </row>
    <row r="520" spans="2:123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>
        <f>A!L579</f>
        <v>-3580.7930000000001</v>
      </c>
      <c r="DS520" s="2"/>
    </row>
    <row r="521" spans="2:123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>
        <f>A!L580</f>
        <v>-20.781999999999982</v>
      </c>
      <c r="DS521" s="2"/>
    </row>
    <row r="522" spans="2:123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>
        <f>A!L581</f>
        <v>-3566.9850000000001</v>
      </c>
      <c r="DS522" s="2"/>
    </row>
    <row r="523" spans="2:123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>
        <f>A!L582</f>
        <v>745.5300000000002</v>
      </c>
      <c r="DS523" s="2"/>
    </row>
    <row r="524" spans="2:123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>
        <f>A!L583</f>
        <v>-17.740000000000691</v>
      </c>
      <c r="DS524" s="2"/>
    </row>
    <row r="525" spans="2:123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>
        <f>A!L584</f>
        <v>37.670000000000073</v>
      </c>
      <c r="DS525" s="2"/>
    </row>
    <row r="526" spans="2:123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>
        <f>A!L585</f>
        <v>-2283.9300000000003</v>
      </c>
      <c r="DS526" s="2"/>
    </row>
    <row r="527" spans="2:123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>
        <f>A!L586</f>
        <v>-27.75</v>
      </c>
      <c r="DS527" s="2"/>
    </row>
    <row r="528" spans="2:123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>
        <f>A!L587</f>
        <v>2256.1800000000003</v>
      </c>
      <c r="DS528" s="2"/>
    </row>
    <row r="529" spans="2:123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>
        <f>A!L588</f>
        <v>41.380000000000109</v>
      </c>
      <c r="DS529" s="2"/>
    </row>
    <row r="530" spans="2:123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>
        <f>A!L589</f>
        <v>-3906.8020000000001</v>
      </c>
      <c r="DS530" s="2"/>
    </row>
    <row r="531" spans="2:123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>
        <f>A!L590</f>
        <v>377.96299999999997</v>
      </c>
      <c r="DS531" s="2"/>
    </row>
    <row r="532" spans="2:123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>
        <f>A!L591</f>
        <v>23.45799999999997</v>
      </c>
      <c r="DS532" s="2"/>
    </row>
    <row r="533" spans="2:123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>
        <f>A!L592</f>
        <v>-3924.7240000000002</v>
      </c>
      <c r="DS533" s="2"/>
    </row>
    <row r="534" spans="2:123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>
        <f>A!L593</f>
        <v>380.63900000000001</v>
      </c>
      <c r="DS534" s="2"/>
    </row>
    <row r="535" spans="2:123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>
        <f>A!L594</f>
        <v>1686.6799999999998</v>
      </c>
      <c r="DS535" s="2"/>
    </row>
    <row r="536" spans="2:123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>
        <f>A!L536</f>
        <v>-15.980999999999995</v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>
        <f>A!L596</f>
        <v>-34.590000000000146</v>
      </c>
      <c r="DS539" s="2"/>
    </row>
    <row r="540" spans="2:123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>
        <f>A!L537</f>
        <v>-11.147000000000006</v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>
        <f>A!L597</f>
        <v>-16.230000000000018</v>
      </c>
      <c r="DS540" s="2"/>
    </row>
    <row r="541" spans="2:123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>
        <f>A!L538</f>
        <v>-27.128</v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>
        <f>A!L598</f>
        <v>-50.820000000000164</v>
      </c>
      <c r="DS541" s="2"/>
    </row>
    <row r="542" spans="2:123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>
        <f>A!L539</f>
        <v>-133.44909999999999</v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>
        <f>A!L599</f>
        <v>-3580.7930000000001</v>
      </c>
      <c r="DS542" s="2"/>
    </row>
    <row r="543" spans="2:123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>
        <f>A!L540</f>
        <v>-2.1592699999999994</v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>
        <f>A!L600</f>
        <v>-20.781999999999982</v>
      </c>
      <c r="DS543" s="2"/>
    </row>
    <row r="544" spans="2:123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>
        <f>A!L541</f>
        <v>-119.62737</v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>
        <f>A!L601</f>
        <v>-3566.9850000000001</v>
      </c>
      <c r="DS544" s="2"/>
    </row>
    <row r="545" spans="2:123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>
        <f>A!L542</f>
        <v>12.670999999999992</v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>
        <f>A!L602</f>
        <v>6.3299999999999272</v>
      </c>
      <c r="DS545" s="2"/>
    </row>
    <row r="546" spans="2:123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>
        <f>A!L543</f>
        <v>-11.959000000000003</v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>
        <f>A!L603</f>
        <v>-17.739999999999782</v>
      </c>
      <c r="DS546" s="2"/>
    </row>
    <row r="547" spans="2:123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>
        <f>A!L544</f>
        <v>20.230999999999995</v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>
        <f>A!L604</f>
        <v>37.669999999999618</v>
      </c>
      <c r="DS547" s="2"/>
    </row>
    <row r="548" spans="2:123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>
        <f>A!L545</f>
        <v>-67.344499999999996</v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>
        <f>A!L605</f>
        <v>-2283.9300000000003</v>
      </c>
      <c r="DS548" s="2"/>
    </row>
    <row r="549" spans="2:123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>
        <f>A!L546</f>
        <v>-22.048999999999992</v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>
        <f>A!L606</f>
        <v>-2245.3599999999997</v>
      </c>
      <c r="DS549" s="2"/>
    </row>
    <row r="550" spans="2:123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>
        <f>A!L547</f>
        <v>45.295500000000004</v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>
        <f>A!L607</f>
        <v>38.570000000000164</v>
      </c>
      <c r="DS550" s="2"/>
    </row>
    <row r="551" spans="2:123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>
        <f>A!L548</f>
        <v>20.714999999999989</v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>
        <f>A!L608</f>
        <v>41.379999999999882</v>
      </c>
      <c r="DS551" s="2"/>
    </row>
    <row r="552" spans="2:123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>
        <f>A!L549</f>
        <v>-100.33750000000001</v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>
        <f>A!L609</f>
        <v>-1319.5930000000001</v>
      </c>
      <c r="DS552" s="2"/>
    </row>
    <row r="553" spans="2:123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>
        <f>A!L550</f>
        <v>9.9118699999999986</v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>
        <f>A!L610</f>
        <v>8.3619999999999948</v>
      </c>
      <c r="DS553" s="2"/>
    </row>
    <row r="554" spans="2:123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>
        <f>A!L551</f>
        <v>4.6313000000000031</v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>
        <f>A!L611</f>
        <v>23.456999999999994</v>
      </c>
      <c r="DS554" s="2"/>
    </row>
    <row r="555" spans="2:123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>
        <f>A!L552</f>
        <v>-116.4212</v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>
        <f>A!L612</f>
        <v>-1337.5160000000001</v>
      </c>
      <c r="DS555" s="2"/>
    </row>
    <row r="556" spans="2:123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>
        <f>A!L553</f>
        <v>12.383900000000002</v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>
        <f>A!L613</f>
        <v>11.037000000000006</v>
      </c>
      <c r="DS556" s="2"/>
    </row>
    <row r="557" spans="2:123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>
        <f>A!L554</f>
        <v>9.8060000000000116</v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>
        <f>A!L614</f>
        <v>465.65000000000009</v>
      </c>
      <c r="DS557" s="2"/>
    </row>
    <row r="558" spans="2:123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>
        <f>A!L616</f>
        <v>-4.6384200000000001E-14</v>
      </c>
      <c r="DS561" s="2"/>
    </row>
    <row r="562" spans="2:123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>
        <f>A!L617</f>
        <v>4.1609369999999999E-14</v>
      </c>
      <c r="DS562" s="2"/>
    </row>
    <row r="563" spans="2:123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>
        <f>A!L618</f>
        <v>-4.7748300000000003E-15</v>
      </c>
      <c r="DS563" s="2"/>
    </row>
    <row r="564" spans="2:123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>
        <f>A!L619</f>
        <v>-9.3365160000000004E-15</v>
      </c>
      <c r="DS564" s="2"/>
    </row>
    <row r="565" spans="2:123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>
        <f>A!L620</f>
        <v>6.3948599999999999E-16</v>
      </c>
      <c r="DS565" s="2"/>
    </row>
    <row r="566" spans="2:123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>
        <f>A!L621</f>
        <v>3.768717E-14</v>
      </c>
      <c r="DS566" s="2"/>
    </row>
    <row r="567" spans="2:123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>
        <f>A!L622</f>
        <v>739.20100000000002</v>
      </c>
      <c r="DS567" s="2"/>
    </row>
    <row r="568" spans="2:123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>
        <f>A!L623</f>
        <v>-9.9999999997635314E-4</v>
      </c>
      <c r="DS568" s="2"/>
    </row>
    <row r="569" spans="2:123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>
        <f>A!L624</f>
        <v>9.9999999997635314E-4</v>
      </c>
      <c r="DS569" s="2"/>
    </row>
    <row r="570" spans="2:123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>
        <f>A!L625</f>
        <v>0</v>
      </c>
      <c r="DS570" s="2"/>
    </row>
    <row r="571" spans="2:123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>
        <f>A!L626</f>
        <v>2217.6089999999999</v>
      </c>
      <c r="DS571" s="2"/>
    </row>
    <row r="572" spans="2:123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>
        <f>A!L627</f>
        <v>2217.6089999999999</v>
      </c>
      <c r="DS572" s="2"/>
    </row>
    <row r="573" spans="2:123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>
        <f>A!L628</f>
        <v>0</v>
      </c>
      <c r="DS573" s="2"/>
    </row>
    <row r="574" spans="2:123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>
        <f>A!L629</f>
        <v>-2587.2089999999998</v>
      </c>
      <c r="DS574" s="2"/>
    </row>
    <row r="575" spans="2:123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>
        <f>A!L630</f>
        <v>369.601</v>
      </c>
      <c r="DS575" s="2"/>
    </row>
    <row r="576" spans="2:123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>
        <f>A!L631</f>
        <v>0</v>
      </c>
      <c r="DS576" s="2"/>
    </row>
    <row r="577" spans="2:123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>
        <f>A!L632</f>
        <v>-2587.2089999999998</v>
      </c>
      <c r="DS577" s="2"/>
    </row>
    <row r="578" spans="2:123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>
        <f>A!L633</f>
        <v>369.601</v>
      </c>
      <c r="DS578" s="2"/>
    </row>
    <row r="579" spans="2:123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>
        <f>A!L634</f>
        <v>1221.03</v>
      </c>
      <c r="DS579" s="2"/>
    </row>
    <row r="580" spans="2:123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000000000000004" header="0.5" footer="0.5"/>
  <pageSetup scale="8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2">
      <c r="A6" t="str">
        <f>Q!B6</f>
        <v>Space Cooling Electricity Consumption</v>
      </c>
    </row>
    <row r="7" spans="1:12">
      <c r="A7" t="str">
        <f>Q!B7</f>
        <v>Energy Consumption, Total (kWh,e)</v>
      </c>
    </row>
    <row r="8" spans="1:12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1:12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>
        <f>Q!Q10</f>
        <v>1521.32</v>
      </c>
    </row>
    <row r="11" spans="1:12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>
        <f>Q!Q11</f>
        <v>1070.17</v>
      </c>
    </row>
    <row r="12" spans="1:12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>
        <f>Q!Q12</f>
        <v>1007.53</v>
      </c>
    </row>
    <row r="13" spans="1:12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>
        <f>Q!Q13</f>
        <v>108.72199999999999</v>
      </c>
    </row>
    <row r="14" spans="1:12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>
        <f>Q!Q14</f>
        <v>67.963700000000003</v>
      </c>
    </row>
    <row r="15" spans="1:12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>
        <f>Q!Q15</f>
        <v>1197.98</v>
      </c>
    </row>
    <row r="16" spans="1:12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>
        <f>Q!Q16</f>
        <v>1132.6400000000001</v>
      </c>
    </row>
    <row r="17" spans="1:12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>
        <f>Q!Q17</f>
        <v>1492.12</v>
      </c>
    </row>
    <row r="18" spans="1:12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>
        <f>Q!Q18</f>
        <v>635.68100000000004</v>
      </c>
    </row>
    <row r="19" spans="1:12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>
        <f>Q!Q19</f>
        <v>1081.8699999999999</v>
      </c>
    </row>
    <row r="20" spans="1:12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>
        <f>Q!Q20</f>
        <v>1540.09</v>
      </c>
    </row>
    <row r="21" spans="1:12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>
        <f>Q!Q21</f>
        <v>164.26499999999999</v>
      </c>
    </row>
    <row r="22" spans="1:12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>
        <f>Q!Q22</f>
        <v>250.173</v>
      </c>
    </row>
    <row r="23" spans="1:12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>
        <f>Q!Q23</f>
        <v>1465.63</v>
      </c>
    </row>
    <row r="24" spans="1:12">
      <c r="A24" t="str">
        <f>Q!B24</f>
        <v>Energy Consumption, Compressor (kWh,e)</v>
      </c>
    </row>
    <row r="25" spans="1:12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1:12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2">
      <c r="A41" t="str">
        <f>Q!B41</f>
        <v>Energy Consumption, Supply Fan (kWh,e)</v>
      </c>
    </row>
    <row r="42" spans="1:12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1:12">
      <c r="B43" t="s">
        <v>816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>
        <f>Q!Q44</f>
        <v>143.72</v>
      </c>
    </row>
    <row r="45" spans="1:12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>
        <f>Q!Q45</f>
        <v>127.739</v>
      </c>
    </row>
    <row r="46" spans="1:12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>
        <f>Q!Q46</f>
        <v>116.592</v>
      </c>
    </row>
    <row r="47" spans="1:12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>
        <f>Q!Q47</f>
        <v>10.270899999999999</v>
      </c>
    </row>
    <row r="48" spans="1:12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>
        <f>Q!Q48</f>
        <v>8.1116299999999999</v>
      </c>
    </row>
    <row r="49" spans="1:12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>
        <f>Q!Q49</f>
        <v>140.41</v>
      </c>
    </row>
    <row r="50" spans="1:12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>
        <f>Q!Q50</f>
        <v>128.45099999999999</v>
      </c>
    </row>
    <row r="51" spans="1:12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>
        <f>Q!Q51</f>
        <v>148.68199999999999</v>
      </c>
    </row>
    <row r="52" spans="1:12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>
        <f>Q!Q52</f>
        <v>73.0655</v>
      </c>
    </row>
    <row r="53" spans="1:12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>
        <f>Q!Q53</f>
        <v>118.361</v>
      </c>
    </row>
    <row r="54" spans="1:12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>
        <f>Q!Q54</f>
        <v>139.07599999999999</v>
      </c>
    </row>
    <row r="55" spans="1:12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>
        <f>Q!Q55</f>
        <v>18.023499999999999</v>
      </c>
    </row>
    <row r="56" spans="1:12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>
        <f>Q!Q56</f>
        <v>22.654800000000002</v>
      </c>
    </row>
    <row r="57" spans="1:12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>
        <f>Q!Q57</f>
        <v>153.52600000000001</v>
      </c>
    </row>
    <row r="58" spans="1:12">
      <c r="A58" t="str">
        <f>Q!B58</f>
        <v>Energy Consumption, Condenser Fan (kWh,e)</v>
      </c>
    </row>
    <row r="59" spans="1:12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1:12">
      <c r="B60" t="s">
        <v>816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2">
      <c r="A1" t="str">
        <f>Q!B185</f>
        <v>COP: Mean, and (Max-Min)/Mean</v>
      </c>
    </row>
    <row r="2" spans="1:12">
      <c r="A2" t="str">
        <f>Q!B186</f>
        <v>Mean COP</v>
      </c>
    </row>
    <row r="3" spans="1:12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1:12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>
        <f>Q!Q189</f>
        <v>2.4018999999999999</v>
      </c>
    </row>
    <row r="6" spans="1:12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>
        <f>Q!Q190</f>
        <v>3.3970699999999998</v>
      </c>
    </row>
    <row r="7" spans="1:12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>
        <f>Q!Q191</f>
        <v>3.6032299999999999</v>
      </c>
    </row>
    <row r="8" spans="1:12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>
        <f>Q!Q192</f>
        <v>1.9013199999999999</v>
      </c>
    </row>
    <row r="9" spans="1:12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>
        <f>Q!Q193</f>
        <v>2.76755</v>
      </c>
    </row>
    <row r="10" spans="1:12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>
        <f>Q!Q194</f>
        <v>3.6463999999999999</v>
      </c>
    </row>
    <row r="11" spans="1:12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>
        <f>Q!Q195</f>
        <v>3.8516499999999998</v>
      </c>
    </row>
    <row r="12" spans="1:12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>
        <f>Q!Q196</f>
        <v>2.9354</v>
      </c>
    </row>
    <row r="13" spans="1:12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>
        <f>Q!Q197</f>
        <v>3.3849100000000001</v>
      </c>
    </row>
    <row r="14" spans="1:12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>
        <f>Q!Q198</f>
        <v>4.0324600000000004</v>
      </c>
    </row>
    <row r="15" spans="1:12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>
        <f>Q!Q199</f>
        <v>2.8461099999999999</v>
      </c>
    </row>
    <row r="16" spans="1:12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>
        <f>Q!Q200</f>
        <v>3.3856600000000001</v>
      </c>
    </row>
    <row r="17" spans="1:12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>
        <f>Q!Q201</f>
        <v>2.2982999999999998</v>
      </c>
    </row>
    <row r="18" spans="1:12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>
        <f>Q!Q202</f>
        <v>3.6372900000000001</v>
      </c>
    </row>
    <row r="19" spans="1:12">
      <c r="A19" t="str">
        <f>Q!B203</f>
        <v>(Max - Min)/Mean COP</v>
      </c>
    </row>
    <row r="20" spans="1:12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1:12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>
        <f>Q!Q206</f>
        <v>2.0525417377910502E-3</v>
      </c>
    </row>
    <row r="23" spans="1:12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>
        <f>Q!Q207</f>
        <v>2.098867553509241E-3</v>
      </c>
    </row>
    <row r="24" spans="1:12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>
        <f>Q!Q208</f>
        <v>2.1175445364297598E-3</v>
      </c>
    </row>
    <row r="25" spans="1:12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>
        <f>Q!Q209</f>
        <v>2.9611007089811415E-3</v>
      </c>
    </row>
    <row r="26" spans="1:12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>
        <f>Q!Q210</f>
        <v>2.9918158660187043E-3</v>
      </c>
    </row>
    <row r="27" spans="1:12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>
        <f>Q!Q211</f>
        <v>2.2433084686266725E-3</v>
      </c>
    </row>
    <row r="28" spans="1:12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>
        <f>Q!Q212</f>
        <v>2.1834798073552967E-3</v>
      </c>
    </row>
    <row r="29" spans="1:12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>
        <f>Q!Q213</f>
        <v>2.6333719424950653E-3</v>
      </c>
    </row>
    <row r="30" spans="1:12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>
        <f>Q!Q214</f>
        <v>2.4993278994123662E-3</v>
      </c>
    </row>
    <row r="31" spans="1:12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>
        <f>Q!Q215</f>
        <v>2.7477023950639944E-3</v>
      </c>
    </row>
    <row r="32" spans="1:12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>
        <f>Q!Q216</f>
        <v>3.7876259174803545E-3</v>
      </c>
    </row>
    <row r="33" spans="1:12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>
        <f>Q!Q217</f>
        <v>3.9992202406620523E-3</v>
      </c>
    </row>
    <row r="34" spans="1:12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>
        <f>Q!Q218</f>
        <v>4.529434799634623E-3</v>
      </c>
    </row>
    <row r="35" spans="1:12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>
        <f>Q!Q219</f>
        <v>2.573344440503791E-3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2">
      <c r="A1" t="str">
        <f>Q!BU77</f>
        <v>Zone Loads: Total, Sensible, and Latent</v>
      </c>
    </row>
    <row r="2" spans="1:12">
      <c r="A2" t="str">
        <f>Q!BU78</f>
        <v>Zone Load, Total (kWh,thermal)</v>
      </c>
    </row>
    <row r="3" spans="1:12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1:12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>
        <f>Q!CJ81</f>
        <v>3654.07</v>
      </c>
    </row>
    <row r="6" spans="1:12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>
        <f>Q!CJ82</f>
        <v>3635.45</v>
      </c>
    </row>
    <row r="7" spans="1:12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>
        <f>Q!CJ83</f>
        <v>3630.36</v>
      </c>
    </row>
    <row r="8" spans="1:12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>
        <f>Q!CJ84</f>
        <v>206.71600000000001</v>
      </c>
    </row>
    <row r="9" spans="1:12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>
        <f>Q!CJ85</f>
        <v>188.09299999999999</v>
      </c>
    </row>
    <row r="10" spans="1:12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>
        <f>Q!CJ86</f>
        <v>4368.3100000000004</v>
      </c>
    </row>
    <row r="11" spans="1:12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>
        <f>Q!CJ87</f>
        <v>4362.53</v>
      </c>
    </row>
    <row r="12" spans="1:12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>
        <f>Q!CJ88</f>
        <v>4379.97</v>
      </c>
    </row>
    <row r="13" spans="1:12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>
        <f>Q!CJ89</f>
        <v>2151.7199999999998</v>
      </c>
    </row>
    <row r="14" spans="1:12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>
        <f>Q!CJ90</f>
        <v>4362.6099999999997</v>
      </c>
    </row>
    <row r="15" spans="1:12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>
        <f>Q!CJ91</f>
        <v>4383.28</v>
      </c>
    </row>
    <row r="16" spans="1:12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>
        <f>Q!CJ92</f>
        <v>556.14499999999998</v>
      </c>
    </row>
    <row r="17" spans="1:12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>
        <f>Q!CJ93</f>
        <v>574.971</v>
      </c>
    </row>
    <row r="18" spans="1:12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>
        <f>Q!CJ94</f>
        <v>5330.93</v>
      </c>
    </row>
    <row r="19" spans="1:12">
      <c r="A19" t="str">
        <f>Q!BU95</f>
        <v>Zone Load, Sensible (kWh,thermal)</v>
      </c>
    </row>
    <row r="20" spans="1:12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1:12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>
        <f>Q!CJ98</f>
        <v>3654.07</v>
      </c>
    </row>
    <row r="23" spans="1:12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>
        <f>Q!CJ99</f>
        <v>3635.45</v>
      </c>
    </row>
    <row r="24" spans="1:12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>
        <f>Q!CJ100</f>
        <v>3630.36</v>
      </c>
    </row>
    <row r="25" spans="1:12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>
        <f>Q!CJ101</f>
        <v>206.71600000000001</v>
      </c>
    </row>
    <row r="26" spans="1:12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>
        <f>Q!CJ102</f>
        <v>188.09299999999999</v>
      </c>
    </row>
    <row r="27" spans="1:12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>
        <f>Q!CJ103</f>
        <v>3635.45</v>
      </c>
    </row>
    <row r="28" spans="1:12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>
        <f>Q!CJ104</f>
        <v>3630.36</v>
      </c>
    </row>
    <row r="29" spans="1:12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>
        <f>Q!CJ105</f>
        <v>3646.67</v>
      </c>
    </row>
    <row r="30" spans="1:12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>
        <f>Q!CJ106</f>
        <v>1417.85</v>
      </c>
    </row>
    <row r="31" spans="1:12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>
        <f>Q!CJ107</f>
        <v>1417.85</v>
      </c>
    </row>
    <row r="32" spans="1:12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>
        <f>Q!CJ108</f>
        <v>1436.48</v>
      </c>
    </row>
    <row r="33" spans="1:12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>
        <f>Q!CJ109</f>
        <v>188.09299999999999</v>
      </c>
    </row>
    <row r="34" spans="1:12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>
        <f>Q!CJ110</f>
        <v>206.71600000000001</v>
      </c>
    </row>
    <row r="35" spans="1:12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>
        <f>Q!CJ111</f>
        <v>4120.41</v>
      </c>
    </row>
    <row r="36" spans="1:12">
      <c r="A36" t="str">
        <f>Q!BU112</f>
        <v>Zone Load, Latent (kWh,thermal)</v>
      </c>
    </row>
    <row r="37" spans="1:12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1:12">
      <c r="B38" t="s">
        <v>816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>
        <f>Q!CJ115</f>
        <v>4.6429700000000004E-13</v>
      </c>
    </row>
    <row r="40" spans="1:12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>
        <f>Q!CJ116</f>
        <v>3.65389E-13</v>
      </c>
    </row>
    <row r="41" spans="1:12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>
        <f>Q!CJ117</f>
        <v>3.8744500000000002E-13</v>
      </c>
    </row>
    <row r="42" spans="1:12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>
        <f>Q!CJ118</f>
        <v>2.6702200000000001E-14</v>
      </c>
    </row>
    <row r="43" spans="1:12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>
        <f>Q!CJ119</f>
        <v>2.0847300000000001E-14</v>
      </c>
    </row>
    <row r="44" spans="1:12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>
        <f>Q!CJ120</f>
        <v>732.85599999999999</v>
      </c>
    </row>
    <row r="45" spans="1:12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>
        <f>Q!CJ121</f>
        <v>732.16700000000003</v>
      </c>
    </row>
    <row r="46" spans="1:12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>
        <f>Q!CJ122</f>
        <v>733.29899999999998</v>
      </c>
    </row>
    <row r="47" spans="1:12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>
        <f>Q!CJ123</f>
        <v>733.86800000000005</v>
      </c>
    </row>
    <row r="48" spans="1:12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>
        <f>Q!CJ124</f>
        <v>2944.75</v>
      </c>
    </row>
    <row r="49" spans="1:12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>
        <f>Q!CJ125</f>
        <v>2946.8</v>
      </c>
    </row>
    <row r="50" spans="1:12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>
        <f>Q!CJ126</f>
        <v>368.05200000000002</v>
      </c>
    </row>
    <row r="51" spans="1:12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>
        <f>Q!CJ127</f>
        <v>368.255</v>
      </c>
    </row>
    <row r="52" spans="1:12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>
        <f>Q!CJ128</f>
        <v>1210.52</v>
      </c>
    </row>
    <row r="54" spans="1:12">
      <c r="A54" t="str">
        <f>Q!BU130</f>
        <v>Latent Coil - Zone Load, (Should be 0) (kWh,thermal)</v>
      </c>
    </row>
    <row r="55" spans="1:12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1:12">
      <c r="B56" t="s">
        <v>816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>
        <f>Q!CJ133</f>
        <v>-4.5406520000000006E-13</v>
      </c>
    </row>
    <row r="58" spans="1:12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>
        <f>Q!CJ134</f>
        <v>-4.0154140000000002E-13</v>
      </c>
    </row>
    <row r="59" spans="1:12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>
        <f>Q!CJ135</f>
        <v>-3.8198803000000004E-13</v>
      </c>
    </row>
    <row r="60" spans="1:12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>
        <f>Q!CJ136</f>
        <v>-2.5806915999999999E-14</v>
      </c>
    </row>
    <row r="61" spans="1:12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>
        <f>Q!CJ137</f>
        <v>-1.9312530000000001E-14</v>
      </c>
    </row>
    <row r="62" spans="1:12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>
        <f>Q!CJ138</f>
        <v>6.3450000000000273</v>
      </c>
    </row>
    <row r="63" spans="1:12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>
        <f>Q!CJ139</f>
        <v>7.0330000000000155</v>
      </c>
    </row>
    <row r="64" spans="1:12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>
        <f>Q!CJ140</f>
        <v>5.9020000000000437</v>
      </c>
    </row>
    <row r="65" spans="1:12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>
        <f>Q!CJ141</f>
        <v>5.33299999999997</v>
      </c>
    </row>
    <row r="66" spans="1:12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>
        <f>Q!CJ142</f>
        <v>12.059999999999945</v>
      </c>
    </row>
    <row r="67" spans="1:12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>
        <f>Q!CJ143</f>
        <v>10.009999999999764</v>
      </c>
    </row>
    <row r="68" spans="1:12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>
        <f>Q!CJ144</f>
        <v>1.5489999999999782</v>
      </c>
    </row>
    <row r="69" spans="1:12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>
        <f>Q!CJ145</f>
        <v>1.3460000000000036</v>
      </c>
    </row>
    <row r="70" spans="1:12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>
        <f>Q!CJ146</f>
        <v>10.509999999999991</v>
      </c>
    </row>
    <row r="71" spans="1:12">
      <c r="A71" t="str">
        <f>Q!BD77</f>
        <v>Coil Loads: Total, Sensible, and Latent</v>
      </c>
    </row>
    <row r="72" spans="1:12">
      <c r="A72" t="str">
        <f>Q!BD78</f>
        <v>Coil Load, Total (kWh,thermal)</v>
      </c>
    </row>
    <row r="73" spans="1:12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1:12">
      <c r="B74" t="s">
        <v>816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>
        <f>Q!BS81</f>
        <v>3797.78</v>
      </c>
    </row>
    <row r="76" spans="1:12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>
        <f>Q!BS82</f>
        <v>3763.19</v>
      </c>
    </row>
    <row r="77" spans="1:12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>
        <f>Q!BS83</f>
        <v>3746.96</v>
      </c>
    </row>
    <row r="78" spans="1:12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>
        <f>Q!BS84</f>
        <v>216.98699999999999</v>
      </c>
    </row>
    <row r="79" spans="1:12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>
        <f>Q!BS85</f>
        <v>196.20500000000001</v>
      </c>
    </row>
    <row r="80" spans="1:12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>
        <f>Q!BS86</f>
        <v>4508.72</v>
      </c>
    </row>
    <row r="81" spans="1:12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>
        <f>Q!BS87</f>
        <v>4490.9799999999996</v>
      </c>
    </row>
    <row r="82" spans="1:12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>
        <f>Q!BS88</f>
        <v>4528.6499999999996</v>
      </c>
    </row>
    <row r="83" spans="1:12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>
        <f>Q!BS89</f>
        <v>2224.79</v>
      </c>
    </row>
    <row r="84" spans="1:12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>
        <f>Q!BS90</f>
        <v>4480.97</v>
      </c>
    </row>
    <row r="85" spans="1:12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>
        <f>Q!BS91</f>
        <v>4522.3500000000004</v>
      </c>
    </row>
    <row r="86" spans="1:12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>
        <f>Q!BS92</f>
        <v>574.16800000000001</v>
      </c>
    </row>
    <row r="87" spans="1:12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>
        <f>Q!BS93</f>
        <v>597.62599999999998</v>
      </c>
    </row>
    <row r="88" spans="1:12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>
        <f>Q!BS94</f>
        <v>5484.46</v>
      </c>
    </row>
    <row r="89" spans="1:12">
      <c r="A89" t="str">
        <f>Q!BD95</f>
        <v>Coil Load, Sensible (kWh,thermal)</v>
      </c>
    </row>
    <row r="90" spans="1:12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1:12">
      <c r="B91" t="s">
        <v>816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>
        <f>Q!BS98</f>
        <v>3797.78</v>
      </c>
    </row>
    <row r="93" spans="1:12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>
        <f>Q!BS99</f>
        <v>3763.19</v>
      </c>
    </row>
    <row r="94" spans="1:12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>
        <f>Q!BS100</f>
        <v>3746.96</v>
      </c>
    </row>
    <row r="95" spans="1:12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>
        <f>Q!BS101</f>
        <v>216.98699999999999</v>
      </c>
    </row>
    <row r="96" spans="1:12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>
        <f>Q!BS102</f>
        <v>196.20500000000001</v>
      </c>
    </row>
    <row r="97" spans="1:12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>
        <f>Q!BS103</f>
        <v>3769.52</v>
      </c>
    </row>
    <row r="98" spans="1:12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>
        <f>Q!BS104</f>
        <v>3751.78</v>
      </c>
    </row>
    <row r="99" spans="1:12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>
        <f>Q!BS105</f>
        <v>3789.45</v>
      </c>
    </row>
    <row r="100" spans="1:12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>
        <f>Q!BS106</f>
        <v>1485.59</v>
      </c>
    </row>
    <row r="101" spans="1:12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>
        <f>Q!BS107</f>
        <v>1524.16</v>
      </c>
    </row>
    <row r="102" spans="1:12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>
        <f>Q!BS108</f>
        <v>1565.54</v>
      </c>
    </row>
    <row r="103" spans="1:12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>
        <f>Q!BS109</f>
        <v>204.56700000000001</v>
      </c>
    </row>
    <row r="104" spans="1:12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>
        <f>Q!BS110</f>
        <v>228.024</v>
      </c>
    </row>
    <row r="105" spans="1:12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>
        <f>Q!BS111</f>
        <v>4263.43</v>
      </c>
    </row>
    <row r="106" spans="1:12">
      <c r="A106" t="str">
        <f>Q!BD112</f>
        <v>Coil Load, Latent (kWh,thermal)</v>
      </c>
    </row>
    <row r="107" spans="1:12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1:12">
      <c r="B108" t="s">
        <v>816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>
        <f>Q!BS115</f>
        <v>1.02318E-14</v>
      </c>
    </row>
    <row r="110" spans="1:12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>
        <f>Q!BS116</f>
        <v>-3.61524E-14</v>
      </c>
    </row>
    <row r="111" spans="1:12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>
        <f>Q!BS117</f>
        <v>5.45697E-15</v>
      </c>
    </row>
    <row r="112" spans="1:12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>
        <f>Q!BS118</f>
        <v>8.9528400000000009E-16</v>
      </c>
    </row>
    <row r="113" spans="1:12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>
        <f>Q!BS119</f>
        <v>1.5347700000000001E-15</v>
      </c>
    </row>
    <row r="114" spans="1:12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>
        <f>Q!BS120</f>
        <v>739.20100000000002</v>
      </c>
    </row>
    <row r="115" spans="1:12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>
        <f>Q!BS121</f>
        <v>739.2</v>
      </c>
    </row>
    <row r="116" spans="1:12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>
        <f>Q!BS122</f>
        <v>739.20100000000002</v>
      </c>
    </row>
    <row r="117" spans="1:12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>
        <f>Q!BS123</f>
        <v>739.20100000000002</v>
      </c>
    </row>
    <row r="118" spans="1:12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>
        <f>Q!BS124</f>
        <v>2956.81</v>
      </c>
    </row>
    <row r="119" spans="1:12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>
        <f>Q!BS125</f>
        <v>2956.81</v>
      </c>
    </row>
    <row r="120" spans="1:12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>
        <f>Q!BS126</f>
        <v>369.601</v>
      </c>
    </row>
    <row r="121" spans="1:12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>
        <f>Q!BS127</f>
        <v>369.601</v>
      </c>
    </row>
    <row r="122" spans="1:12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>
        <f>Q!BS128</f>
        <v>1221.03</v>
      </c>
    </row>
    <row r="124" spans="1:12">
      <c r="A124" t="str">
        <f>Q!BD130</f>
        <v>Sensible Coil - Zone Load, (Fan Heat) (kWh,thermal)</v>
      </c>
    </row>
    <row r="125" spans="1:12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1:12">
      <c r="B126" t="s">
        <v>816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>
        <f>Q!BS133</f>
        <v>143.71000000000004</v>
      </c>
    </row>
    <row r="128" spans="1:12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>
        <f>Q!BS134</f>
        <v>127.74000000000024</v>
      </c>
    </row>
    <row r="129" spans="1:12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>
        <f>Q!BS135</f>
        <v>116.59999999999991</v>
      </c>
    </row>
    <row r="130" spans="1:12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>
        <f>Q!BS136</f>
        <v>10.270999999999987</v>
      </c>
    </row>
    <row r="131" spans="1:12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>
        <f>Q!BS137</f>
        <v>8.1120000000000232</v>
      </c>
    </row>
    <row r="132" spans="1:12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>
        <f>Q!BS138</f>
        <v>134.07000000000016</v>
      </c>
    </row>
    <row r="133" spans="1:12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>
        <f>Q!BS139</f>
        <v>121.42000000000007</v>
      </c>
    </row>
    <row r="134" spans="1:12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>
        <f>Q!BS140</f>
        <v>142.77999999999975</v>
      </c>
    </row>
    <row r="135" spans="1:12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>
        <f>Q!BS141</f>
        <v>67.740000000000009</v>
      </c>
    </row>
    <row r="136" spans="1:12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>
        <f>Q!BS142</f>
        <v>106.31000000000017</v>
      </c>
    </row>
    <row r="137" spans="1:12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>
        <f>Q!BS143</f>
        <v>129.05999999999995</v>
      </c>
    </row>
    <row r="138" spans="1:12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>
        <f>Q!BS144</f>
        <v>16.474000000000018</v>
      </c>
    </row>
    <row r="139" spans="1:12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>
        <f>Q!BS145</f>
        <v>21.307999999999993</v>
      </c>
    </row>
    <row r="140" spans="1:12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>
        <f>Q!BS146</f>
        <v>143.02000000000044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 codeName="Sheet2">
    <pageSetUpPr fitToPage="1"/>
  </sheetPr>
  <dimension ref="A1:AB38"/>
  <sheetViews>
    <sheetView defaultGridColor="0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9">
      <c r="A1" s="462" t="s">
        <v>857</v>
      </c>
    </row>
    <row r="2" spans="1:9">
      <c r="A2" t="s">
        <v>858</v>
      </c>
    </row>
    <row r="3" spans="1:9">
      <c r="A3" s="497"/>
      <c r="I3" s="2"/>
    </row>
    <row r="4" spans="1:9">
      <c r="A4" s="523" t="s">
        <v>785</v>
      </c>
      <c r="I4" s="2"/>
    </row>
    <row r="5" spans="1:9">
      <c r="A5" s="497"/>
      <c r="I5" s="2"/>
    </row>
    <row r="6" spans="1:9">
      <c r="A6" s="462" t="s">
        <v>673</v>
      </c>
      <c r="I6" s="2"/>
    </row>
    <row r="7" spans="1:9">
      <c r="A7" t="s">
        <v>677</v>
      </c>
      <c r="I7" s="2"/>
    </row>
    <row r="8" spans="1:9">
      <c r="A8" s="2" t="s">
        <v>381</v>
      </c>
      <c r="I8" s="2"/>
    </row>
    <row r="9" spans="1:9">
      <c r="A9" s="2" t="s">
        <v>678</v>
      </c>
      <c r="I9" s="2"/>
    </row>
    <row r="10" spans="1:9">
      <c r="A10" s="2" t="s">
        <v>872</v>
      </c>
      <c r="I10" s="2"/>
    </row>
    <row r="11" spans="1:9">
      <c r="A11" s="2" t="s">
        <v>838</v>
      </c>
      <c r="I11" s="2"/>
    </row>
    <row r="12" spans="1:9">
      <c r="A12" s="2"/>
      <c r="I12" s="2"/>
    </row>
    <row r="13" spans="1:9">
      <c r="A13" s="2"/>
      <c r="I13" s="2"/>
    </row>
    <row r="14" spans="1:9">
      <c r="A14" s="2"/>
      <c r="I14" s="2"/>
    </row>
    <row r="15" spans="1:9">
      <c r="I15" s="2"/>
    </row>
    <row r="16" spans="1:9">
      <c r="I16" s="2"/>
    </row>
    <row r="17" spans="1:28">
      <c r="A17" s="498" t="s">
        <v>680</v>
      </c>
      <c r="I17" s="2"/>
    </row>
    <row r="18" spans="1:28">
      <c r="A18" t="s">
        <v>383</v>
      </c>
      <c r="I18" s="2"/>
    </row>
    <row r="19" spans="1:28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>
      <c r="A25" s="6"/>
      <c r="B25" s="490" t="s">
        <v>387</v>
      </c>
      <c r="C25" s="221" t="s">
        <v>388</v>
      </c>
      <c r="D25" s="221" t="s">
        <v>389</v>
      </c>
      <c r="E25" s="221" t="s">
        <v>390</v>
      </c>
      <c r="F25" s="490" t="s">
        <v>391</v>
      </c>
      <c r="G25" s="221" t="s">
        <v>392</v>
      </c>
      <c r="H25" s="221" t="s">
        <v>393</v>
      </c>
      <c r="I25" s="490" t="s">
        <v>394</v>
      </c>
      <c r="J25" s="221" t="s">
        <v>395</v>
      </c>
      <c r="K25" s="221" t="s">
        <v>396</v>
      </c>
      <c r="L25" s="490" t="s">
        <v>397</v>
      </c>
      <c r="M25" s="221" t="s">
        <v>398</v>
      </c>
      <c r="N25" s="221" t="s">
        <v>399</v>
      </c>
      <c r="O25" s="490" t="s">
        <v>400</v>
      </c>
      <c r="P25" s="221" t="s">
        <v>401</v>
      </c>
      <c r="Q25" s="491" t="s">
        <v>402</v>
      </c>
      <c r="R25" s="490" t="s">
        <v>403</v>
      </c>
      <c r="S25" s="221" t="s">
        <v>404</v>
      </c>
      <c r="T25" s="491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>
      <c r="A26" s="6" t="s">
        <v>307</v>
      </c>
      <c r="B26" s="490" t="s">
        <v>406</v>
      </c>
      <c r="C26" s="221" t="s">
        <v>407</v>
      </c>
      <c r="D26" s="221" t="s">
        <v>408</v>
      </c>
      <c r="E26" s="221" t="s">
        <v>409</v>
      </c>
      <c r="F26" s="490" t="s">
        <v>410</v>
      </c>
      <c r="G26" s="221" t="s">
        <v>411</v>
      </c>
      <c r="H26" s="221" t="s">
        <v>412</v>
      </c>
      <c r="I26" s="490" t="s">
        <v>413</v>
      </c>
      <c r="J26" s="221" t="s">
        <v>414</v>
      </c>
      <c r="K26" s="221" t="s">
        <v>415</v>
      </c>
      <c r="L26" s="490" t="s">
        <v>416</v>
      </c>
      <c r="M26" s="221" t="s">
        <v>417</v>
      </c>
      <c r="N26" s="221" t="s">
        <v>418</v>
      </c>
      <c r="O26" s="490" t="s">
        <v>419</v>
      </c>
      <c r="P26" s="221" t="s">
        <v>420</v>
      </c>
      <c r="Q26" s="491" t="s">
        <v>421</v>
      </c>
      <c r="R26" s="490" t="s">
        <v>422</v>
      </c>
      <c r="S26" s="221" t="s">
        <v>423</v>
      </c>
      <c r="T26" s="491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>
      <c r="A27" s="6" t="s">
        <v>308</v>
      </c>
      <c r="B27" s="490" t="s">
        <v>425</v>
      </c>
      <c r="C27" s="221" t="s">
        <v>426</v>
      </c>
      <c r="D27" s="221" t="s">
        <v>427</v>
      </c>
      <c r="E27" s="221" t="s">
        <v>428</v>
      </c>
      <c r="F27" s="490" t="s">
        <v>429</v>
      </c>
      <c r="G27" s="221" t="s">
        <v>430</v>
      </c>
      <c r="H27" s="221" t="s">
        <v>431</v>
      </c>
      <c r="I27" s="490" t="s">
        <v>432</v>
      </c>
      <c r="J27" s="221" t="s">
        <v>433</v>
      </c>
      <c r="K27" s="221" t="s">
        <v>434</v>
      </c>
      <c r="L27" s="490" t="s">
        <v>435</v>
      </c>
      <c r="M27" s="221" t="s">
        <v>436</v>
      </c>
      <c r="N27" s="221" t="s">
        <v>437</v>
      </c>
      <c r="O27" s="490" t="s">
        <v>438</v>
      </c>
      <c r="P27" s="221" t="s">
        <v>439</v>
      </c>
      <c r="Q27" s="491" t="s">
        <v>440</v>
      </c>
      <c r="R27" s="490" t="s">
        <v>441</v>
      </c>
      <c r="S27" s="221" t="s">
        <v>442</v>
      </c>
      <c r="T27" s="491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>
      <c r="A28" s="6" t="s">
        <v>309</v>
      </c>
      <c r="B28" s="490" t="s">
        <v>444</v>
      </c>
      <c r="C28" s="221" t="s">
        <v>445</v>
      </c>
      <c r="D28" s="221" t="s">
        <v>446</v>
      </c>
      <c r="E28" s="221" t="s">
        <v>447</v>
      </c>
      <c r="F28" s="490" t="s">
        <v>448</v>
      </c>
      <c r="G28" s="221" t="s">
        <v>449</v>
      </c>
      <c r="H28" s="221" t="s">
        <v>450</v>
      </c>
      <c r="I28" s="490" t="s">
        <v>451</v>
      </c>
      <c r="J28" s="221" t="s">
        <v>452</v>
      </c>
      <c r="K28" s="221" t="s">
        <v>453</v>
      </c>
      <c r="L28" s="490" t="s">
        <v>454</v>
      </c>
      <c r="M28" s="221" t="s">
        <v>455</v>
      </c>
      <c r="N28" s="221" t="s">
        <v>456</v>
      </c>
      <c r="O28" s="490" t="s">
        <v>457</v>
      </c>
      <c r="P28" s="221" t="s">
        <v>458</v>
      </c>
      <c r="Q28" s="491" t="s">
        <v>459</v>
      </c>
      <c r="R28" s="490" t="s">
        <v>460</v>
      </c>
      <c r="S28" s="221" t="s">
        <v>461</v>
      </c>
      <c r="T28" s="491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>
      <c r="A29" s="6" t="s">
        <v>310</v>
      </c>
      <c r="B29" s="490" t="s">
        <v>463</v>
      </c>
      <c r="C29" s="221" t="s">
        <v>464</v>
      </c>
      <c r="D29" s="221" t="s">
        <v>465</v>
      </c>
      <c r="E29" s="221" t="s">
        <v>466</v>
      </c>
      <c r="F29" s="490" t="s">
        <v>467</v>
      </c>
      <c r="G29" s="221" t="s">
        <v>468</v>
      </c>
      <c r="H29" s="221" t="s">
        <v>469</v>
      </c>
      <c r="I29" s="490" t="s">
        <v>470</v>
      </c>
      <c r="J29" s="221" t="s">
        <v>471</v>
      </c>
      <c r="K29" s="221" t="s">
        <v>472</v>
      </c>
      <c r="L29" s="490" t="s">
        <v>473</v>
      </c>
      <c r="M29" s="221" t="s">
        <v>474</v>
      </c>
      <c r="N29" s="221" t="s">
        <v>475</v>
      </c>
      <c r="O29" s="490" t="s">
        <v>476</v>
      </c>
      <c r="P29" s="221" t="s">
        <v>477</v>
      </c>
      <c r="Q29" s="491" t="s">
        <v>478</v>
      </c>
      <c r="R29" s="490" t="s">
        <v>479</v>
      </c>
      <c r="S29" s="221" t="s">
        <v>480</v>
      </c>
      <c r="T29" s="491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>
      <c r="A30" s="6" t="s">
        <v>311</v>
      </c>
      <c r="B30" s="490" t="s">
        <v>482</v>
      </c>
      <c r="C30" s="221" t="s">
        <v>483</v>
      </c>
      <c r="D30" s="221" t="s">
        <v>484</v>
      </c>
      <c r="E30" s="221" t="s">
        <v>485</v>
      </c>
      <c r="F30" s="490" t="s">
        <v>486</v>
      </c>
      <c r="G30" s="221" t="s">
        <v>487</v>
      </c>
      <c r="H30" s="221" t="s">
        <v>488</v>
      </c>
      <c r="I30" s="490" t="s">
        <v>489</v>
      </c>
      <c r="J30" s="221" t="s">
        <v>490</v>
      </c>
      <c r="K30" s="221" t="s">
        <v>491</v>
      </c>
      <c r="L30" s="490" t="s">
        <v>492</v>
      </c>
      <c r="M30" s="221" t="s">
        <v>493</v>
      </c>
      <c r="N30" s="221" t="s">
        <v>494</v>
      </c>
      <c r="O30" s="490" t="s">
        <v>495</v>
      </c>
      <c r="P30" s="221" t="s">
        <v>496</v>
      </c>
      <c r="Q30" s="491" t="s">
        <v>497</v>
      </c>
      <c r="R30" s="490" t="s">
        <v>498</v>
      </c>
      <c r="S30" s="221" t="s">
        <v>499</v>
      </c>
      <c r="T30" s="491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>
      <c r="A31" s="6" t="s">
        <v>312</v>
      </c>
      <c r="B31" s="490" t="s">
        <v>501</v>
      </c>
      <c r="C31" s="221" t="s">
        <v>502</v>
      </c>
      <c r="D31" s="221" t="s">
        <v>503</v>
      </c>
      <c r="E31" s="221" t="s">
        <v>504</v>
      </c>
      <c r="F31" s="490" t="s">
        <v>505</v>
      </c>
      <c r="G31" s="221" t="s">
        <v>506</v>
      </c>
      <c r="H31" s="221" t="s">
        <v>507</v>
      </c>
      <c r="I31" s="490" t="s">
        <v>508</v>
      </c>
      <c r="J31" s="221" t="s">
        <v>509</v>
      </c>
      <c r="K31" s="221" t="s">
        <v>510</v>
      </c>
      <c r="L31" s="490" t="s">
        <v>511</v>
      </c>
      <c r="M31" s="221" t="s">
        <v>512</v>
      </c>
      <c r="N31" s="221" t="s">
        <v>513</v>
      </c>
      <c r="O31" s="490" t="s">
        <v>514</v>
      </c>
      <c r="P31" s="221" t="s">
        <v>515</v>
      </c>
      <c r="Q31" s="491" t="s">
        <v>516</v>
      </c>
      <c r="R31" s="490" t="s">
        <v>517</v>
      </c>
      <c r="S31" s="221" t="s">
        <v>518</v>
      </c>
      <c r="T31" s="491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>
      <c r="A32" s="6" t="s">
        <v>313</v>
      </c>
      <c r="B32" s="490" t="s">
        <v>520</v>
      </c>
      <c r="C32" s="221" t="s">
        <v>521</v>
      </c>
      <c r="D32" s="221" t="s">
        <v>522</v>
      </c>
      <c r="E32" s="221" t="s">
        <v>523</v>
      </c>
      <c r="F32" s="490" t="s">
        <v>524</v>
      </c>
      <c r="G32" s="221" t="s">
        <v>525</v>
      </c>
      <c r="H32" s="221" t="s">
        <v>526</v>
      </c>
      <c r="I32" s="490" t="s">
        <v>527</v>
      </c>
      <c r="J32" s="221" t="s">
        <v>528</v>
      </c>
      <c r="K32" s="221" t="s">
        <v>529</v>
      </c>
      <c r="L32" s="490" t="s">
        <v>530</v>
      </c>
      <c r="M32" s="221" t="s">
        <v>531</v>
      </c>
      <c r="N32" s="221" t="s">
        <v>532</v>
      </c>
      <c r="O32" s="490" t="s">
        <v>533</v>
      </c>
      <c r="P32" s="221" t="s">
        <v>534</v>
      </c>
      <c r="Q32" s="491" t="s">
        <v>535</v>
      </c>
      <c r="R32" s="490" t="s">
        <v>536</v>
      </c>
      <c r="S32" s="221" t="s">
        <v>537</v>
      </c>
      <c r="T32" s="491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>
      <c r="A33" s="6" t="s">
        <v>314</v>
      </c>
      <c r="B33" s="490" t="s">
        <v>539</v>
      </c>
      <c r="C33" s="221" t="s">
        <v>540</v>
      </c>
      <c r="D33" s="221" t="s">
        <v>541</v>
      </c>
      <c r="E33" s="221" t="s">
        <v>542</v>
      </c>
      <c r="F33" s="490" t="s">
        <v>543</v>
      </c>
      <c r="G33" s="221" t="s">
        <v>544</v>
      </c>
      <c r="H33" s="221" t="s">
        <v>545</v>
      </c>
      <c r="I33" s="490" t="s">
        <v>546</v>
      </c>
      <c r="J33" s="221" t="s">
        <v>547</v>
      </c>
      <c r="K33" s="221" t="s">
        <v>548</v>
      </c>
      <c r="L33" s="490" t="s">
        <v>549</v>
      </c>
      <c r="M33" s="221" t="s">
        <v>550</v>
      </c>
      <c r="N33" s="221" t="s">
        <v>551</v>
      </c>
      <c r="O33" s="490" t="s">
        <v>552</v>
      </c>
      <c r="P33" s="221" t="s">
        <v>553</v>
      </c>
      <c r="Q33" s="491" t="s">
        <v>554</v>
      </c>
      <c r="R33" s="490" t="s">
        <v>555</v>
      </c>
      <c r="S33" s="221" t="s">
        <v>556</v>
      </c>
      <c r="T33" s="491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>
      <c r="A34" s="6" t="s">
        <v>315</v>
      </c>
      <c r="B34" s="490" t="s">
        <v>558</v>
      </c>
      <c r="C34" s="221" t="s">
        <v>559</v>
      </c>
      <c r="D34" s="221" t="s">
        <v>560</v>
      </c>
      <c r="E34" s="221" t="s">
        <v>561</v>
      </c>
      <c r="F34" s="490" t="s">
        <v>562</v>
      </c>
      <c r="G34" s="221" t="s">
        <v>563</v>
      </c>
      <c r="H34" s="221" t="s">
        <v>564</v>
      </c>
      <c r="I34" s="490" t="s">
        <v>565</v>
      </c>
      <c r="J34" s="221" t="s">
        <v>566</v>
      </c>
      <c r="K34" s="221" t="s">
        <v>567</v>
      </c>
      <c r="L34" s="490" t="s">
        <v>568</v>
      </c>
      <c r="M34" s="221" t="s">
        <v>569</v>
      </c>
      <c r="N34" s="221" t="s">
        <v>570</v>
      </c>
      <c r="O34" s="490" t="s">
        <v>571</v>
      </c>
      <c r="P34" s="221" t="s">
        <v>572</v>
      </c>
      <c r="Q34" s="491" t="s">
        <v>573</v>
      </c>
      <c r="R34" s="490" t="s">
        <v>574</v>
      </c>
      <c r="S34" s="221" t="s">
        <v>575</v>
      </c>
      <c r="T34" s="491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>
      <c r="A35" s="6" t="s">
        <v>316</v>
      </c>
      <c r="B35" s="490" t="s">
        <v>577</v>
      </c>
      <c r="C35" s="221" t="s">
        <v>578</v>
      </c>
      <c r="D35" s="221" t="s">
        <v>579</v>
      </c>
      <c r="E35" s="221" t="s">
        <v>580</v>
      </c>
      <c r="F35" s="490" t="s">
        <v>581</v>
      </c>
      <c r="G35" s="221" t="s">
        <v>582</v>
      </c>
      <c r="H35" s="221" t="s">
        <v>583</v>
      </c>
      <c r="I35" s="490" t="s">
        <v>584</v>
      </c>
      <c r="J35" s="221" t="s">
        <v>585</v>
      </c>
      <c r="K35" s="221" t="s">
        <v>586</v>
      </c>
      <c r="L35" s="490" t="s">
        <v>587</v>
      </c>
      <c r="M35" s="221" t="s">
        <v>588</v>
      </c>
      <c r="N35" s="221" t="s">
        <v>589</v>
      </c>
      <c r="O35" s="490" t="s">
        <v>590</v>
      </c>
      <c r="P35" s="221" t="s">
        <v>591</v>
      </c>
      <c r="Q35" s="491" t="s">
        <v>592</v>
      </c>
      <c r="R35" s="490" t="s">
        <v>593</v>
      </c>
      <c r="S35" s="221" t="s">
        <v>594</v>
      </c>
      <c r="T35" s="491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>
      <c r="A36" s="6" t="s">
        <v>317</v>
      </c>
      <c r="B36" s="490" t="s">
        <v>596</v>
      </c>
      <c r="C36" s="221" t="s">
        <v>597</v>
      </c>
      <c r="D36" s="221" t="s">
        <v>598</v>
      </c>
      <c r="E36" s="221" t="s">
        <v>599</v>
      </c>
      <c r="F36" s="490" t="s">
        <v>600</v>
      </c>
      <c r="G36" s="221" t="s">
        <v>601</v>
      </c>
      <c r="H36" s="221" t="s">
        <v>602</v>
      </c>
      <c r="I36" s="490" t="s">
        <v>603</v>
      </c>
      <c r="J36" s="221" t="s">
        <v>604</v>
      </c>
      <c r="K36" s="221" t="s">
        <v>605</v>
      </c>
      <c r="L36" s="490" t="s">
        <v>606</v>
      </c>
      <c r="M36" s="221" t="s">
        <v>607</v>
      </c>
      <c r="N36" s="221" t="s">
        <v>608</v>
      </c>
      <c r="O36" s="490" t="s">
        <v>609</v>
      </c>
      <c r="P36" s="221" t="s">
        <v>610</v>
      </c>
      <c r="Q36" s="491" t="s">
        <v>611</v>
      </c>
      <c r="R36" s="490" t="s">
        <v>612</v>
      </c>
      <c r="S36" s="221" t="s">
        <v>613</v>
      </c>
      <c r="T36" s="491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>
      <c r="A37" s="6" t="s">
        <v>318</v>
      </c>
      <c r="B37" s="490" t="s">
        <v>615</v>
      </c>
      <c r="C37" s="221" t="s">
        <v>616</v>
      </c>
      <c r="D37" s="221" t="s">
        <v>617</v>
      </c>
      <c r="E37" s="221" t="s">
        <v>618</v>
      </c>
      <c r="F37" s="490" t="s">
        <v>619</v>
      </c>
      <c r="G37" s="221" t="s">
        <v>620</v>
      </c>
      <c r="H37" s="221" t="s">
        <v>621</v>
      </c>
      <c r="I37" s="490" t="s">
        <v>622</v>
      </c>
      <c r="J37" s="221" t="s">
        <v>623</v>
      </c>
      <c r="K37" s="221" t="s">
        <v>624</v>
      </c>
      <c r="L37" s="490" t="s">
        <v>625</v>
      </c>
      <c r="M37" s="221" t="s">
        <v>626</v>
      </c>
      <c r="N37" s="221" t="s">
        <v>627</v>
      </c>
      <c r="O37" s="490" t="s">
        <v>628</v>
      </c>
      <c r="P37" s="221" t="s">
        <v>629</v>
      </c>
      <c r="Q37" s="491" t="s">
        <v>630</v>
      </c>
      <c r="R37" s="490" t="s">
        <v>631</v>
      </c>
      <c r="S37" s="221" t="s">
        <v>632</v>
      </c>
      <c r="T37" s="491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>
      <c r="A38" s="7" t="s">
        <v>319</v>
      </c>
      <c r="B38" s="492" t="s">
        <v>634</v>
      </c>
      <c r="C38" s="493" t="s">
        <v>635</v>
      </c>
      <c r="D38" s="493" t="s">
        <v>636</v>
      </c>
      <c r="E38" s="493" t="s">
        <v>637</v>
      </c>
      <c r="F38" s="492" t="s">
        <v>638</v>
      </c>
      <c r="G38" s="493" t="s">
        <v>639</v>
      </c>
      <c r="H38" s="493" t="s">
        <v>640</v>
      </c>
      <c r="I38" s="492" t="s">
        <v>641</v>
      </c>
      <c r="J38" s="493" t="s">
        <v>642</v>
      </c>
      <c r="K38" s="493" t="s">
        <v>643</v>
      </c>
      <c r="L38" s="492" t="s">
        <v>644</v>
      </c>
      <c r="M38" s="493" t="s">
        <v>645</v>
      </c>
      <c r="N38" s="493" t="s">
        <v>646</v>
      </c>
      <c r="O38" s="492" t="s">
        <v>647</v>
      </c>
      <c r="P38" s="493" t="s">
        <v>648</v>
      </c>
      <c r="Q38" s="494" t="s">
        <v>649</v>
      </c>
      <c r="R38" s="492" t="s">
        <v>650</v>
      </c>
      <c r="S38" s="493" t="s">
        <v>651</v>
      </c>
      <c r="T38" s="494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000000000000004" header="0.5" footer="0.5"/>
  <pageSetup scale="56" orientation="landscape" horizontalDpi="4294967292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2">
      <c r="A1" t="str">
        <f>Q!CL491</f>
        <v>Sensitivities for Space Cooling Electricity Consumption</v>
      </c>
    </row>
    <row r="2" spans="1:12">
      <c r="A2" t="str">
        <f>Q!CL492</f>
        <v>Delta Qtot (kWh,e)</v>
      </c>
    </row>
    <row r="3" spans="1:12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1:12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>
        <f>Q!DA495</f>
        <v>-451.14999999999986</v>
      </c>
    </row>
    <row r="6" spans="1:12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>
        <f>Q!DA496</f>
        <v>-62.6400000000001</v>
      </c>
    </row>
    <row r="7" spans="1:12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>
        <f>Q!DA497</f>
        <v>-513.79</v>
      </c>
    </row>
    <row r="8" spans="1:12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>
        <f>Q!DA498</f>
        <v>-1412.598</v>
      </c>
    </row>
    <row r="9" spans="1:12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>
        <f>Q!DA499</f>
        <v>-40.758299999999991</v>
      </c>
    </row>
    <row r="10" spans="1:12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>
        <f>Q!DA500</f>
        <v>-1002.2063000000001</v>
      </c>
    </row>
    <row r="11" spans="1:12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>
        <f>Q!DA501</f>
        <v>127.80999999999995</v>
      </c>
    </row>
    <row r="12" spans="1:12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>
        <f>Q!DA502</f>
        <v>-65.339999999999918</v>
      </c>
    </row>
    <row r="13" spans="1:12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>
        <f>Q!DA503</f>
        <v>359.47999999999979</v>
      </c>
    </row>
    <row r="14" spans="1:12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>
        <f>Q!DA504</f>
        <v>-562.29899999999998</v>
      </c>
    </row>
    <row r="15" spans="1:12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>
        <f>Q!DA505</f>
        <v>-116.11000000000013</v>
      </c>
    </row>
    <row r="16" spans="1:12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>
        <f>Q!DA506</f>
        <v>446.18899999999985</v>
      </c>
    </row>
    <row r="17" spans="1:12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>
        <f>Q!DA507</f>
        <v>458.22</v>
      </c>
    </row>
    <row r="18" spans="1:12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>
        <f>Q!DA508</f>
        <v>-917.6049999999999</v>
      </c>
    </row>
    <row r="19" spans="1:12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>
        <f>Q!DA509</f>
        <v>96.301299999999983</v>
      </c>
    </row>
    <row r="20" spans="1:12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>
        <f>Q!DA510</f>
        <v>85.908000000000015</v>
      </c>
    </row>
    <row r="21" spans="1:12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>
        <f>Q!DA511</f>
        <v>-1289.9169999999999</v>
      </c>
    </row>
    <row r="22" spans="1:12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>
        <f>Q!DA512</f>
        <v>141.45100000000002</v>
      </c>
    </row>
    <row r="23" spans="1:12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>
        <f>Q!DA513</f>
        <v>-55.689999999999827</v>
      </c>
    </row>
    <row r="24" spans="1:12">
      <c r="A24" t="str">
        <f>Q!CL514</f>
        <v>Del Qcomp (kWh,e)</v>
      </c>
    </row>
    <row r="25" spans="1:12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1:12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2">
      <c r="A46" t="str">
        <f>Q!CL536</f>
        <v>Del Q IDfan (kWh,e)</v>
      </c>
    </row>
    <row r="47" spans="1:12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1:12">
      <c r="B48" t="s">
        <v>816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>
        <f>Q!DA539</f>
        <v>-15.980999999999995</v>
      </c>
    </row>
    <row r="50" spans="1:12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>
        <f>Q!DA540</f>
        <v>-11.147000000000006</v>
      </c>
    </row>
    <row r="51" spans="1:12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>
        <f>Q!DA541</f>
        <v>-27.128</v>
      </c>
    </row>
    <row r="52" spans="1:12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>
        <f>Q!DA542</f>
        <v>-133.44909999999999</v>
      </c>
    </row>
    <row r="53" spans="1:12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>
        <f>Q!DA543</f>
        <v>-2.1592699999999994</v>
      </c>
    </row>
    <row r="54" spans="1:12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>
        <f>Q!DA544</f>
        <v>-119.62737</v>
      </c>
    </row>
    <row r="55" spans="1:12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>
        <f>Q!DA545</f>
        <v>12.670999999999992</v>
      </c>
    </row>
    <row r="56" spans="1:12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>
        <f>Q!DA546</f>
        <v>-11.959000000000003</v>
      </c>
    </row>
    <row r="57" spans="1:12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>
        <f>Q!DA547</f>
        <v>20.230999999999995</v>
      </c>
    </row>
    <row r="58" spans="1:12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>
        <f>Q!DA548</f>
        <v>-67.344499999999996</v>
      </c>
    </row>
    <row r="59" spans="1:12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>
        <f>Q!DA549</f>
        <v>-22.048999999999992</v>
      </c>
    </row>
    <row r="60" spans="1:12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>
        <f>Q!DA550</f>
        <v>45.295500000000004</v>
      </c>
    </row>
    <row r="61" spans="1:12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>
        <f>Q!DA551</f>
        <v>20.714999999999989</v>
      </c>
    </row>
    <row r="62" spans="1:12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>
        <f>Q!DA552</f>
        <v>-100.33750000000001</v>
      </c>
    </row>
    <row r="63" spans="1:12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>
        <f>Q!DA553</f>
        <v>9.9118699999999986</v>
      </c>
    </row>
    <row r="64" spans="1:12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>
        <f>Q!DA554</f>
        <v>4.6313000000000031</v>
      </c>
    </row>
    <row r="65" spans="1:12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>
        <f>Q!DA555</f>
        <v>-116.4212</v>
      </c>
    </row>
    <row r="66" spans="1:12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>
        <f>Q!DA556</f>
        <v>12.383900000000002</v>
      </c>
    </row>
    <row r="67" spans="1:12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>
        <f>Q!DA557</f>
        <v>9.8060000000000116</v>
      </c>
    </row>
    <row r="68" spans="1:12">
      <c r="A68" t="str">
        <f>Q!CL558</f>
        <v>Del Q ODfan (kWh,e)</v>
      </c>
    </row>
    <row r="69" spans="1:12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1:12">
      <c r="B70" t="s">
        <v>816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2">
      <c r="A91" t="str">
        <f>Q!DC491</f>
        <v>Sensitivities for COP and Coil Loads</v>
      </c>
    </row>
    <row r="92" spans="1:12">
      <c r="A92" t="str">
        <f>Q!DC492</f>
        <v>Delta COP (kWh,t)</v>
      </c>
    </row>
    <row r="93" spans="1:12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1:12">
      <c r="B94" t="s">
        <v>816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>
        <f>Q!DR495</f>
        <v>0.99516999999999989</v>
      </c>
    </row>
    <row r="96" spans="1:12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>
        <f>Q!DR496</f>
        <v>0.20616000000000012</v>
      </c>
    </row>
    <row r="97" spans="1:12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>
        <f>Q!DR497</f>
        <v>1.20133</v>
      </c>
    </row>
    <row r="98" spans="1:12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>
        <f>Q!DR498</f>
        <v>-0.50058000000000002</v>
      </c>
    </row>
    <row r="99" spans="1:12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>
        <f>Q!DR499</f>
        <v>0.86623000000000006</v>
      </c>
    </row>
    <row r="100" spans="1:12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>
        <f>Q!DR500</f>
        <v>-0.62951999999999986</v>
      </c>
    </row>
    <row r="101" spans="1:12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>
        <f>Q!DR501</f>
        <v>0.24933000000000005</v>
      </c>
    </row>
    <row r="102" spans="1:12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>
        <f>Q!DR502</f>
        <v>0.20524999999999993</v>
      </c>
    </row>
    <row r="103" spans="1:12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>
        <f>Q!DR503</f>
        <v>-0.91624999999999979</v>
      </c>
    </row>
    <row r="104" spans="1:12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>
        <f>Q!DR504</f>
        <v>-0.26148999999999978</v>
      </c>
    </row>
    <row r="105" spans="1:12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>
        <f>Q!DR505</f>
        <v>0.38606000000000051</v>
      </c>
    </row>
    <row r="106" spans="1:12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>
        <f>Q!DR506</f>
        <v>0.64755000000000029</v>
      </c>
    </row>
    <row r="107" spans="1:12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>
        <f>Q!DR507</f>
        <v>-1.1863500000000005</v>
      </c>
    </row>
    <row r="108" spans="1:12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>
        <f>Q!DR508</f>
        <v>-0.64680000000000026</v>
      </c>
    </row>
    <row r="109" spans="1:12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>
        <f>Q!DR509</f>
        <v>0.61811000000000016</v>
      </c>
    </row>
    <row r="110" spans="1:12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>
        <f>Q!DR510</f>
        <v>-1.0873600000000003</v>
      </c>
    </row>
    <row r="111" spans="1:12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>
        <f>Q!DR511</f>
        <v>-0.54781000000000013</v>
      </c>
    </row>
    <row r="112" spans="1:12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>
        <f>Q!DR512</f>
        <v>0.39697999999999989</v>
      </c>
    </row>
    <row r="113" spans="1:12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>
        <f>Q!DR513</f>
        <v>1.2353900000000002</v>
      </c>
    </row>
    <row r="114" spans="1:12">
      <c r="A114" t="str">
        <f>Q!DC514</f>
        <v>Del Q coil,t (kWh,t)</v>
      </c>
    </row>
    <row r="115" spans="1:12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1:12">
      <c r="B116" t="s">
        <v>816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>
        <f>Q!DR517</f>
        <v>-34.590000000000146</v>
      </c>
    </row>
    <row r="118" spans="1:12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>
        <f>Q!DR518</f>
        <v>-16.230000000000018</v>
      </c>
    </row>
    <row r="119" spans="1:12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>
        <f>Q!DR519</f>
        <v>-50.820000000000164</v>
      </c>
    </row>
    <row r="120" spans="1:12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>
        <f>Q!DR520</f>
        <v>-3580.7930000000001</v>
      </c>
    </row>
    <row r="121" spans="1:12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>
        <f>Q!DR521</f>
        <v>-20.781999999999982</v>
      </c>
    </row>
    <row r="122" spans="1:12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>
        <f>Q!DR522</f>
        <v>-3566.9850000000001</v>
      </c>
    </row>
    <row r="123" spans="1:12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>
        <f>Q!DR523</f>
        <v>745.5300000000002</v>
      </c>
    </row>
    <row r="124" spans="1:12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>
        <f>Q!DR524</f>
        <v>-17.740000000000691</v>
      </c>
    </row>
    <row r="125" spans="1:12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>
        <f>Q!DR525</f>
        <v>37.670000000000073</v>
      </c>
    </row>
    <row r="126" spans="1:12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>
        <f>Q!DR526</f>
        <v>-2283.9300000000003</v>
      </c>
    </row>
    <row r="127" spans="1:12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>
        <f>Q!DR527</f>
        <v>-27.75</v>
      </c>
    </row>
    <row r="128" spans="1:12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>
        <f>Q!DR528</f>
        <v>2256.1800000000003</v>
      </c>
    </row>
    <row r="129" spans="1:12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>
        <f>Q!DR529</f>
        <v>41.380000000000109</v>
      </c>
    </row>
    <row r="130" spans="1:12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>
        <f>Q!DR530</f>
        <v>-3906.8020000000001</v>
      </c>
    </row>
    <row r="131" spans="1:12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>
        <f>Q!DR531</f>
        <v>377.96299999999997</v>
      </c>
    </row>
    <row r="132" spans="1:12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>
        <f>Q!DR532</f>
        <v>23.45799999999997</v>
      </c>
    </row>
    <row r="133" spans="1:12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>
        <f>Q!DR533</f>
        <v>-3924.7240000000002</v>
      </c>
    </row>
    <row r="134" spans="1:12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>
        <f>Q!DR534</f>
        <v>380.63900000000001</v>
      </c>
    </row>
    <row r="135" spans="1:12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>
        <f>Q!DR535</f>
        <v>1686.6799999999998</v>
      </c>
    </row>
    <row r="136" spans="1:12">
      <c r="A136" t="str">
        <f>Q!DC536</f>
        <v>Del Q coil,s (kWh,t)</v>
      </c>
    </row>
    <row r="137" spans="1:12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1:12">
      <c r="B138" t="s">
        <v>816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>
        <f>Q!DR539</f>
        <v>-34.590000000000146</v>
      </c>
    </row>
    <row r="140" spans="1:12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>
        <f>Q!DR540</f>
        <v>-16.230000000000018</v>
      </c>
    </row>
    <row r="141" spans="1:12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>
        <f>Q!DR541</f>
        <v>-50.820000000000164</v>
      </c>
    </row>
    <row r="142" spans="1:12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>
        <f>Q!DR542</f>
        <v>-3580.7930000000001</v>
      </c>
    </row>
    <row r="143" spans="1:12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>
        <f>Q!DR543</f>
        <v>-20.781999999999982</v>
      </c>
    </row>
    <row r="144" spans="1:12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>
        <f>Q!DR544</f>
        <v>-3566.9850000000001</v>
      </c>
    </row>
    <row r="145" spans="1:12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>
        <f>Q!DR545</f>
        <v>6.3299999999999272</v>
      </c>
    </row>
    <row r="146" spans="1:12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>
        <f>Q!DR546</f>
        <v>-17.739999999999782</v>
      </c>
    </row>
    <row r="147" spans="1:12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>
        <f>Q!DR547</f>
        <v>37.669999999999618</v>
      </c>
    </row>
    <row r="148" spans="1:12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>
        <f>Q!DR548</f>
        <v>-2283.9300000000003</v>
      </c>
    </row>
    <row r="149" spans="1:12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>
        <f>Q!DR549</f>
        <v>-2245.3599999999997</v>
      </c>
    </row>
    <row r="150" spans="1:12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>
        <f>Q!DR550</f>
        <v>38.570000000000164</v>
      </c>
    </row>
    <row r="151" spans="1:12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>
        <f>Q!DR551</f>
        <v>41.379999999999882</v>
      </c>
    </row>
    <row r="152" spans="1:12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>
        <f>Q!DR552</f>
        <v>-1319.5930000000001</v>
      </c>
    </row>
    <row r="153" spans="1:12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>
        <f>Q!DR553</f>
        <v>8.3619999999999948</v>
      </c>
    </row>
    <row r="154" spans="1:12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>
        <f>Q!DR554</f>
        <v>23.456999999999994</v>
      </c>
    </row>
    <row r="155" spans="1:12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>
        <f>Q!DR555</f>
        <v>-1337.5160000000001</v>
      </c>
    </row>
    <row r="156" spans="1:12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>
        <f>Q!DR556</f>
        <v>11.037000000000006</v>
      </c>
    </row>
    <row r="157" spans="1:12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>
        <f>Q!DR557</f>
        <v>465.65000000000009</v>
      </c>
    </row>
    <row r="158" spans="1:12">
      <c r="A158" t="str">
        <f>Q!DC558</f>
        <v>Del Qcoil,lat (kWh,t)</v>
      </c>
    </row>
    <row r="159" spans="1:12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1:12">
      <c r="B160" t="s">
        <v>816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>
        <f>Q!DR561</f>
        <v>-4.6384200000000001E-14</v>
      </c>
    </row>
    <row r="162" spans="1:12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>
        <f>Q!DR562</f>
        <v>4.1609369999999999E-14</v>
      </c>
    </row>
    <row r="163" spans="1:12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>
        <f>Q!DR563</f>
        <v>-4.7748300000000003E-15</v>
      </c>
    </row>
    <row r="164" spans="1:12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>
        <f>Q!DR564</f>
        <v>-9.3365160000000004E-15</v>
      </c>
    </row>
    <row r="165" spans="1:12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>
        <f>Q!DR565</f>
        <v>6.3948599999999999E-16</v>
      </c>
    </row>
    <row r="166" spans="1:12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>
        <f>Q!DR566</f>
        <v>3.768717E-14</v>
      </c>
    </row>
    <row r="167" spans="1:12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>
        <f>Q!DR567</f>
        <v>739.20100000000002</v>
      </c>
    </row>
    <row r="168" spans="1:12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>
        <f>Q!DR568</f>
        <v>-9.9999999997635314E-4</v>
      </c>
    </row>
    <row r="169" spans="1:12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>
        <f>Q!DR569</f>
        <v>9.9999999997635314E-4</v>
      </c>
    </row>
    <row r="170" spans="1:12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>
        <f>Q!DR570</f>
        <v>0</v>
      </c>
    </row>
    <row r="171" spans="1:12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>
        <f>Q!DR571</f>
        <v>2217.6089999999999</v>
      </c>
    </row>
    <row r="172" spans="1:12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>
        <f>Q!DR572</f>
        <v>2217.6089999999999</v>
      </c>
    </row>
    <row r="173" spans="1:12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>
        <f>Q!DR573</f>
        <v>0</v>
      </c>
    </row>
    <row r="174" spans="1:12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>
        <f>Q!DR574</f>
        <v>-2587.2089999999998</v>
      </c>
    </row>
    <row r="175" spans="1:12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>
        <f>Q!DR575</f>
        <v>369.601</v>
      </c>
    </row>
    <row r="176" spans="1:12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>
        <f>Q!DR576</f>
        <v>0</v>
      </c>
    </row>
    <row r="177" spans="1:12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>
        <f>Q!DR577</f>
        <v>-2587.2089999999998</v>
      </c>
    </row>
    <row r="178" spans="1:12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>
        <f>Q!DR578</f>
        <v>369.601</v>
      </c>
    </row>
    <row r="179" spans="1:12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>
        <f>Q!DR579</f>
        <v>1221.03</v>
      </c>
    </row>
    <row r="180" spans="1:12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2">
      <c r="A6" t="str">
        <f>Q!BD233</f>
        <v>Indoor Drybulb Temperature: Mean and (Max-Min)/Mean</v>
      </c>
    </row>
    <row r="7" spans="1:12">
      <c r="A7" t="str">
        <f>Q!BD234</f>
        <v>Mean IDB (°C)</v>
      </c>
    </row>
    <row r="8" spans="1:12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1:12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>
        <f>Q!BS237</f>
        <v>22.209800000000001</v>
      </c>
    </row>
    <row r="11" spans="1:12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>
        <f>Q!BS238</f>
        <v>22.2</v>
      </c>
    </row>
    <row r="12" spans="1:12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>
        <f>Q!BS239</f>
        <v>26.700099999999999</v>
      </c>
    </row>
    <row r="13" spans="1:12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>
        <f>Q!BS240</f>
        <v>22.200099999999999</v>
      </c>
    </row>
    <row r="14" spans="1:12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>
        <f>Q!BS241</f>
        <v>22.200099999999999</v>
      </c>
    </row>
    <row r="15" spans="1:12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>
        <f>Q!BS242</f>
        <v>22.2</v>
      </c>
    </row>
    <row r="16" spans="1:12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>
        <f>Q!BS243</f>
        <v>26.7</v>
      </c>
    </row>
    <row r="17" spans="1:12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>
        <f>Q!BS244</f>
        <v>23.305800000000001</v>
      </c>
    </row>
    <row r="18" spans="1:12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>
        <f>Q!BS245</f>
        <v>22.200199999999999</v>
      </c>
    </row>
    <row r="19" spans="1:12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>
        <f>Q!BS246</f>
        <v>22.200099999999999</v>
      </c>
    </row>
    <row r="20" spans="1:12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>
        <f>Q!BS247</f>
        <v>22.2</v>
      </c>
    </row>
    <row r="21" spans="1:12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>
        <f>Q!BS248</f>
        <v>22.200299999999999</v>
      </c>
    </row>
    <row r="22" spans="1:12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>
        <f>Q!BS249</f>
        <v>22.200299999999999</v>
      </c>
    </row>
    <row r="23" spans="1:12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>
        <f>Q!BS250</f>
        <v>26.7013</v>
      </c>
    </row>
    <row r="24" spans="1:12">
      <c r="A24" t="str">
        <f>Q!BD251</f>
        <v>(Max - Min)/Mean IDB (°C)</v>
      </c>
    </row>
    <row r="25" spans="1:12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1:12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>
        <f>Q!BS254</f>
        <v>2.7015101441802913E-5</v>
      </c>
    </row>
    <row r="28" spans="1:12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>
        <f>Q!BS255</f>
        <v>0</v>
      </c>
    </row>
    <row r="29" spans="1:12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>
        <f>Q!BS256</f>
        <v>0</v>
      </c>
    </row>
    <row r="30" spans="1:12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>
        <f>Q!BS257</f>
        <v>0</v>
      </c>
    </row>
    <row r="31" spans="1:12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>
        <f>Q!BS258</f>
        <v>0</v>
      </c>
    </row>
    <row r="32" spans="1:12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>
        <f>Q!BS259</f>
        <v>0</v>
      </c>
    </row>
    <row r="33" spans="1:12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>
        <f>Q!BS260</f>
        <v>0</v>
      </c>
    </row>
    <row r="34" spans="1:12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>
        <f>Q!BS261</f>
        <v>3.4326219224471512E-5</v>
      </c>
    </row>
    <row r="35" spans="1:12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>
        <f>Q!BS262</f>
        <v>0</v>
      </c>
    </row>
    <row r="36" spans="1:12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>
        <f>Q!BS263</f>
        <v>0</v>
      </c>
    </row>
    <row r="37" spans="1:12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>
        <f>Q!BS264</f>
        <v>0</v>
      </c>
    </row>
    <row r="38" spans="1:12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>
        <f>Q!BS265</f>
        <v>4.5044436336340929E-6</v>
      </c>
    </row>
    <row r="39" spans="1:12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>
        <f>Q!BS266</f>
        <v>0</v>
      </c>
    </row>
    <row r="40" spans="1:12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>
        <f>Q!BS267</f>
        <v>2.9961088036842234E-5</v>
      </c>
    </row>
    <row r="42" spans="1:12">
      <c r="A42" t="str">
        <f>Q!BD269</f>
        <v>Humidity Ratio: Mean and (Max-Min)/Mean</v>
      </c>
    </row>
    <row r="43" spans="1:12">
      <c r="A43" t="str">
        <f>Q!BD270</f>
        <v>Mean Humidity Ratio</v>
      </c>
    </row>
    <row r="44" spans="1:12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1:12">
      <c r="B45" t="s">
        <v>816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>
        <f>Q!BS273</f>
        <v>7.4007400000000003E-3</v>
      </c>
    </row>
    <row r="47" spans="1:12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>
        <f>Q!BS274</f>
        <v>6.5055499999999997E-3</v>
      </c>
    </row>
    <row r="48" spans="1:12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>
        <f>Q!BS275</f>
        <v>7.9384699999999996E-3</v>
      </c>
    </row>
    <row r="49" spans="1:12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>
        <f>Q!BS276</f>
        <v>7.40283E-3</v>
      </c>
    </row>
    <row r="50" spans="1:12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>
        <f>Q!BS277</f>
        <v>6.5112499999999997E-3</v>
      </c>
    </row>
    <row r="51" spans="1:12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>
        <f>Q!BS278</f>
        <v>8.3559099999999994E-3</v>
      </c>
    </row>
    <row r="52" spans="1:12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>
        <f>Q!BS279</f>
        <v>1.01873E-2</v>
      </c>
    </row>
    <row r="53" spans="1:12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>
        <f>Q!BS280</f>
        <v>9.3260800000000005E-3</v>
      </c>
    </row>
    <row r="54" spans="1:12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>
        <f>Q!BS281</f>
        <v>1.0522200000000001E-2</v>
      </c>
    </row>
    <row r="55" spans="1:12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>
        <f>Q!BS282</f>
        <v>1.6193300000000001E-2</v>
      </c>
    </row>
    <row r="56" spans="1:12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>
        <f>Q!BS283</f>
        <v>1.60713E-2</v>
      </c>
    </row>
    <row r="57" spans="1:12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>
        <f>Q!BS284</f>
        <v>1.58628E-2</v>
      </c>
    </row>
    <row r="58" spans="1:12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>
        <f>Q!BS285</f>
        <v>1.5443200000000001E-2</v>
      </c>
    </row>
    <row r="59" spans="1:12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>
        <f>Q!BS286</f>
        <v>1.13767E-2</v>
      </c>
    </row>
    <row r="60" spans="1:12">
      <c r="A60" t="str">
        <f>Q!BD287</f>
        <v>(Max - Min)/Mean Humidity Ratio</v>
      </c>
    </row>
    <row r="61" spans="1:12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1:12">
      <c r="B62" t="s">
        <v>816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>
        <f>Q!BS290</f>
        <v>0</v>
      </c>
    </row>
    <row r="64" spans="1:12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>
        <f>Q!BS291</f>
        <v>0</v>
      </c>
    </row>
    <row r="65" spans="1:12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>
        <f>Q!BS292</f>
        <v>0</v>
      </c>
    </row>
    <row r="66" spans="1:12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>
        <f>Q!BS293</f>
        <v>0</v>
      </c>
    </row>
    <row r="67" spans="1:12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>
        <f>Q!BS294</f>
        <v>0</v>
      </c>
    </row>
    <row r="68" spans="1:12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>
        <f>Q!BS295</f>
        <v>1.0631995796986982E-2</v>
      </c>
    </row>
    <row r="69" spans="1:12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>
        <f>Q!BS296</f>
        <v>1.086647099820365E-2</v>
      </c>
    </row>
    <row r="70" spans="1:12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>
        <f>Q!BS297</f>
        <v>1.0671150150974525E-2</v>
      </c>
    </row>
    <row r="71" spans="1:12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>
        <f>Q!BS298</f>
        <v>9.5322271007963495E-3</v>
      </c>
    </row>
    <row r="72" spans="1:12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>
        <f>Q!BS299</f>
        <v>8.6887786924222075E-3</v>
      </c>
    </row>
    <row r="73" spans="1:12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>
        <f>Q!BS300</f>
        <v>8.8978489605695092E-3</v>
      </c>
    </row>
    <row r="74" spans="1:12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>
        <f>Q!BS301</f>
        <v>1.4013919358499017E-2</v>
      </c>
    </row>
    <row r="75" spans="1:12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>
        <f>Q!BS302</f>
        <v>1.3455760464152462E-2</v>
      </c>
    </row>
    <row r="76" spans="1:12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>
        <f>Q!BS303</f>
        <v>1.0398445946539858E-2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transitionEvaluation="1" codeName="Sheet49"/>
  <dimension ref="A1:X99"/>
  <sheetViews>
    <sheetView defaultGridColor="0" colorId="22" zoomScale="87" workbookViewId="0"/>
  </sheetViews>
  <sheetFormatPr baseColWidth="10" defaultColWidth="9.7109375" defaultRowHeight="16"/>
  <sheetData>
    <row r="1" spans="1:24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24">
      <c r="A2" t="s">
        <v>1</v>
      </c>
      <c r="G2" s="470"/>
      <c r="H2" s="471"/>
      <c r="I2" s="471"/>
      <c r="J2" s="471"/>
      <c r="K2" s="495" t="s">
        <v>653</v>
      </c>
      <c r="L2" s="474"/>
    </row>
    <row r="3" spans="1:24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1:24">
      <c r="G6" s="461" t="s">
        <v>275</v>
      </c>
      <c r="H6" s="308"/>
      <c r="I6" s="308"/>
      <c r="J6" s="308"/>
      <c r="K6" s="468"/>
      <c r="L6" s="308"/>
    </row>
    <row r="7" spans="1:24">
      <c r="A7" t="s">
        <v>107</v>
      </c>
      <c r="G7" s="470"/>
      <c r="H7" s="471"/>
      <c r="I7" s="471"/>
      <c r="J7" s="471"/>
      <c r="K7" s="495" t="s">
        <v>654</v>
      </c>
      <c r="L7" s="308"/>
    </row>
    <row r="8" spans="1:24">
      <c r="G8" s="461" t="s">
        <v>276</v>
      </c>
      <c r="H8" s="454"/>
      <c r="I8" s="454"/>
      <c r="J8" s="454"/>
      <c r="K8" s="499" t="s">
        <v>43</v>
      </c>
      <c r="L8" s="308"/>
    </row>
    <row r="9" spans="1:24">
      <c r="A9" t="s">
        <v>108</v>
      </c>
    </row>
    <row r="10" spans="1:24">
      <c r="A10" t="s">
        <v>109</v>
      </c>
    </row>
    <row r="12" spans="1:24">
      <c r="A12" t="s">
        <v>110</v>
      </c>
    </row>
    <row r="13" spans="1:24">
      <c r="A13" t="s">
        <v>111</v>
      </c>
    </row>
    <row r="15" spans="1:24">
      <c r="A15" t="s">
        <v>112</v>
      </c>
    </row>
    <row r="16" spans="1:24">
      <c r="A16" t="s">
        <v>113</v>
      </c>
    </row>
    <row r="19" spans="1:24">
      <c r="F19" t="s">
        <v>2</v>
      </c>
      <c r="M19" t="s">
        <v>3</v>
      </c>
      <c r="O19" t="s">
        <v>114</v>
      </c>
      <c r="R19" t="s">
        <v>115</v>
      </c>
    </row>
    <row r="21" spans="1:24">
      <c r="C21" t="s">
        <v>5</v>
      </c>
      <c r="F21" t="s">
        <v>116</v>
      </c>
      <c r="J21" t="s">
        <v>7</v>
      </c>
    </row>
    <row r="22" spans="1:24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1:24">
      <c r="B64" t="s">
        <v>133</v>
      </c>
    </row>
    <row r="65" spans="1:24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/>
  <dimension ref="A1:V38"/>
  <sheetViews>
    <sheetView workbookViewId="0"/>
  </sheetViews>
  <sheetFormatPr baseColWidth="10" defaultColWidth="8.7109375" defaultRowHeight="16"/>
  <sheetData>
    <row r="1" spans="1:22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655</v>
      </c>
      <c r="O2" s="2"/>
      <c r="P2" s="2"/>
      <c r="Q2" s="2"/>
      <c r="R2" s="2"/>
      <c r="S2" s="2"/>
      <c r="T2" s="2"/>
      <c r="U2" s="2"/>
      <c r="V2" s="2"/>
    </row>
    <row r="3" spans="1:22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/>
  <dimension ref="A1:T39"/>
  <sheetViews>
    <sheetView workbookViewId="0"/>
  </sheetViews>
  <sheetFormatPr baseColWidth="10" defaultColWidth="8.7109375" defaultRowHeight="16"/>
  <sheetData>
    <row r="1" spans="1:20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179" t="s">
        <v>320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>
      <c r="A26" s="188" t="s">
        <v>307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>
      <c r="A27" s="196" t="s">
        <v>308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>
      <c r="A28" s="188" t="s">
        <v>309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>
      <c r="A29" s="188" t="s">
        <v>310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>
      <c r="A30" s="188" t="s">
        <v>311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>
      <c r="A31" s="188" t="s">
        <v>312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>
      <c r="A32" s="188" t="s">
        <v>313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>
      <c r="A33" s="188" t="s">
        <v>314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>
      <c r="A34" s="188" t="s">
        <v>315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>
      <c r="A35" s="196" t="s">
        <v>316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>
      <c r="A36" s="196" t="s">
        <v>317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>
      <c r="A37" s="188" t="s">
        <v>318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ht="17" thickBot="1">
      <c r="A38" s="211" t="s">
        <v>319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>
      <c r="A25" s="223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>
      <c r="A26" s="223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>
      <c r="A27" s="223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>
      <c r="A28" s="223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>
      <c r="A29" s="223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>
      <c r="A30" s="223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>
      <c r="A31" s="223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>
      <c r="A32" s="223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>
      <c r="A33" s="223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>
      <c r="A34" s="223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>
      <c r="A35" s="223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>
      <c r="A36" s="223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>
      <c r="A37" s="223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657</v>
      </c>
      <c r="O2" s="2"/>
      <c r="P2" s="2"/>
      <c r="Q2" s="2"/>
      <c r="R2" s="2"/>
      <c r="S2" s="2"/>
      <c r="T2" s="2"/>
    </row>
    <row r="3" spans="1:20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>
      <c r="A25" s="223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>
      <c r="A26" s="223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>
      <c r="A27" s="223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>
      <c r="A28" s="223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>
      <c r="A29" s="223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>
      <c r="A30" s="223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>
      <c r="A31" s="223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>
      <c r="A32" s="223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>
      <c r="A33" s="223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>
      <c r="A34" s="223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>
      <c r="A35" s="223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>
      <c r="A36" s="223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>
      <c r="A37" s="223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5"/>
  <dimension ref="A1:T38"/>
  <sheetViews>
    <sheetView workbookViewId="0">
      <selection activeCell="A2" sqref="A2"/>
    </sheetView>
  </sheetViews>
  <sheetFormatPr baseColWidth="10" defaultColWidth="8.7109375" defaultRowHeight="16"/>
  <sheetData>
    <row r="1" spans="6:10">
      <c r="F1" s="461" t="s">
        <v>268</v>
      </c>
      <c r="G1" s="454"/>
      <c r="H1" s="454"/>
      <c r="I1" s="454"/>
      <c r="J1" s="454"/>
    </row>
    <row r="2" spans="6:10">
      <c r="F2" s="470"/>
      <c r="G2" s="471"/>
      <c r="H2" s="471"/>
      <c r="I2" s="471"/>
      <c r="J2" s="495" t="s">
        <v>287</v>
      </c>
    </row>
    <row r="3" spans="6:10">
      <c r="F3" s="461" t="s">
        <v>267</v>
      </c>
      <c r="G3" s="454"/>
      <c r="H3" s="454"/>
      <c r="I3" s="308"/>
      <c r="J3" s="496"/>
    </row>
    <row r="4" spans="6:10">
      <c r="F4" s="461" t="s">
        <v>266</v>
      </c>
      <c r="G4" s="454"/>
      <c r="H4" s="454"/>
      <c r="I4" s="454"/>
      <c r="J4" s="499" t="s">
        <v>41</v>
      </c>
    </row>
    <row r="5" spans="6:10">
      <c r="F5" s="461" t="s">
        <v>270</v>
      </c>
      <c r="G5" s="454"/>
      <c r="H5" s="454"/>
      <c r="I5" s="308"/>
      <c r="J5" s="500">
        <v>36647</v>
      </c>
    </row>
    <row r="6" spans="6:10">
      <c r="F6" s="461" t="s">
        <v>275</v>
      </c>
      <c r="G6" s="308"/>
      <c r="H6" s="308"/>
      <c r="I6" s="308"/>
      <c r="J6" s="468"/>
    </row>
    <row r="7" spans="6:10">
      <c r="F7" s="470"/>
      <c r="G7" s="471"/>
      <c r="H7" s="471"/>
      <c r="I7" s="471"/>
      <c r="J7" s="495" t="s">
        <v>289</v>
      </c>
    </row>
    <row r="8" spans="6:10">
      <c r="F8" s="461" t="s">
        <v>276</v>
      </c>
      <c r="G8" s="454"/>
      <c r="H8" s="454"/>
      <c r="I8" s="454"/>
      <c r="J8" s="499" t="s">
        <v>159</v>
      </c>
    </row>
    <row r="9" spans="6:10">
      <c r="J9" s="501" t="s">
        <v>659</v>
      </c>
    </row>
    <row r="18" spans="1:20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transitionEvaluation="1" codeName="Sheet56"/>
  <dimension ref="A1:U38"/>
  <sheetViews>
    <sheetView defaultGridColor="0" colorId="22" zoomScale="87" workbookViewId="0">
      <selection activeCell="A3" sqref="A3"/>
    </sheetView>
  </sheetViews>
  <sheetFormatPr baseColWidth="10" defaultColWidth="9.7109375" defaultRowHeight="16"/>
  <sheetData>
    <row r="1" spans="1:21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660</v>
      </c>
      <c r="O2" s="2"/>
      <c r="P2" s="2"/>
      <c r="Q2" s="2"/>
      <c r="R2" s="2"/>
      <c r="S2" s="2"/>
      <c r="T2" s="2"/>
      <c r="U2" s="2"/>
    </row>
    <row r="3" spans="1:21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>
      <c r="A25" s="2" t="s">
        <v>320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>
      <c r="A26" s="2" t="s">
        <v>307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>
      <c r="A27" s="2" t="s">
        <v>308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>
      <c r="A28" s="2" t="s">
        <v>309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>
      <c r="A29" s="2" t="s">
        <v>310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>
      <c r="A30" s="2" t="s">
        <v>311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>
      <c r="A31" s="2" t="s">
        <v>312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>
      <c r="A32" s="2" t="s">
        <v>313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>
      <c r="A33" s="2" t="s">
        <v>314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>
      <c r="A34" s="2" t="s">
        <v>315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>
      <c r="A35" s="2" t="s">
        <v>316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>
      <c r="A36" s="2" t="s">
        <v>317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>
      <c r="A37" s="2" t="s">
        <v>318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>
      <c r="A38" s="2" t="s">
        <v>319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223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>
      <c r="A26" s="223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>
      <c r="A27" s="223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>
      <c r="A28" s="223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>
      <c r="A29" s="223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>
      <c r="A30" s="223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>
      <c r="A31" s="223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>
      <c r="A32" s="223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>
      <c r="A33" s="223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>
      <c r="A34" s="223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>
      <c r="A35" s="223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>
      <c r="A36" s="223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>
      <c r="A37" s="223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>
      <c r="A38" s="223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43"/>
  <sheetViews>
    <sheetView tabSelected="1" topLeftCell="A13" zoomScaleNormal="100" workbookViewId="0">
      <selection activeCell="B25" sqref="B25:T38"/>
    </sheetView>
  </sheetViews>
  <sheetFormatPr baseColWidth="10" defaultColWidth="8.85546875" defaultRowHeight="16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ht="18">
      <c r="A1" s="460" t="s">
        <v>669</v>
      </c>
      <c r="F1" s="461" t="s">
        <v>268</v>
      </c>
      <c r="G1" s="454"/>
      <c r="H1" s="454"/>
      <c r="I1" s="454"/>
      <c r="J1" s="454"/>
      <c r="K1" s="474" t="s">
        <v>386</v>
      </c>
    </row>
    <row r="2" spans="1:11">
      <c r="A2" s="523" t="s">
        <v>1</v>
      </c>
      <c r="F2" s="617" t="s">
        <v>878</v>
      </c>
      <c r="G2" s="618"/>
      <c r="H2" s="618"/>
      <c r="I2" s="618"/>
      <c r="J2" s="619"/>
      <c r="K2" s="474" t="s">
        <v>271</v>
      </c>
    </row>
    <row r="3" spans="1:11">
      <c r="A3" s="523"/>
      <c r="F3" s="461" t="s">
        <v>267</v>
      </c>
      <c r="G3" s="454"/>
      <c r="H3" s="454"/>
      <c r="J3" s="574" t="s">
        <v>879</v>
      </c>
      <c r="K3" s="474" t="s">
        <v>272</v>
      </c>
    </row>
    <row r="4" spans="1:11">
      <c r="A4" s="523"/>
      <c r="F4" s="461" t="s">
        <v>777</v>
      </c>
      <c r="G4" s="454"/>
      <c r="H4" s="454"/>
      <c r="I4" s="454"/>
      <c r="J4" s="514" t="s">
        <v>880</v>
      </c>
      <c r="K4" s="474" t="s">
        <v>273</v>
      </c>
    </row>
    <row r="5" spans="1:11">
      <c r="A5" s="524" t="s">
        <v>786</v>
      </c>
      <c r="F5" s="461" t="s">
        <v>270</v>
      </c>
      <c r="G5" s="454"/>
      <c r="H5" s="454"/>
      <c r="J5" s="574" t="s">
        <v>879</v>
      </c>
    </row>
    <row r="6" spans="1:11">
      <c r="A6" s="523"/>
      <c r="F6" s="461" t="s">
        <v>275</v>
      </c>
      <c r="J6" s="468"/>
    </row>
    <row r="7" spans="1:11">
      <c r="A7" s="523" t="s">
        <v>107</v>
      </c>
      <c r="F7" s="617" t="s">
        <v>881</v>
      </c>
      <c r="G7" s="618"/>
      <c r="H7" s="618"/>
      <c r="I7" s="618"/>
      <c r="J7" s="619"/>
    </row>
    <row r="8" spans="1:11">
      <c r="A8" s="523"/>
      <c r="F8" s="461" t="s">
        <v>276</v>
      </c>
      <c r="G8" s="454"/>
      <c r="H8" s="454"/>
      <c r="I8" s="454"/>
      <c r="J8" s="514" t="s">
        <v>43</v>
      </c>
    </row>
    <row r="9" spans="1:11">
      <c r="A9" s="523" t="s">
        <v>108</v>
      </c>
    </row>
    <row r="10" spans="1:11">
      <c r="A10" s="523" t="s">
        <v>109</v>
      </c>
    </row>
    <row r="11" spans="1:11">
      <c r="A11" s="523"/>
    </row>
    <row r="12" spans="1:11">
      <c r="A12" s="523" t="s">
        <v>110</v>
      </c>
    </row>
    <row r="13" spans="1:11">
      <c r="A13" s="523" t="s">
        <v>111</v>
      </c>
    </row>
    <row r="14" spans="1:11">
      <c r="A14" s="523"/>
    </row>
    <row r="15" spans="1:11">
      <c r="A15" s="523" t="s">
        <v>196</v>
      </c>
    </row>
    <row r="16" spans="1:11">
      <c r="A16" s="523" t="s">
        <v>113</v>
      </c>
    </row>
    <row r="17" spans="1:20" ht="18">
      <c r="A17" s="460"/>
      <c r="H17" s="463"/>
      <c r="J17" s="464"/>
    </row>
    <row r="18" spans="1:20" ht="18">
      <c r="A18" s="460" t="s">
        <v>265</v>
      </c>
      <c r="C18" s="308" t="str">
        <f>IF($F$2="","",$F$2)</f>
        <v>Tested Program V1.2.3</v>
      </c>
    </row>
    <row r="19" spans="1:20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>
      <c r="A21" s="466"/>
      <c r="B21" s="604" t="s">
        <v>853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ht="17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>
      <c r="A25" s="466" t="s">
        <v>320</v>
      </c>
      <c r="B25" s="575">
        <v>1521.32</v>
      </c>
      <c r="C25" s="576"/>
      <c r="D25" s="576">
        <v>143.72</v>
      </c>
      <c r="E25" s="577"/>
      <c r="F25" s="575">
        <v>3797.78</v>
      </c>
      <c r="G25" s="576">
        <v>3797.78</v>
      </c>
      <c r="H25" s="577">
        <v>1.02318E-14</v>
      </c>
      <c r="I25" s="575">
        <v>3654.07</v>
      </c>
      <c r="J25" s="576">
        <v>3654.07</v>
      </c>
      <c r="K25" s="577">
        <v>4.6429700000000004E-13</v>
      </c>
      <c r="L25" s="579">
        <v>2.4018999999999999</v>
      </c>
      <c r="M25" s="580">
        <v>22.209800000000001</v>
      </c>
      <c r="N25" s="581">
        <v>7.4007400000000003E-3</v>
      </c>
      <c r="O25" s="582">
        <v>2.4037600000000001</v>
      </c>
      <c r="P25" s="580">
        <v>22.210100000000001</v>
      </c>
      <c r="Q25" s="583">
        <v>7.4007400000000003E-3</v>
      </c>
      <c r="R25" s="579">
        <v>2.3988299999999998</v>
      </c>
      <c r="S25" s="580">
        <v>22.209499999999998</v>
      </c>
      <c r="T25" s="581">
        <v>7.4007400000000003E-3</v>
      </c>
    </row>
    <row r="26" spans="1:20">
      <c r="A26" s="466" t="s">
        <v>307</v>
      </c>
      <c r="B26" s="578">
        <v>1070.17</v>
      </c>
      <c r="C26" s="584"/>
      <c r="D26" s="584">
        <v>127.739</v>
      </c>
      <c r="E26" s="585"/>
      <c r="F26" s="578">
        <v>3763.19</v>
      </c>
      <c r="G26" s="584">
        <v>3763.19</v>
      </c>
      <c r="H26" s="585">
        <v>-3.61524E-14</v>
      </c>
      <c r="I26" s="578">
        <v>3635.45</v>
      </c>
      <c r="J26" s="584">
        <v>3635.45</v>
      </c>
      <c r="K26" s="585">
        <v>3.65389E-13</v>
      </c>
      <c r="L26" s="586">
        <v>3.3970699999999998</v>
      </c>
      <c r="M26" s="587">
        <v>22.2</v>
      </c>
      <c r="N26" s="588">
        <v>6.5055499999999997E-3</v>
      </c>
      <c r="O26" s="589">
        <v>3.3997799999999998</v>
      </c>
      <c r="P26" s="587">
        <v>22.2</v>
      </c>
      <c r="Q26" s="588">
        <v>6.5055499999999997E-3</v>
      </c>
      <c r="R26" s="586">
        <v>3.3926500000000002</v>
      </c>
      <c r="S26" s="587">
        <v>22.2</v>
      </c>
      <c r="T26" s="588">
        <v>6.5055499999999997E-3</v>
      </c>
    </row>
    <row r="27" spans="1:20">
      <c r="A27" s="466" t="s">
        <v>308</v>
      </c>
      <c r="B27" s="578">
        <v>1007.53</v>
      </c>
      <c r="C27" s="584"/>
      <c r="D27" s="584">
        <v>116.592</v>
      </c>
      <c r="E27" s="585"/>
      <c r="F27" s="578">
        <v>3746.96</v>
      </c>
      <c r="G27" s="584">
        <v>3746.96</v>
      </c>
      <c r="H27" s="585">
        <v>5.45697E-15</v>
      </c>
      <c r="I27" s="578">
        <v>3630.36</v>
      </c>
      <c r="J27" s="584">
        <v>3630.36</v>
      </c>
      <c r="K27" s="585">
        <v>3.8744500000000002E-13</v>
      </c>
      <c r="L27" s="586">
        <v>3.6032299999999999</v>
      </c>
      <c r="M27" s="587">
        <v>26.700099999999999</v>
      </c>
      <c r="N27" s="588">
        <v>7.9384699999999996E-3</v>
      </c>
      <c r="O27" s="589">
        <v>3.6061399999999999</v>
      </c>
      <c r="P27" s="587">
        <v>26.700099999999999</v>
      </c>
      <c r="Q27" s="590">
        <v>7.9384699999999996E-3</v>
      </c>
      <c r="R27" s="586">
        <v>3.5985100000000001</v>
      </c>
      <c r="S27" s="587">
        <v>26.700099999999999</v>
      </c>
      <c r="T27" s="588">
        <v>7.9384699999999996E-3</v>
      </c>
    </row>
    <row r="28" spans="1:20">
      <c r="A28" s="466" t="s">
        <v>309</v>
      </c>
      <c r="B28" s="578">
        <v>108.72199999999999</v>
      </c>
      <c r="C28" s="584"/>
      <c r="D28" s="584">
        <v>10.270899999999999</v>
      </c>
      <c r="E28" s="585"/>
      <c r="F28" s="578">
        <v>216.98699999999999</v>
      </c>
      <c r="G28" s="584">
        <v>216.98699999999999</v>
      </c>
      <c r="H28" s="585">
        <v>8.9528400000000009E-16</v>
      </c>
      <c r="I28" s="578">
        <v>206.71600000000001</v>
      </c>
      <c r="J28" s="584">
        <v>206.71600000000001</v>
      </c>
      <c r="K28" s="585">
        <v>2.6702200000000001E-14</v>
      </c>
      <c r="L28" s="586">
        <v>1.9013199999999999</v>
      </c>
      <c r="M28" s="587">
        <v>22.200099999999999</v>
      </c>
      <c r="N28" s="588">
        <v>7.40283E-3</v>
      </c>
      <c r="O28" s="589">
        <v>1.90354</v>
      </c>
      <c r="P28" s="587">
        <v>22.200099999999999</v>
      </c>
      <c r="Q28" s="590">
        <v>7.40283E-3</v>
      </c>
      <c r="R28" s="586">
        <v>1.89791</v>
      </c>
      <c r="S28" s="587">
        <v>22.200099999999999</v>
      </c>
      <c r="T28" s="588">
        <v>7.40283E-3</v>
      </c>
    </row>
    <row r="29" spans="1:20">
      <c r="A29" s="466" t="s">
        <v>310</v>
      </c>
      <c r="B29" s="578">
        <v>67.963700000000003</v>
      </c>
      <c r="C29" s="584"/>
      <c r="D29" s="584">
        <v>8.1116299999999999</v>
      </c>
      <c r="E29" s="585"/>
      <c r="F29" s="584">
        <v>196.20500000000001</v>
      </c>
      <c r="G29" s="584">
        <v>196.20500000000001</v>
      </c>
      <c r="H29" s="585">
        <v>1.5347700000000001E-15</v>
      </c>
      <c r="I29" s="578">
        <v>188.09299999999999</v>
      </c>
      <c r="J29" s="584">
        <v>188.09299999999999</v>
      </c>
      <c r="K29" s="585">
        <v>2.0847300000000001E-14</v>
      </c>
      <c r="L29" s="591">
        <v>2.76755</v>
      </c>
      <c r="M29" s="587">
        <v>22.200099999999999</v>
      </c>
      <c r="N29" s="588">
        <v>6.5112499999999997E-3</v>
      </c>
      <c r="O29" s="589">
        <v>2.7708200000000001</v>
      </c>
      <c r="P29" s="587">
        <v>22.200099999999999</v>
      </c>
      <c r="Q29" s="588">
        <v>6.5112499999999997E-3</v>
      </c>
      <c r="R29" s="586">
        <v>2.76254</v>
      </c>
      <c r="S29" s="587">
        <v>22.200099999999999</v>
      </c>
      <c r="T29" s="588">
        <v>6.5112499999999997E-3</v>
      </c>
    </row>
    <row r="30" spans="1:20">
      <c r="A30" s="466" t="s">
        <v>311</v>
      </c>
      <c r="B30" s="578">
        <v>1197.98</v>
      </c>
      <c r="C30" s="584"/>
      <c r="D30" s="584">
        <v>140.41</v>
      </c>
      <c r="E30" s="585"/>
      <c r="F30" s="578">
        <v>4508.72</v>
      </c>
      <c r="G30" s="584">
        <v>3769.52</v>
      </c>
      <c r="H30" s="585">
        <v>739.20100000000002</v>
      </c>
      <c r="I30" s="578">
        <v>4368.3100000000004</v>
      </c>
      <c r="J30" s="584">
        <v>3635.45</v>
      </c>
      <c r="K30" s="585">
        <v>732.85599999999999</v>
      </c>
      <c r="L30" s="586">
        <v>3.6463999999999999</v>
      </c>
      <c r="M30" s="587">
        <v>22.2</v>
      </c>
      <c r="N30" s="588">
        <v>8.3559099999999994E-3</v>
      </c>
      <c r="O30" s="589">
        <v>3.6507800000000001</v>
      </c>
      <c r="P30" s="587">
        <v>22.2</v>
      </c>
      <c r="Q30" s="590">
        <v>8.3735100000000007E-3</v>
      </c>
      <c r="R30" s="586">
        <v>3.6425999999999998</v>
      </c>
      <c r="S30" s="587">
        <v>22.2</v>
      </c>
      <c r="T30" s="588">
        <v>8.2846699999999992E-3</v>
      </c>
    </row>
    <row r="31" spans="1:20">
      <c r="A31" s="466" t="s">
        <v>312</v>
      </c>
      <c r="B31" s="578">
        <v>1132.6400000000001</v>
      </c>
      <c r="C31" s="584"/>
      <c r="D31" s="584">
        <v>128.45099999999999</v>
      </c>
      <c r="E31" s="585"/>
      <c r="F31" s="578">
        <v>4490.9799999999996</v>
      </c>
      <c r="G31" s="584">
        <v>3751.78</v>
      </c>
      <c r="H31" s="585">
        <v>739.2</v>
      </c>
      <c r="I31" s="578">
        <v>4362.53</v>
      </c>
      <c r="J31" s="584">
        <v>3630.36</v>
      </c>
      <c r="K31" s="585">
        <v>732.16700000000003</v>
      </c>
      <c r="L31" s="586">
        <v>3.8516499999999998</v>
      </c>
      <c r="M31" s="587">
        <v>26.7</v>
      </c>
      <c r="N31" s="588">
        <v>1.01873E-2</v>
      </c>
      <c r="O31" s="589">
        <v>3.8562699999999999</v>
      </c>
      <c r="P31" s="587">
        <v>26.7</v>
      </c>
      <c r="Q31" s="590">
        <v>1.0210500000000001E-2</v>
      </c>
      <c r="R31" s="586">
        <v>3.8478599999999998</v>
      </c>
      <c r="S31" s="587">
        <v>26.7</v>
      </c>
      <c r="T31" s="588">
        <v>1.0099800000000001E-2</v>
      </c>
    </row>
    <row r="32" spans="1:20">
      <c r="A32" s="466" t="s">
        <v>313</v>
      </c>
      <c r="B32" s="578">
        <v>1492.12</v>
      </c>
      <c r="C32" s="584"/>
      <c r="D32" s="584">
        <v>148.68199999999999</v>
      </c>
      <c r="E32" s="585"/>
      <c r="F32" s="578">
        <v>4528.6499999999996</v>
      </c>
      <c r="G32" s="584">
        <v>3789.45</v>
      </c>
      <c r="H32" s="585">
        <v>739.20100000000002</v>
      </c>
      <c r="I32" s="578">
        <v>4379.97</v>
      </c>
      <c r="J32" s="584">
        <v>3646.67</v>
      </c>
      <c r="K32" s="585">
        <v>733.29899999999998</v>
      </c>
      <c r="L32" s="586">
        <v>2.9354</v>
      </c>
      <c r="M32" s="587">
        <v>23.305800000000001</v>
      </c>
      <c r="N32" s="588">
        <v>9.3260800000000005E-3</v>
      </c>
      <c r="O32" s="589">
        <v>2.9396300000000002</v>
      </c>
      <c r="P32" s="587">
        <v>23.3062</v>
      </c>
      <c r="Q32" s="590">
        <v>9.3447900000000004E-3</v>
      </c>
      <c r="R32" s="586">
        <v>2.9319000000000002</v>
      </c>
      <c r="S32" s="587">
        <v>23.305399999999999</v>
      </c>
      <c r="T32" s="588">
        <v>9.2452699999999999E-3</v>
      </c>
    </row>
    <row r="33" spans="1:20">
      <c r="A33" s="466" t="s">
        <v>314</v>
      </c>
      <c r="B33" s="578">
        <v>635.68100000000004</v>
      </c>
      <c r="C33" s="584"/>
      <c r="D33" s="584">
        <v>73.0655</v>
      </c>
      <c r="E33" s="585"/>
      <c r="F33" s="578">
        <v>2224.79</v>
      </c>
      <c r="G33" s="584">
        <v>1485.59</v>
      </c>
      <c r="H33" s="585">
        <v>739.20100000000002</v>
      </c>
      <c r="I33" s="578">
        <v>2151.7199999999998</v>
      </c>
      <c r="J33" s="584">
        <v>1417.85</v>
      </c>
      <c r="K33" s="585">
        <v>733.86800000000005</v>
      </c>
      <c r="L33" s="591">
        <v>3.3849100000000001</v>
      </c>
      <c r="M33" s="587">
        <v>22.200199999999999</v>
      </c>
      <c r="N33" s="588">
        <v>1.0522200000000001E-2</v>
      </c>
      <c r="O33" s="589">
        <v>3.3887</v>
      </c>
      <c r="P33" s="587">
        <v>22.200199999999999</v>
      </c>
      <c r="Q33" s="590">
        <v>1.05381E-2</v>
      </c>
      <c r="R33" s="586">
        <v>3.3802400000000001</v>
      </c>
      <c r="S33" s="587">
        <v>22.200199999999999</v>
      </c>
      <c r="T33" s="588">
        <v>1.0437800000000001E-2</v>
      </c>
    </row>
    <row r="34" spans="1:20">
      <c r="A34" s="466" t="s">
        <v>315</v>
      </c>
      <c r="B34" s="578">
        <v>1081.8699999999999</v>
      </c>
      <c r="C34" s="584"/>
      <c r="D34" s="584">
        <v>118.361</v>
      </c>
      <c r="E34" s="585"/>
      <c r="F34" s="578">
        <v>4480.97</v>
      </c>
      <c r="G34" s="584">
        <v>1524.16</v>
      </c>
      <c r="H34" s="585">
        <v>2956.81</v>
      </c>
      <c r="I34" s="578">
        <v>4362.6099999999997</v>
      </c>
      <c r="J34" s="584">
        <v>1417.85</v>
      </c>
      <c r="K34" s="585">
        <v>2944.75</v>
      </c>
      <c r="L34" s="586">
        <v>4.0324600000000004</v>
      </c>
      <c r="M34" s="587">
        <v>22.200099999999999</v>
      </c>
      <c r="N34" s="588">
        <v>1.6193300000000001E-2</v>
      </c>
      <c r="O34" s="589">
        <v>4.0381299999999998</v>
      </c>
      <c r="P34" s="587">
        <v>22.200099999999999</v>
      </c>
      <c r="Q34" s="590">
        <v>1.62151E-2</v>
      </c>
      <c r="R34" s="586">
        <v>4.02705</v>
      </c>
      <c r="S34" s="587">
        <v>22.200099999999999</v>
      </c>
      <c r="T34" s="588">
        <v>1.6074399999999999E-2</v>
      </c>
    </row>
    <row r="35" spans="1:20">
      <c r="A35" s="466" t="s">
        <v>316</v>
      </c>
      <c r="B35" s="578">
        <v>1540.09</v>
      </c>
      <c r="C35" s="584"/>
      <c r="D35" s="584">
        <v>139.07599999999999</v>
      </c>
      <c r="E35" s="585"/>
      <c r="F35" s="578">
        <v>4522.3500000000004</v>
      </c>
      <c r="G35" s="584">
        <v>1565.54</v>
      </c>
      <c r="H35" s="585">
        <v>2956.81</v>
      </c>
      <c r="I35" s="578">
        <v>4383.28</v>
      </c>
      <c r="J35" s="584">
        <v>1436.48</v>
      </c>
      <c r="K35" s="585">
        <v>2946.8</v>
      </c>
      <c r="L35" s="586">
        <v>2.8461099999999999</v>
      </c>
      <c r="M35" s="587">
        <v>22.2</v>
      </c>
      <c r="N35" s="588">
        <v>1.60713E-2</v>
      </c>
      <c r="O35" s="589">
        <v>2.85154</v>
      </c>
      <c r="P35" s="587">
        <v>22.2</v>
      </c>
      <c r="Q35" s="590">
        <v>1.60917E-2</v>
      </c>
      <c r="R35" s="586">
        <v>2.84076</v>
      </c>
      <c r="S35" s="587">
        <v>22.2</v>
      </c>
      <c r="T35" s="588">
        <v>1.59487E-2</v>
      </c>
    </row>
    <row r="36" spans="1:20">
      <c r="A36" s="466" t="s">
        <v>317</v>
      </c>
      <c r="B36" s="578">
        <v>164.26499999999999</v>
      </c>
      <c r="C36" s="584"/>
      <c r="D36" s="584">
        <v>18.023499999999999</v>
      </c>
      <c r="E36" s="585"/>
      <c r="F36" s="578">
        <v>574.16800000000001</v>
      </c>
      <c r="G36" s="584">
        <v>204.56700000000001</v>
      </c>
      <c r="H36" s="585">
        <v>369.601</v>
      </c>
      <c r="I36" s="578">
        <v>556.14499999999998</v>
      </c>
      <c r="J36" s="584">
        <v>188.09299999999999</v>
      </c>
      <c r="K36" s="585">
        <v>368.05200000000002</v>
      </c>
      <c r="L36" s="586">
        <v>3.3856600000000001</v>
      </c>
      <c r="M36" s="587">
        <v>22.200299999999999</v>
      </c>
      <c r="N36" s="588">
        <v>1.58628E-2</v>
      </c>
      <c r="O36" s="589">
        <v>3.3915999999999999</v>
      </c>
      <c r="P36" s="587">
        <v>22.200299999999999</v>
      </c>
      <c r="Q36" s="588">
        <v>1.5935499999999998E-2</v>
      </c>
      <c r="R36" s="586">
        <v>3.3780600000000001</v>
      </c>
      <c r="S36" s="587">
        <v>22.200199999999999</v>
      </c>
      <c r="T36" s="588">
        <v>1.57132E-2</v>
      </c>
    </row>
    <row r="37" spans="1:20">
      <c r="A37" s="466" t="s">
        <v>318</v>
      </c>
      <c r="B37" s="578">
        <v>250.173</v>
      </c>
      <c r="C37" s="584"/>
      <c r="D37" s="584">
        <v>22.654800000000002</v>
      </c>
      <c r="E37" s="585"/>
      <c r="F37" s="578">
        <v>597.62599999999998</v>
      </c>
      <c r="G37" s="584">
        <v>228.024</v>
      </c>
      <c r="H37" s="585">
        <v>369.601</v>
      </c>
      <c r="I37" s="578">
        <v>574.971</v>
      </c>
      <c r="J37" s="584">
        <v>206.71600000000001</v>
      </c>
      <c r="K37" s="585">
        <v>368.255</v>
      </c>
      <c r="L37" s="586">
        <v>2.2982999999999998</v>
      </c>
      <c r="M37" s="587">
        <v>22.200299999999999</v>
      </c>
      <c r="N37" s="588">
        <v>1.5443200000000001E-2</v>
      </c>
      <c r="O37" s="589">
        <v>2.3028900000000001</v>
      </c>
      <c r="P37" s="587">
        <v>22.200299999999999</v>
      </c>
      <c r="Q37" s="590">
        <v>1.55041E-2</v>
      </c>
      <c r="R37" s="586">
        <v>2.2924799999999999</v>
      </c>
      <c r="S37" s="587">
        <v>22.200299999999999</v>
      </c>
      <c r="T37" s="588">
        <v>1.5296300000000001E-2</v>
      </c>
    </row>
    <row r="38" spans="1:20" ht="17" thickBot="1">
      <c r="A38" s="467" t="s">
        <v>319</v>
      </c>
      <c r="B38" s="592">
        <v>1465.63</v>
      </c>
      <c r="C38" s="593"/>
      <c r="D38" s="593">
        <v>153.52600000000001</v>
      </c>
      <c r="E38" s="594"/>
      <c r="F38" s="592">
        <v>5484.46</v>
      </c>
      <c r="G38" s="593">
        <v>4263.43</v>
      </c>
      <c r="H38" s="594">
        <v>1221.03</v>
      </c>
      <c r="I38" s="592">
        <v>5330.93</v>
      </c>
      <c r="J38" s="593">
        <v>4120.41</v>
      </c>
      <c r="K38" s="594">
        <v>1210.52</v>
      </c>
      <c r="L38" s="595">
        <v>3.6372900000000001</v>
      </c>
      <c r="M38" s="596">
        <v>26.7013</v>
      </c>
      <c r="N38" s="597">
        <v>1.13767E-2</v>
      </c>
      <c r="O38" s="598">
        <v>3.6424699999999999</v>
      </c>
      <c r="P38" s="596">
        <v>26.701799999999999</v>
      </c>
      <c r="Q38" s="599">
        <v>1.13992E-2</v>
      </c>
      <c r="R38" s="600">
        <v>3.6331099999999998</v>
      </c>
      <c r="S38" s="596">
        <v>26.701000000000001</v>
      </c>
      <c r="T38" s="601">
        <v>1.12809E-2</v>
      </c>
    </row>
    <row r="39" spans="1:20" ht="18">
      <c r="B39" s="614"/>
      <c r="C39" s="614" t="s">
        <v>874</v>
      </c>
      <c r="E39" s="614" t="s">
        <v>875</v>
      </c>
    </row>
    <row r="42" spans="1:20">
      <c r="A42" s="615" t="s">
        <v>874</v>
      </c>
      <c r="B42" s="616" t="s">
        <v>876</v>
      </c>
    </row>
    <row r="43" spans="1:20">
      <c r="A43" s="615" t="s">
        <v>875</v>
      </c>
      <c r="B43" s="616" t="s">
        <v>877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8"/>
  <dimension ref="A1:N38"/>
  <sheetViews>
    <sheetView workbookViewId="0">
      <selection activeCell="A2" sqref="A2"/>
    </sheetView>
  </sheetViews>
  <sheetFormatPr baseColWidth="10" defaultColWidth="8.7109375" defaultRowHeight="16"/>
  <sheetData>
    <row r="1" spans="1:10">
      <c r="F1" s="461" t="s">
        <v>268</v>
      </c>
      <c r="G1" s="454"/>
      <c r="H1" s="454"/>
      <c r="I1" s="454"/>
      <c r="J1" s="454"/>
    </row>
    <row r="2" spans="1:10">
      <c r="F2" s="470"/>
      <c r="G2" s="471"/>
      <c r="H2" s="471"/>
      <c r="I2" s="471"/>
      <c r="J2" s="495" t="s">
        <v>284</v>
      </c>
    </row>
    <row r="3" spans="1:10">
      <c r="F3" s="461" t="s">
        <v>267</v>
      </c>
      <c r="G3" s="454"/>
      <c r="H3" s="454"/>
      <c r="I3" s="308"/>
      <c r="J3" s="496"/>
    </row>
    <row r="4" spans="1:10">
      <c r="F4" s="461" t="s">
        <v>266</v>
      </c>
      <c r="G4" s="454"/>
      <c r="H4" s="454"/>
      <c r="I4" s="454"/>
      <c r="J4" s="499" t="s">
        <v>158</v>
      </c>
    </row>
    <row r="5" spans="1:10">
      <c r="F5" s="461" t="s">
        <v>270</v>
      </c>
      <c r="G5" s="454"/>
      <c r="H5" s="454"/>
      <c r="I5" s="308"/>
      <c r="J5" s="500">
        <v>36753</v>
      </c>
    </row>
    <row r="6" spans="1:10">
      <c r="F6" s="461" t="s">
        <v>275</v>
      </c>
      <c r="G6" s="308"/>
      <c r="H6" s="308"/>
      <c r="I6" s="308"/>
      <c r="J6" s="468"/>
    </row>
    <row r="7" spans="1:10">
      <c r="F7" s="470"/>
      <c r="G7" s="471"/>
      <c r="H7" s="471"/>
      <c r="I7" s="471"/>
      <c r="J7" s="495" t="s">
        <v>282</v>
      </c>
    </row>
    <row r="8" spans="1:10">
      <c r="F8" s="461" t="s">
        <v>276</v>
      </c>
      <c r="G8" s="454"/>
      <c r="H8" s="454"/>
      <c r="I8" s="454"/>
      <c r="J8" s="499" t="s">
        <v>49</v>
      </c>
    </row>
    <row r="13" spans="1:10">
      <c r="A13">
        <v>27</v>
      </c>
      <c r="B13">
        <v>1999</v>
      </c>
    </row>
    <row r="23" spans="1:14">
      <c r="A23" s="1" t="s">
        <v>264</v>
      </c>
    </row>
    <row r="25" spans="1:14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9"/>
  <dimension ref="A1:T38"/>
  <sheetViews>
    <sheetView workbookViewId="0"/>
  </sheetViews>
  <sheetFormatPr baseColWidth="10" defaultColWidth="8.7109375" defaultRowHeight="16"/>
  <sheetData>
    <row r="1" spans="6:10">
      <c r="F1" s="461" t="s">
        <v>268</v>
      </c>
      <c r="G1" s="454"/>
      <c r="H1" s="454"/>
      <c r="I1" s="454"/>
      <c r="J1" s="454"/>
    </row>
    <row r="2" spans="6:10">
      <c r="F2" s="470"/>
      <c r="G2" s="471"/>
      <c r="H2" s="471"/>
      <c r="I2" s="471"/>
      <c r="J2" s="495" t="s">
        <v>658</v>
      </c>
    </row>
    <row r="3" spans="6:10">
      <c r="F3" s="461" t="s">
        <v>267</v>
      </c>
      <c r="G3" s="454"/>
      <c r="H3" s="454"/>
      <c r="I3" s="308"/>
      <c r="J3" s="496"/>
    </row>
    <row r="4" spans="6:10">
      <c r="F4" s="461" t="s">
        <v>266</v>
      </c>
      <c r="G4" s="454"/>
      <c r="H4" s="454"/>
      <c r="I4" s="454"/>
      <c r="J4" s="499" t="s">
        <v>158</v>
      </c>
    </row>
    <row r="5" spans="6:10">
      <c r="F5" s="461" t="s">
        <v>270</v>
      </c>
      <c r="G5" s="454"/>
      <c r="H5" s="454"/>
      <c r="I5" s="308"/>
      <c r="J5" s="500">
        <v>36774</v>
      </c>
    </row>
    <row r="6" spans="6:10">
      <c r="F6" s="461" t="s">
        <v>275</v>
      </c>
      <c r="G6" s="308"/>
      <c r="H6" s="308"/>
      <c r="I6" s="308"/>
      <c r="J6" s="468"/>
    </row>
    <row r="7" spans="6:10">
      <c r="F7" s="470"/>
      <c r="G7" s="471"/>
      <c r="H7" s="471"/>
      <c r="I7" s="471"/>
      <c r="J7" s="495" t="s">
        <v>282</v>
      </c>
    </row>
    <row r="8" spans="6:10">
      <c r="F8" s="461" t="s">
        <v>276</v>
      </c>
      <c r="G8" s="454"/>
      <c r="H8" s="454"/>
      <c r="I8" s="454"/>
      <c r="J8" s="499" t="s">
        <v>50</v>
      </c>
    </row>
    <row r="23" spans="1:20">
      <c r="A23" s="1" t="s">
        <v>232</v>
      </c>
    </row>
    <row r="25" spans="1:20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D45"/>
  <sheetViews>
    <sheetView zoomScaleNormal="100" workbookViewId="0"/>
  </sheetViews>
  <sheetFormatPr baseColWidth="10" defaultColWidth="8.7109375" defaultRowHeight="16"/>
  <cols>
    <col min="1" max="1" width="74.7109375" style="469" customWidth="1"/>
    <col min="2" max="2" width="61.7109375" customWidth="1"/>
  </cols>
  <sheetData>
    <row r="1" spans="1:2">
      <c r="A1"/>
    </row>
    <row r="5" spans="1:2" ht="21">
      <c r="A5" s="546" t="s">
        <v>873</v>
      </c>
      <c r="B5" s="462" t="s">
        <v>684</v>
      </c>
    </row>
    <row r="6" spans="1:2" ht="15" customHeight="1">
      <c r="A6" s="547" t="str">
        <f>IF(B21="Comparison","","Informative Annex B16, Section B16.5.1")</f>
        <v>Informative Annex B16, Section B16.5.1</v>
      </c>
      <c r="B6" s="502" t="s">
        <v>776</v>
      </c>
    </row>
    <row r="7" spans="1:2" ht="15" customHeight="1">
      <c r="A7" s="547"/>
      <c r="B7" s="502" t="s">
        <v>782</v>
      </c>
    </row>
    <row r="8" spans="1:2">
      <c r="A8" s="472" t="str">
        <f>IF(B21="Comparison","Test Results Comparison","Example Results")</f>
        <v>Example Results</v>
      </c>
      <c r="B8" s="502" t="s">
        <v>683</v>
      </c>
    </row>
    <row r="9" spans="1:2">
      <c r="A9" s="472" t="s">
        <v>269</v>
      </c>
      <c r="B9" s="502" t="s">
        <v>795</v>
      </c>
    </row>
    <row r="10" spans="1:2">
      <c r="A10" s="472" t="s">
        <v>855</v>
      </c>
      <c r="B10" t="s">
        <v>834</v>
      </c>
    </row>
    <row r="11" spans="1:2">
      <c r="B11" t="s">
        <v>835</v>
      </c>
    </row>
    <row r="12" spans="1:2">
      <c r="B12" t="s">
        <v>836</v>
      </c>
    </row>
    <row r="13" spans="1:2">
      <c r="A13" s="513" t="str">
        <f>IF(B21="Comparison","Results for "&amp;YourData!$F$2,"")</f>
        <v/>
      </c>
      <c r="B13" s="502" t="s">
        <v>796</v>
      </c>
    </row>
    <row r="14" spans="1:2">
      <c r="A14" s="513" t="str">
        <f>IF(B21="Comparison","("&amp;YourData!$J$4&amp;")","")</f>
        <v/>
      </c>
    </row>
    <row r="15" spans="1:2">
      <c r="A15" s="513" t="str">
        <f>IF(B21="Comparison","vs.","")</f>
        <v/>
      </c>
      <c r="B15" s="474" t="s">
        <v>784</v>
      </c>
    </row>
    <row r="16" spans="1:2">
      <c r="A16" s="513" t="str">
        <f>IF(B21="Comparison","Informative Annex B16, Section B16.5.1 Example Results","")</f>
        <v/>
      </c>
      <c r="B16" s="474" t="s">
        <v>798</v>
      </c>
    </row>
    <row r="17" spans="1:4">
      <c r="A17" s="513"/>
      <c r="B17" s="474" t="s">
        <v>837</v>
      </c>
    </row>
    <row r="18" spans="1:4">
      <c r="A18" s="513"/>
    </row>
    <row r="19" spans="1:4">
      <c r="A19" s="513" t="str">
        <f>IF(B21="Comparison","Prepared By","")</f>
        <v/>
      </c>
    </row>
    <row r="20" spans="1:4">
      <c r="A20" s="513" t="str">
        <f>IF(B21="Comparison",IF(YourData!F7="","",YourData!F7),"")</f>
        <v/>
      </c>
      <c r="B20" s="469" t="s">
        <v>675</v>
      </c>
    </row>
    <row r="21" spans="1:4">
      <c r="A21" s="513" t="str">
        <f>IF(B21="Comparison","("&amp;YourData!$J$8&amp;")","")</f>
        <v/>
      </c>
      <c r="B21" s="469" t="s">
        <v>852</v>
      </c>
    </row>
    <row r="22" spans="1:4">
      <c r="A22" s="513"/>
    </row>
    <row r="23" spans="1:4">
      <c r="A23" s="513" t="str">
        <f>IF(B21="Comparison","Results Developed","")</f>
        <v/>
      </c>
      <c r="D23" s="551"/>
    </row>
    <row r="24" spans="1:4">
      <c r="A24" s="513" t="str">
        <f>IF(B21="Comparison",TEXT(YourData!$J$5,"DD-MMM-YYYY"),"")</f>
        <v/>
      </c>
      <c r="D24" s="551"/>
    </row>
    <row r="27" spans="1:4">
      <c r="A27"/>
      <c r="B27" s="474"/>
    </row>
    <row r="28" spans="1:4">
      <c r="A28"/>
    </row>
    <row r="29" spans="1:4">
      <c r="A29"/>
      <c r="B29" s="474"/>
    </row>
    <row r="30" spans="1:4" ht="29.25" customHeight="1">
      <c r="A30"/>
      <c r="B30" s="552"/>
      <c r="D30" s="549"/>
    </row>
    <row r="31" spans="1:4">
      <c r="A31"/>
      <c r="B31" s="474"/>
    </row>
    <row r="32" spans="1:4" ht="30" customHeight="1">
      <c r="A32"/>
      <c r="B32" s="552"/>
      <c r="D32" s="549"/>
    </row>
    <row r="33" spans="1:4">
      <c r="B33" s="474" t="s">
        <v>789</v>
      </c>
    </row>
    <row r="34" spans="1:4">
      <c r="B34" s="552" t="str">
        <f>IF(B21="Comparison",'Title Page'!$A$5&amp;" "&amp;'Title Page'!$A$8&amp;" "&amp;'Title Page'!$A$9&amp;" "&amp;'Title Page'!$A$10,'Title Page'!$A$5&amp;", "&amp;'Title Page'!$A$6)</f>
        <v>ASHRAE Standard 140-2020, Informative Annex B16, Section B16.5.1</v>
      </c>
    </row>
    <row r="35" spans="1:4">
      <c r="B35" s="474" t="s">
        <v>801</v>
      </c>
      <c r="D35" s="550"/>
    </row>
    <row r="36" spans="1:4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 through CE200</v>
      </c>
    </row>
    <row r="37" spans="1:4">
      <c r="A37" s="608"/>
      <c r="B37" s="474" t="s">
        <v>800</v>
      </c>
    </row>
    <row r="38" spans="1:4">
      <c r="A38" s="608"/>
      <c r="B38" s="552" t="str">
        <f>IF('Title Page'!$B$21="Example","", "By "&amp;'Title Page'!$A$20&amp;" "&amp;'Title Page'!$A$21&amp;", "&amp;'Title Page'!$A$24)</f>
        <v/>
      </c>
    </row>
    <row r="39" spans="1:4">
      <c r="A39" s="608"/>
      <c r="B39" s="474" t="s">
        <v>274</v>
      </c>
    </row>
    <row r="40" spans="1:4" ht="48" customHeight="1">
      <c r="A40" s="608"/>
      <c r="B40" s="475" t="str">
        <f>$B$34&amp;"
"&amp;$B$36 &amp; IF(B38="","", (", b" &amp; MID($B$38,2,200)))</f>
        <v>ASHRAE Standard 140-2020, Informative Annex B16, Section B16.5.1
Example Results for Section 5.3 - HVAC Equipment Performance Tests CE100 through CE200</v>
      </c>
    </row>
    <row r="41" spans="1:4">
      <c r="A41" s="608"/>
    </row>
    <row r="42" spans="1:4">
      <c r="A42" s="608"/>
    </row>
    <row r="43" spans="1:4">
      <c r="A43" s="608"/>
    </row>
    <row r="44" spans="1:4">
      <c r="A44" s="608"/>
      <c r="B44" s="548"/>
    </row>
    <row r="45" spans="1:4">
      <c r="A45" s="60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>
      <c r="A1" s="481" t="str">
        <f>'Title Page'!$A$5</f>
        <v>ASHRAE Standard 140-2020</v>
      </c>
      <c r="B1" s="481"/>
      <c r="C1" s="482"/>
      <c r="D1" s="482"/>
    </row>
    <row r="2" spans="1:4">
      <c r="A2" s="481" t="s">
        <v>779</v>
      </c>
      <c r="B2" s="481"/>
      <c r="C2" s="482"/>
      <c r="D2" s="482"/>
    </row>
    <row r="3" spans="1:4">
      <c r="A3" s="481" t="s">
        <v>279</v>
      </c>
      <c r="B3" s="481"/>
      <c r="C3" s="482"/>
      <c r="D3" s="482"/>
    </row>
    <row r="4" spans="1:4">
      <c r="A4" s="481" t="str">
        <f>'Title Page'!$A$10</f>
        <v>Section 5.3 - HVAC Equipment Performance Tests CE100 through CE200</v>
      </c>
      <c r="B4" s="481"/>
      <c r="C4" s="482"/>
      <c r="D4" s="482"/>
    </row>
    <row r="6" spans="1:4">
      <c r="A6" s="515" t="s">
        <v>843</v>
      </c>
      <c r="B6" s="454"/>
      <c r="C6" s="454"/>
    </row>
    <row r="7" spans="1:4">
      <c r="A7" s="515" t="s">
        <v>844</v>
      </c>
      <c r="B7" s="454"/>
      <c r="C7" s="454"/>
    </row>
    <row r="8" spans="1:4">
      <c r="A8" s="515" t="s">
        <v>845</v>
      </c>
      <c r="B8" s="454"/>
      <c r="C8" s="454"/>
    </row>
    <row r="9" spans="1:4">
      <c r="A9" s="454"/>
      <c r="B9" s="454"/>
      <c r="C9" s="454"/>
    </row>
    <row r="10" spans="1:4">
      <c r="A10" s="515" t="s">
        <v>849</v>
      </c>
      <c r="B10" s="454"/>
      <c r="C10" s="454"/>
    </row>
    <row r="11" spans="1:4">
      <c r="A11" s="515" t="s">
        <v>848</v>
      </c>
      <c r="B11" s="454"/>
      <c r="C11" s="454"/>
    </row>
    <row r="12" spans="1:4">
      <c r="A12" s="454"/>
    </row>
    <row r="13" spans="1:4">
      <c r="A13" s="515" t="s">
        <v>847</v>
      </c>
    </row>
    <row r="14" spans="1:4">
      <c r="A14" s="515" t="s">
        <v>846</v>
      </c>
    </row>
    <row r="15" spans="1:4">
      <c r="A15" s="454"/>
    </row>
    <row r="16" spans="1:4">
      <c r="A16" s="515" t="s">
        <v>851</v>
      </c>
    </row>
    <row r="17" spans="1:4">
      <c r="A17" s="515" t="s">
        <v>850</v>
      </c>
    </row>
    <row r="18" spans="1:4">
      <c r="A18" s="454"/>
    </row>
    <row r="19" spans="1:4">
      <c r="A19" s="515" t="s">
        <v>780</v>
      </c>
    </row>
    <row r="20" spans="1:4">
      <c r="A20" s="454"/>
    </row>
    <row r="21" spans="1:4">
      <c r="A21" s="481" t="s">
        <v>278</v>
      </c>
      <c r="B21" s="481"/>
      <c r="C21" s="482"/>
      <c r="D21" s="482"/>
    </row>
    <row r="22" spans="1:4">
      <c r="A22" s="481" t="s">
        <v>799</v>
      </c>
      <c r="B22" s="481"/>
      <c r="C22" s="482"/>
      <c r="D22" s="482"/>
    </row>
    <row r="24" spans="1:4" ht="18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30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9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9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9">
      <c r="A30" s="565" t="s">
        <v>291</v>
      </c>
      <c r="B30" s="566" t="s">
        <v>303</v>
      </c>
      <c r="C30" s="567" t="s">
        <v>375</v>
      </c>
      <c r="D30" s="568" t="s">
        <v>841</v>
      </c>
    </row>
    <row r="31" spans="1:4" s="551" customFormat="1" ht="29">
      <c r="A31" s="565" t="s">
        <v>292</v>
      </c>
      <c r="B31" s="566" t="s">
        <v>304</v>
      </c>
      <c r="C31" s="567" t="s">
        <v>374</v>
      </c>
      <c r="D31" s="568" t="s">
        <v>842</v>
      </c>
    </row>
    <row r="32" spans="1:4" s="551" customFormat="1" ht="31">
      <c r="A32" s="565" t="s">
        <v>293</v>
      </c>
      <c r="B32" s="566" t="s">
        <v>305</v>
      </c>
      <c r="C32" s="567" t="s">
        <v>294</v>
      </c>
      <c r="D32" s="569" t="s">
        <v>377</v>
      </c>
    </row>
    <row r="33" spans="1:4" s="551" customFormat="1" ht="43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44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4" ht="17" thickTop="1">
      <c r="A35" s="454"/>
      <c r="B35" s="454"/>
      <c r="C35" s="454"/>
    </row>
    <row r="36" spans="1:4">
      <c r="A36" s="560" t="s">
        <v>840</v>
      </c>
      <c r="B36" s="454"/>
      <c r="C36" s="454"/>
    </row>
    <row r="37" spans="1:4">
      <c r="A37" s="480" t="s">
        <v>859</v>
      </c>
      <c r="B37" s="454"/>
      <c r="C37" s="454"/>
    </row>
    <row r="38" spans="1:4">
      <c r="A38" s="480" t="s">
        <v>860</v>
      </c>
      <c r="B38" s="454"/>
      <c r="C38" s="454"/>
    </row>
    <row r="39" spans="1:4">
      <c r="A39" s="480" t="s">
        <v>861</v>
      </c>
      <c r="B39" s="454"/>
      <c r="C39" s="454"/>
    </row>
    <row r="40" spans="1:4">
      <c r="A40" s="480" t="s">
        <v>862</v>
      </c>
      <c r="B40" s="454"/>
      <c r="C40" s="454"/>
    </row>
    <row r="41" spans="1:4">
      <c r="A41" s="480" t="s">
        <v>863</v>
      </c>
      <c r="B41" s="454"/>
      <c r="C41" s="454"/>
    </row>
    <row r="42" spans="1:4">
      <c r="A42" s="480" t="s">
        <v>864</v>
      </c>
      <c r="B42" s="454"/>
      <c r="C42" s="454"/>
    </row>
    <row r="43" spans="1:4">
      <c r="A43" s="480" t="s">
        <v>865</v>
      </c>
      <c r="B43" s="454"/>
      <c r="C43" s="454"/>
    </row>
    <row r="44" spans="1:4">
      <c r="A44" s="480" t="s">
        <v>866</v>
      </c>
      <c r="B44" s="454"/>
      <c r="C44" s="454"/>
    </row>
    <row r="45" spans="1:4">
      <c r="A45" s="480" t="s">
        <v>867</v>
      </c>
      <c r="B45" s="454"/>
      <c r="C45" s="454"/>
    </row>
    <row r="46" spans="1:4">
      <c r="A46" s="480" t="s">
        <v>306</v>
      </c>
      <c r="B46" s="454"/>
      <c r="C46" s="454"/>
    </row>
    <row r="47" spans="1:4">
      <c r="A47" s="515" t="s">
        <v>868</v>
      </c>
      <c r="B47" s="454"/>
      <c r="C47" s="454"/>
    </row>
    <row r="48" spans="1:4">
      <c r="A48" s="454"/>
      <c r="B48" s="454"/>
      <c r="C48" s="454"/>
    </row>
    <row r="49" spans="1:3">
      <c r="A49" s="454"/>
      <c r="B49" s="454"/>
      <c r="C49" s="454"/>
    </row>
    <row r="50" spans="1:3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F45"/>
  <sheetViews>
    <sheetView zoomScaleNormal="100" workbookViewId="0">
      <selection activeCell="A2" sqref="A2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620"/>
    </row>
    <row r="2" spans="1:6">
      <c r="B2" s="620" t="str">
        <f>'Title Page'!$B$36</f>
        <v>Example Results for Section 5.3 - HVAC Equipment Performance Tests CE100 through CE200</v>
      </c>
      <c r="C2" s="620"/>
      <c r="D2" s="620"/>
      <c r="E2" s="620"/>
    </row>
    <row r="3" spans="1:6" ht="15" customHeight="1">
      <c r="B3" s="620" t="str">
        <f>'Title Page'!$B$38</f>
        <v/>
      </c>
      <c r="C3" s="620"/>
      <c r="D3" s="620"/>
      <c r="E3" s="620"/>
    </row>
    <row r="5" spans="1:6" ht="15" customHeight="1">
      <c r="B5" s="621" t="s">
        <v>787</v>
      </c>
      <c r="C5" s="621"/>
      <c r="D5" s="621"/>
      <c r="E5" s="621"/>
    </row>
    <row r="7" spans="1:6" ht="18" thickTop="1" thickBot="1">
      <c r="B7" s="537" t="s">
        <v>685</v>
      </c>
      <c r="C7" s="538" t="s">
        <v>686</v>
      </c>
      <c r="D7" s="539" t="s">
        <v>688</v>
      </c>
      <c r="E7" s="540" t="s">
        <v>687</v>
      </c>
    </row>
    <row r="8" spans="1:6" ht="17" thickTop="1">
      <c r="B8" s="525" t="s">
        <v>698</v>
      </c>
      <c r="C8" s="526" t="s">
        <v>151</v>
      </c>
      <c r="D8" s="527" t="s">
        <v>689</v>
      </c>
      <c r="E8" s="528" t="s">
        <v>790</v>
      </c>
    </row>
    <row r="9" spans="1:6">
      <c r="B9" s="529" t="s">
        <v>701</v>
      </c>
      <c r="C9" s="530" t="s">
        <v>254</v>
      </c>
      <c r="D9" s="531" t="s">
        <v>690</v>
      </c>
      <c r="E9" s="532" t="s">
        <v>791</v>
      </c>
    </row>
    <row r="10" spans="1:6">
      <c r="B10" s="529" t="s">
        <v>704</v>
      </c>
      <c r="C10" s="530" t="s">
        <v>165</v>
      </c>
      <c r="D10" s="531" t="s">
        <v>691</v>
      </c>
      <c r="E10" s="532" t="s">
        <v>805</v>
      </c>
    </row>
    <row r="11" spans="1:6">
      <c r="B11" s="529" t="s">
        <v>707</v>
      </c>
      <c r="C11" s="530" t="s">
        <v>807</v>
      </c>
      <c r="D11" s="531" t="s">
        <v>691</v>
      </c>
      <c r="E11" s="532" t="s">
        <v>804</v>
      </c>
    </row>
    <row r="12" spans="1:6">
      <c r="B12" s="529" t="s">
        <v>710</v>
      </c>
      <c r="C12" s="530" t="s">
        <v>166</v>
      </c>
      <c r="D12" s="531" t="s">
        <v>692</v>
      </c>
      <c r="E12" s="532" t="s">
        <v>805</v>
      </c>
    </row>
    <row r="13" spans="1:6">
      <c r="B13" s="529" t="s">
        <v>713</v>
      </c>
      <c r="C13" s="530" t="s">
        <v>808</v>
      </c>
      <c r="D13" s="531" t="s">
        <v>692</v>
      </c>
      <c r="E13" s="532" t="s">
        <v>804</v>
      </c>
    </row>
    <row r="14" spans="1:6">
      <c r="B14" s="529" t="s">
        <v>716</v>
      </c>
      <c r="C14" s="530" t="s">
        <v>175</v>
      </c>
      <c r="D14" s="531" t="s">
        <v>693</v>
      </c>
      <c r="E14" s="532" t="s">
        <v>792</v>
      </c>
    </row>
    <row r="15" spans="1:6">
      <c r="B15" s="529" t="s">
        <v>719</v>
      </c>
      <c r="C15" s="530" t="s">
        <v>174</v>
      </c>
      <c r="D15" s="531" t="s">
        <v>694</v>
      </c>
      <c r="E15" s="532" t="s">
        <v>792</v>
      </c>
    </row>
    <row r="16" spans="1:6">
      <c r="B16" s="529" t="s">
        <v>722</v>
      </c>
      <c r="C16" s="530" t="s">
        <v>172</v>
      </c>
      <c r="D16" s="531" t="s">
        <v>695</v>
      </c>
      <c r="E16" s="532" t="s">
        <v>793</v>
      </c>
    </row>
    <row r="17" spans="1:6" ht="17" thickBot="1">
      <c r="B17" s="533" t="s">
        <v>725</v>
      </c>
      <c r="C17" s="534" t="s">
        <v>173</v>
      </c>
      <c r="D17" s="535" t="s">
        <v>695</v>
      </c>
      <c r="E17" s="536" t="s">
        <v>794</v>
      </c>
    </row>
    <row r="25" spans="1:6">
      <c r="A25" s="557"/>
      <c r="B25" s="557"/>
      <c r="C25" s="557"/>
      <c r="D25" s="557"/>
      <c r="E25" s="557"/>
      <c r="F25" s="557"/>
    </row>
    <row r="37" spans="1:1">
      <c r="A37" s="480"/>
    </row>
    <row r="38" spans="1:1">
      <c r="A38" s="480"/>
    </row>
    <row r="39" spans="1:1">
      <c r="A39" s="480"/>
    </row>
    <row r="40" spans="1:1">
      <c r="A40" s="480"/>
    </row>
    <row r="41" spans="1:1">
      <c r="A41" s="480"/>
    </row>
    <row r="42" spans="1:1">
      <c r="A42" s="480"/>
    </row>
    <row r="43" spans="1:1">
      <c r="A43" s="480"/>
    </row>
    <row r="44" spans="1:1">
      <c r="A44" s="480"/>
    </row>
    <row r="45" spans="1:1">
      <c r="A45" s="480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F45"/>
  <sheetViews>
    <sheetView zoomScaleNormal="100" workbookViewId="0">
      <selection activeCell="B4" sqref="B4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554"/>
    </row>
    <row r="2" spans="1:6">
      <c r="A2" s="620" t="str">
        <f>'Title Page'!$B$36</f>
        <v>Example Results for Section 5.3 - HVAC Equipment Performance Tests CE100 through CE200</v>
      </c>
      <c r="B2" s="620"/>
      <c r="C2" s="620"/>
      <c r="D2" s="620"/>
      <c r="E2" s="620"/>
    </row>
    <row r="3" spans="1:6" ht="17.25" customHeight="1">
      <c r="A3" s="620" t="str">
        <f>'Title Page'!$B$38</f>
        <v/>
      </c>
      <c r="B3" s="620"/>
      <c r="C3" s="620"/>
      <c r="D3" s="620"/>
      <c r="E3" s="620"/>
    </row>
    <row r="5" spans="1:6" ht="19" thickBot="1">
      <c r="B5" s="622" t="s">
        <v>788</v>
      </c>
      <c r="C5" s="622"/>
      <c r="D5" s="622"/>
    </row>
    <row r="7" spans="1:6" ht="18" thickTop="1" thickBot="1">
      <c r="B7" s="537" t="s">
        <v>696</v>
      </c>
      <c r="C7" s="538" t="s">
        <v>697</v>
      </c>
      <c r="D7" s="540" t="s">
        <v>688</v>
      </c>
    </row>
    <row r="8" spans="1:6" ht="17" thickTop="1">
      <c r="B8" s="543" t="s">
        <v>698</v>
      </c>
      <c r="C8" s="544" t="s">
        <v>699</v>
      </c>
      <c r="D8" s="545" t="s">
        <v>700</v>
      </c>
    </row>
    <row r="9" spans="1:6">
      <c r="B9" s="529" t="s">
        <v>701</v>
      </c>
      <c r="C9" s="530" t="s">
        <v>702</v>
      </c>
      <c r="D9" s="541" t="s">
        <v>703</v>
      </c>
    </row>
    <row r="10" spans="1:6">
      <c r="B10" s="529" t="s">
        <v>704</v>
      </c>
      <c r="C10" s="530" t="s">
        <v>705</v>
      </c>
      <c r="D10" s="541" t="s">
        <v>706</v>
      </c>
    </row>
    <row r="11" spans="1:6">
      <c r="B11" s="529" t="s">
        <v>707</v>
      </c>
      <c r="C11" s="530" t="s">
        <v>708</v>
      </c>
      <c r="D11" s="541" t="s">
        <v>709</v>
      </c>
    </row>
    <row r="12" spans="1:6">
      <c r="B12" s="529" t="s">
        <v>710</v>
      </c>
      <c r="C12" s="530" t="s">
        <v>711</v>
      </c>
      <c r="D12" s="541" t="s">
        <v>712</v>
      </c>
    </row>
    <row r="13" spans="1:6">
      <c r="B13" s="529" t="s">
        <v>713</v>
      </c>
      <c r="C13" s="530" t="s">
        <v>714</v>
      </c>
      <c r="D13" s="541" t="s">
        <v>715</v>
      </c>
    </row>
    <row r="14" spans="1:6">
      <c r="B14" s="529" t="s">
        <v>716</v>
      </c>
      <c r="C14" s="530" t="s">
        <v>717</v>
      </c>
      <c r="D14" s="541" t="s">
        <v>718</v>
      </c>
    </row>
    <row r="15" spans="1:6">
      <c r="B15" s="529" t="s">
        <v>719</v>
      </c>
      <c r="C15" s="530" t="s">
        <v>720</v>
      </c>
      <c r="D15" s="541" t="s">
        <v>721</v>
      </c>
    </row>
    <row r="16" spans="1:6">
      <c r="B16" s="529" t="s">
        <v>722</v>
      </c>
      <c r="C16" s="530" t="s">
        <v>723</v>
      </c>
      <c r="D16" s="541" t="s">
        <v>724</v>
      </c>
    </row>
    <row r="17" spans="2:4">
      <c r="B17" s="529" t="s">
        <v>725</v>
      </c>
      <c r="C17" s="530" t="s">
        <v>726</v>
      </c>
      <c r="D17" s="541" t="s">
        <v>727</v>
      </c>
    </row>
    <row r="18" spans="2:4">
      <c r="B18" s="529" t="s">
        <v>728</v>
      </c>
      <c r="C18" s="530" t="s">
        <v>729</v>
      </c>
      <c r="D18" s="541" t="s">
        <v>730</v>
      </c>
    </row>
    <row r="19" spans="2:4">
      <c r="B19" s="529" t="s">
        <v>731</v>
      </c>
      <c r="C19" s="530" t="s">
        <v>732</v>
      </c>
      <c r="D19" s="541" t="s">
        <v>733</v>
      </c>
    </row>
    <row r="20" spans="2:4">
      <c r="B20" s="529" t="s">
        <v>734</v>
      </c>
      <c r="C20" s="530" t="s">
        <v>735</v>
      </c>
      <c r="D20" s="541" t="s">
        <v>736</v>
      </c>
    </row>
    <row r="21" spans="2:4">
      <c r="B21" s="529" t="s">
        <v>737</v>
      </c>
      <c r="C21" s="530" t="s">
        <v>738</v>
      </c>
      <c r="D21" s="541" t="s">
        <v>739</v>
      </c>
    </row>
    <row r="22" spans="2:4">
      <c r="B22" s="529" t="s">
        <v>740</v>
      </c>
      <c r="C22" s="530" t="s">
        <v>741</v>
      </c>
      <c r="D22" s="541" t="s">
        <v>742</v>
      </c>
    </row>
    <row r="23" spans="2:4">
      <c r="B23" s="529" t="s">
        <v>743</v>
      </c>
      <c r="C23" s="530" t="s">
        <v>744</v>
      </c>
      <c r="D23" s="541" t="s">
        <v>745</v>
      </c>
    </row>
    <row r="24" spans="2:4">
      <c r="B24" s="529" t="s">
        <v>746</v>
      </c>
      <c r="C24" s="530" t="s">
        <v>747</v>
      </c>
      <c r="D24" s="541" t="s">
        <v>748</v>
      </c>
    </row>
    <row r="25" spans="2:4">
      <c r="B25" s="529" t="s">
        <v>749</v>
      </c>
      <c r="C25" s="530" t="s">
        <v>750</v>
      </c>
      <c r="D25" s="541" t="s">
        <v>751</v>
      </c>
    </row>
    <row r="26" spans="2:4">
      <c r="B26" s="529" t="s">
        <v>752</v>
      </c>
      <c r="C26" s="530" t="s">
        <v>753</v>
      </c>
      <c r="D26" s="541" t="s">
        <v>754</v>
      </c>
    </row>
    <row r="27" spans="2:4">
      <c r="B27" s="529" t="s">
        <v>755</v>
      </c>
      <c r="C27" s="530" t="s">
        <v>756</v>
      </c>
      <c r="D27" s="541" t="s">
        <v>757</v>
      </c>
    </row>
    <row r="28" spans="2:4">
      <c r="B28" s="529" t="s">
        <v>758</v>
      </c>
      <c r="C28" s="530" t="s">
        <v>759</v>
      </c>
      <c r="D28" s="541" t="s">
        <v>760</v>
      </c>
    </row>
    <row r="29" spans="2:4">
      <c r="B29" s="529" t="s">
        <v>761</v>
      </c>
      <c r="C29" s="530" t="s">
        <v>762</v>
      </c>
      <c r="D29" s="541" t="s">
        <v>763</v>
      </c>
    </row>
    <row r="30" spans="2:4">
      <c r="B30" s="529" t="s">
        <v>764</v>
      </c>
      <c r="C30" s="530" t="s">
        <v>765</v>
      </c>
      <c r="D30" s="541" t="s">
        <v>766</v>
      </c>
    </row>
    <row r="31" spans="2:4">
      <c r="B31" s="529" t="s">
        <v>767</v>
      </c>
      <c r="C31" s="530" t="s">
        <v>768</v>
      </c>
      <c r="D31" s="541" t="s">
        <v>769</v>
      </c>
    </row>
    <row r="32" spans="2:4">
      <c r="B32" s="529" t="s">
        <v>770</v>
      </c>
      <c r="C32" s="530" t="s">
        <v>771</v>
      </c>
      <c r="D32" s="541" t="s">
        <v>772</v>
      </c>
    </row>
    <row r="33" spans="1:4" ht="17" thickBot="1">
      <c r="B33" s="533" t="s">
        <v>773</v>
      </c>
      <c r="C33" s="534" t="s">
        <v>774</v>
      </c>
      <c r="D33" s="542" t="s">
        <v>775</v>
      </c>
    </row>
    <row r="37" spans="1:4">
      <c r="A37" s="480"/>
    </row>
    <row r="38" spans="1:4">
      <c r="A38" s="480"/>
    </row>
    <row r="39" spans="1:4">
      <c r="A39" s="480"/>
    </row>
    <row r="40" spans="1:4">
      <c r="A40" s="480"/>
    </row>
    <row r="41" spans="1:4">
      <c r="A41" s="480"/>
    </row>
    <row r="42" spans="1:4">
      <c r="A42" s="480"/>
    </row>
    <row r="43" spans="1:4">
      <c r="A43" s="480"/>
    </row>
    <row r="44" spans="1:4">
      <c r="A44" s="480"/>
    </row>
    <row r="45" spans="1:4">
      <c r="A45" s="480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8">
    <pageSetUpPr fitToPage="1"/>
  </sheetPr>
  <dimension ref="A1:Q505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ht="16.5" customHeight="1" thickBot="1">
      <c r="A7" s="308"/>
      <c r="B7" s="309" t="s">
        <v>670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ht="12" customHeight="1">
      <c r="A10" s="308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ht="12" customHeight="1">
      <c r="A11" s="308"/>
      <c r="B11" s="317" t="s">
        <v>320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>
        <f>A!L23</f>
        <v>1521.32</v>
      </c>
    </row>
    <row r="12" spans="1:17" ht="12" customHeight="1">
      <c r="A12" s="308"/>
      <c r="B12" s="317" t="s">
        <v>307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>
        <f>A!L24</f>
        <v>1070.17</v>
      </c>
    </row>
    <row r="13" spans="1:17" ht="12" customHeight="1">
      <c r="A13" s="308"/>
      <c r="B13" s="317" t="s">
        <v>308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>
        <f>A!L25</f>
        <v>1007.53</v>
      </c>
    </row>
    <row r="14" spans="1:17" ht="12" customHeight="1">
      <c r="A14" s="308"/>
      <c r="B14" s="317" t="s">
        <v>309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>
        <f>A!L26</f>
        <v>108.72199999999999</v>
      </c>
    </row>
    <row r="15" spans="1:17" ht="12" customHeight="1">
      <c r="A15" s="308"/>
      <c r="B15" s="317" t="s">
        <v>310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>
        <f>A!L27</f>
        <v>67.963700000000003</v>
      </c>
    </row>
    <row r="16" spans="1:17" ht="12" customHeight="1">
      <c r="A16" s="308"/>
      <c r="B16" s="317" t="s">
        <v>311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>
        <f>A!L28</f>
        <v>1197.98</v>
      </c>
    </row>
    <row r="17" spans="1:17" ht="12" customHeight="1">
      <c r="A17" s="308"/>
      <c r="B17" s="317" t="s">
        <v>312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>
        <f>A!L29</f>
        <v>1132.6400000000001</v>
      </c>
    </row>
    <row r="18" spans="1:17" ht="12" customHeight="1">
      <c r="A18" s="308"/>
      <c r="B18" s="317" t="s">
        <v>313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>
        <f>A!L30</f>
        <v>1492.12</v>
      </c>
    </row>
    <row r="19" spans="1:17" ht="12" customHeight="1">
      <c r="A19" s="308"/>
      <c r="B19" s="317" t="s">
        <v>314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>
        <f>A!L31</f>
        <v>635.68100000000004</v>
      </c>
    </row>
    <row r="20" spans="1:17" ht="12" customHeight="1">
      <c r="A20" s="308"/>
      <c r="B20" s="317" t="s">
        <v>315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>
        <f>A!L32</f>
        <v>1081.8699999999999</v>
      </c>
    </row>
    <row r="21" spans="1:17" ht="12" customHeight="1">
      <c r="A21" s="308"/>
      <c r="B21" s="317" t="s">
        <v>316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>
        <f>A!L33</f>
        <v>1540.09</v>
      </c>
    </row>
    <row r="22" spans="1:17" ht="12" customHeight="1">
      <c r="A22" s="308"/>
      <c r="B22" s="317" t="s">
        <v>317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>
        <f>A!L34</f>
        <v>164.26499999999999</v>
      </c>
    </row>
    <row r="23" spans="1:17" ht="12" customHeight="1">
      <c r="A23" s="308"/>
      <c r="B23" s="317" t="s">
        <v>318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>
        <f>A!L35</f>
        <v>250.173</v>
      </c>
    </row>
    <row r="24" spans="1:17" ht="12" customHeight="1" thickBot="1">
      <c r="A24" s="308"/>
      <c r="B24" s="331" t="s">
        <v>319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>
        <f>A!L36</f>
        <v>1465.63</v>
      </c>
    </row>
    <row r="25" spans="1:17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23" t="s">
        <v>380</v>
      </c>
      <c r="K25" s="624"/>
      <c r="L25" s="625"/>
      <c r="M25" s="325"/>
      <c r="N25" s="311"/>
      <c r="O25" s="320"/>
      <c r="P25" s="315"/>
      <c r="Q25" s="316">
        <f>YourData!$J$5</f>
        <v>40179</v>
      </c>
    </row>
    <row r="26" spans="1:17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ht="12" customHeight="1">
      <c r="A27" s="30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ht="12" customHeight="1">
      <c r="A28" s="308"/>
      <c r="B28" s="317" t="s">
        <v>320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ht="12" customHeight="1">
      <c r="A29" s="308"/>
      <c r="B29" s="317" t="s">
        <v>307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ht="12" customHeight="1">
      <c r="A30" s="308"/>
      <c r="B30" s="317" t="s">
        <v>308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ht="12" customHeight="1">
      <c r="A31" s="308"/>
      <c r="B31" s="317" t="s">
        <v>309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ht="12" customHeight="1">
      <c r="A32" s="308"/>
      <c r="B32" s="317" t="s">
        <v>310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ht="12" customHeight="1">
      <c r="A33" s="308"/>
      <c r="B33" s="317" t="s">
        <v>311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ht="12" customHeight="1">
      <c r="A34" s="308"/>
      <c r="B34" s="317" t="s">
        <v>312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ht="12" customHeight="1">
      <c r="A35" s="308"/>
      <c r="B35" s="317" t="s">
        <v>313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ht="12" customHeight="1">
      <c r="A36" s="308"/>
      <c r="B36" s="317" t="s">
        <v>314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ht="12" customHeight="1">
      <c r="A37" s="480"/>
      <c r="B37" s="317" t="s">
        <v>315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ht="12" customHeight="1">
      <c r="A38" s="480"/>
      <c r="B38" s="317" t="s">
        <v>316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ht="12" customHeight="1">
      <c r="A39" s="480"/>
      <c r="B39" s="317" t="s">
        <v>317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ht="12" customHeight="1">
      <c r="A40" s="480"/>
      <c r="B40" s="317" t="s">
        <v>318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ht="12" customHeight="1" thickBot="1">
      <c r="A41" s="480"/>
      <c r="B41" s="331" t="s">
        <v>319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ht="12" customHeight="1" thickTop="1">
      <c r="A42" s="480"/>
      <c r="B42" s="613" t="s">
        <v>54</v>
      </c>
      <c r="C42" s="311"/>
      <c r="D42" s="325"/>
      <c r="E42" s="311"/>
      <c r="F42" s="325"/>
      <c r="G42" s="325"/>
      <c r="H42" s="325"/>
      <c r="I42" s="320"/>
      <c r="J42" s="623" t="s">
        <v>380</v>
      </c>
      <c r="K42" s="624"/>
      <c r="L42" s="625"/>
      <c r="M42" s="325"/>
      <c r="N42" s="311"/>
      <c r="O42" s="320"/>
      <c r="P42" s="315"/>
      <c r="Q42" s="316">
        <f>YourData!$J$5</f>
        <v>40179</v>
      </c>
    </row>
    <row r="43" spans="1:17" ht="12" customHeight="1">
      <c r="A43" s="48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ht="12" customHeight="1">
      <c r="A44" s="480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ht="12" customHeight="1">
      <c r="A45" s="480"/>
      <c r="B45" s="317" t="s">
        <v>320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>
        <f>A!L63</f>
        <v>143.72</v>
      </c>
    </row>
    <row r="46" spans="1:17" ht="12" customHeight="1">
      <c r="A46" s="308"/>
      <c r="B46" s="317" t="s">
        <v>307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>
        <f>A!L64</f>
        <v>127.739</v>
      </c>
    </row>
    <row r="47" spans="1:17" ht="12" customHeight="1">
      <c r="A47" s="308"/>
      <c r="B47" s="317" t="s">
        <v>308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>
        <f>A!L65</f>
        <v>116.592</v>
      </c>
    </row>
    <row r="48" spans="1:17" ht="12" customHeight="1">
      <c r="A48" s="308"/>
      <c r="B48" s="317" t="s">
        <v>309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>
        <f>A!L66</f>
        <v>10.270899999999999</v>
      </c>
    </row>
    <row r="49" spans="1:17" ht="12" customHeight="1">
      <c r="A49" s="308"/>
      <c r="B49" s="317" t="s">
        <v>310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>
        <f>A!L67</f>
        <v>8.1116299999999999</v>
      </c>
    </row>
    <row r="50" spans="1:17" ht="12" customHeight="1">
      <c r="A50" s="308"/>
      <c r="B50" s="317" t="s">
        <v>311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>
        <f>A!L68</f>
        <v>140.41</v>
      </c>
    </row>
    <row r="51" spans="1:17" ht="12" customHeight="1">
      <c r="A51" s="308"/>
      <c r="B51" s="317" t="s">
        <v>312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>
        <f>A!L69</f>
        <v>128.45099999999999</v>
      </c>
    </row>
    <row r="52" spans="1:17" ht="12" customHeight="1">
      <c r="A52" s="308"/>
      <c r="B52" s="317" t="s">
        <v>313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>
        <f>A!L70</f>
        <v>148.68199999999999</v>
      </c>
    </row>
    <row r="53" spans="1:17" ht="12" customHeight="1">
      <c r="A53" s="308"/>
      <c r="B53" s="317" t="s">
        <v>314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>
        <f>A!L71</f>
        <v>73.0655</v>
      </c>
    </row>
    <row r="54" spans="1:17" ht="12" customHeight="1">
      <c r="A54" s="308"/>
      <c r="B54" s="317" t="s">
        <v>315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>
        <f>A!L72</f>
        <v>118.361</v>
      </c>
    </row>
    <row r="55" spans="1:17" ht="12" customHeight="1">
      <c r="A55" s="308"/>
      <c r="B55" s="317" t="s">
        <v>316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>
        <f>A!L73</f>
        <v>139.07599999999999</v>
      </c>
    </row>
    <row r="56" spans="1:17" ht="12" customHeight="1">
      <c r="A56" s="308"/>
      <c r="B56" s="317" t="s">
        <v>317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>
        <f>A!L74</f>
        <v>18.023499999999999</v>
      </c>
    </row>
    <row r="57" spans="1:17" ht="12" customHeight="1">
      <c r="A57" s="308"/>
      <c r="B57" s="317" t="s">
        <v>318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>
        <f>A!L75</f>
        <v>22.654800000000002</v>
      </c>
    </row>
    <row r="58" spans="1:17" ht="12" customHeight="1" thickBot="1">
      <c r="A58" s="308"/>
      <c r="B58" s="331" t="s">
        <v>319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>
        <f>A!L76</f>
        <v>153.52600000000001</v>
      </c>
    </row>
    <row r="59" spans="1:17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23" t="s">
        <v>380</v>
      </c>
      <c r="K59" s="624"/>
      <c r="L59" s="625"/>
      <c r="M59" s="325"/>
      <c r="N59" s="325"/>
      <c r="O59" s="320"/>
      <c r="P59" s="315"/>
      <c r="Q59" s="316">
        <f>YourData!$J$5</f>
        <v>40179</v>
      </c>
    </row>
    <row r="60" spans="1:17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ht="12" customHeight="1">
      <c r="A61" s="308"/>
      <c r="B61" s="321" t="s">
        <v>815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379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ht="12" customHeight="1">
      <c r="A62" s="308"/>
      <c r="B62" s="317" t="s">
        <v>320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ht="12" customHeight="1">
      <c r="A63" s="308"/>
      <c r="B63" s="317" t="s">
        <v>307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ht="12" customHeight="1">
      <c r="A64" s="308"/>
      <c r="B64" s="317" t="s">
        <v>308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ht="12" customHeight="1">
      <c r="A65" s="308"/>
      <c r="B65" s="317" t="s">
        <v>309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ht="12" customHeight="1">
      <c r="A66" s="308"/>
      <c r="B66" s="317" t="s">
        <v>310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ht="12" customHeight="1">
      <c r="A67" s="308"/>
      <c r="B67" s="317" t="s">
        <v>311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ht="12" customHeight="1">
      <c r="A68" s="308"/>
      <c r="B68" s="317" t="s">
        <v>312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ht="12" customHeight="1">
      <c r="A69" s="308"/>
      <c r="B69" s="317" t="s">
        <v>313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ht="12" customHeight="1">
      <c r="A70" s="308"/>
      <c r="B70" s="317" t="s">
        <v>314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ht="12" customHeight="1">
      <c r="A71" s="308"/>
      <c r="B71" s="317" t="s">
        <v>315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ht="12" customHeight="1">
      <c r="A72" s="308"/>
      <c r="B72" s="317" t="s">
        <v>316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ht="12" customHeight="1">
      <c r="A73" s="308"/>
      <c r="B73" s="317" t="s">
        <v>317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ht="12" customHeight="1">
      <c r="A74" s="308"/>
      <c r="B74" s="317" t="s">
        <v>318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ht="12" customHeight="1" thickBot="1">
      <c r="A75" s="308"/>
      <c r="B75" s="331" t="s">
        <v>319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7" thickTop="1">
      <c r="A76" s="483"/>
      <c r="B76" s="485" t="s">
        <v>803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ht="10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ht="10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ht="10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ht="10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ht="10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ht="10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ht="10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ht="10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ht="10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ht="10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ht="10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ht="10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ht="10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ht="10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ht="10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ht="10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ht="10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ht="10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ht="10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ht="10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ht="10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transitionEvaluation="1" codeName="Sheet9">
    <pageSetUpPr fitToPage="1"/>
  </sheetPr>
  <dimension ref="A1:Q483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ht="16.5" customHeight="1" thickBot="1">
      <c r="A7" s="308"/>
      <c r="B7" s="309" t="s">
        <v>671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23" t="s">
        <v>380</v>
      </c>
      <c r="K8" s="624"/>
      <c r="L8" s="625"/>
      <c r="M8" s="361"/>
      <c r="N8" s="361"/>
      <c r="O8" s="362"/>
      <c r="P8" s="308"/>
      <c r="Q8" s="316">
        <f>YourData!$J$5</f>
        <v>40179</v>
      </c>
    </row>
    <row r="9" spans="1:17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ht="12" customHeight="1">
      <c r="A10" s="308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ht="12" customHeight="1">
      <c r="A11" s="308"/>
      <c r="B11" s="370" t="s">
        <v>320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>
        <f>A!L223</f>
        <v>2.4018999999999999</v>
      </c>
    </row>
    <row r="12" spans="1:17" ht="12" customHeight="1">
      <c r="A12" s="308"/>
      <c r="B12" s="370" t="s">
        <v>307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>
        <f>A!L224</f>
        <v>3.3970699999999998</v>
      </c>
    </row>
    <row r="13" spans="1:17" ht="12" customHeight="1">
      <c r="A13" s="308"/>
      <c r="B13" s="370" t="s">
        <v>308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>
        <f>A!L225</f>
        <v>3.6032299999999999</v>
      </c>
    </row>
    <row r="14" spans="1:17" ht="12" customHeight="1">
      <c r="A14" s="308"/>
      <c r="B14" s="370" t="s">
        <v>309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>
        <f>A!L226</f>
        <v>1.9013199999999999</v>
      </c>
    </row>
    <row r="15" spans="1:17" ht="12" customHeight="1">
      <c r="A15" s="308"/>
      <c r="B15" s="370" t="s">
        <v>310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>
        <f>A!L227</f>
        <v>2.76755</v>
      </c>
    </row>
    <row r="16" spans="1:17" ht="12" customHeight="1">
      <c r="A16" s="308"/>
      <c r="B16" s="370" t="s">
        <v>311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>
        <f>A!L228</f>
        <v>3.6463999999999999</v>
      </c>
    </row>
    <row r="17" spans="1:17" ht="12" customHeight="1">
      <c r="A17" s="308"/>
      <c r="B17" s="370" t="s">
        <v>312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>
        <f>A!L229</f>
        <v>3.8516499999999998</v>
      </c>
    </row>
    <row r="18" spans="1:17" ht="12" customHeight="1">
      <c r="A18" s="308"/>
      <c r="B18" s="370" t="s">
        <v>313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>
        <f>A!L230</f>
        <v>2.9354</v>
      </c>
    </row>
    <row r="19" spans="1:17" ht="12" customHeight="1">
      <c r="A19" s="308"/>
      <c r="B19" s="370" t="s">
        <v>314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>
        <f>A!L231</f>
        <v>3.3849100000000001</v>
      </c>
    </row>
    <row r="20" spans="1:17" ht="12" customHeight="1">
      <c r="A20" s="308"/>
      <c r="B20" s="370" t="s">
        <v>315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>
        <f>A!L232</f>
        <v>4.0324600000000004</v>
      </c>
    </row>
    <row r="21" spans="1:17" ht="12" customHeight="1">
      <c r="A21" s="308"/>
      <c r="B21" s="370" t="s">
        <v>316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>
        <f>A!L233</f>
        <v>2.8461099999999999</v>
      </c>
    </row>
    <row r="22" spans="1:17" ht="12" customHeight="1">
      <c r="A22" s="308"/>
      <c r="B22" s="370" t="s">
        <v>317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>
        <f>A!L234</f>
        <v>3.3856600000000001</v>
      </c>
    </row>
    <row r="23" spans="1:17" ht="12" customHeight="1">
      <c r="A23" s="308"/>
      <c r="B23" s="370" t="s">
        <v>318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>
        <f>A!L235</f>
        <v>2.2982999999999998</v>
      </c>
    </row>
    <row r="24" spans="1:17" ht="12" customHeight="1" thickBot="1">
      <c r="A24" s="308"/>
      <c r="B24" s="374" t="s">
        <v>319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>
        <f>A!L236</f>
        <v>3.6372900000000001</v>
      </c>
    </row>
    <row r="25" spans="1:17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23" t="s">
        <v>380</v>
      </c>
      <c r="K25" s="624"/>
      <c r="L25" s="625"/>
      <c r="M25" s="341"/>
      <c r="N25" s="341"/>
      <c r="O25" s="366"/>
      <c r="P25" s="308"/>
      <c r="Q25" s="316">
        <f>YourData!$J$5</f>
        <v>40179</v>
      </c>
    </row>
    <row r="26" spans="1:17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ht="12" customHeight="1">
      <c r="A27" s="308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ht="12" customHeight="1">
      <c r="A28" s="308"/>
      <c r="B28" s="370" t="s">
        <v>320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781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>
        <f>A!L406</f>
        <v>2.0525417377910502E-3</v>
      </c>
    </row>
    <row r="29" spans="1:17" ht="12" customHeight="1">
      <c r="A29" s="308"/>
      <c r="B29" s="370" t="s">
        <v>307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781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>
        <f>A!L407</f>
        <v>2.098867553509241E-3</v>
      </c>
    </row>
    <row r="30" spans="1:17" ht="12" customHeight="1">
      <c r="A30" s="308"/>
      <c r="B30" s="370" t="s">
        <v>308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781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>
        <f>A!L408</f>
        <v>2.1175445364297598E-3</v>
      </c>
    </row>
    <row r="31" spans="1:17" ht="12" customHeight="1">
      <c r="A31" s="308"/>
      <c r="B31" s="370" t="s">
        <v>309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781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>
        <f>A!L409</f>
        <v>2.9611007089811415E-3</v>
      </c>
    </row>
    <row r="32" spans="1:17" ht="12" customHeight="1">
      <c r="A32" s="308"/>
      <c r="B32" s="370" t="s">
        <v>310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781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>
        <f>A!L410</f>
        <v>2.9918158660187043E-3</v>
      </c>
    </row>
    <row r="33" spans="1:17" ht="12" customHeight="1">
      <c r="A33" s="308"/>
      <c r="B33" s="370" t="s">
        <v>311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781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>
        <f>A!L411</f>
        <v>2.2433084686266725E-3</v>
      </c>
    </row>
    <row r="34" spans="1:17" ht="12" customHeight="1">
      <c r="A34" s="308"/>
      <c r="B34" s="370" t="s">
        <v>312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781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>
        <f>A!L412</f>
        <v>2.1834798073552967E-3</v>
      </c>
    </row>
    <row r="35" spans="1:17" ht="12" customHeight="1">
      <c r="A35" s="308"/>
      <c r="B35" s="370" t="s">
        <v>313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781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>
        <f>A!L413</f>
        <v>2.6333719424950653E-3</v>
      </c>
    </row>
    <row r="36" spans="1:17" ht="12" customHeight="1">
      <c r="A36" s="308"/>
      <c r="B36" s="370" t="s">
        <v>314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781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>
        <f>A!L414</f>
        <v>2.4993278994123662E-3</v>
      </c>
    </row>
    <row r="37" spans="1:17" ht="12" customHeight="1">
      <c r="A37" s="480"/>
      <c r="B37" s="370" t="s">
        <v>315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781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>
        <f>A!L415</f>
        <v>2.7477023950639944E-3</v>
      </c>
    </row>
    <row r="38" spans="1:17" ht="12" customHeight="1">
      <c r="A38" s="480"/>
      <c r="B38" s="370" t="s">
        <v>316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781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>
        <f>A!L416</f>
        <v>3.7876259174803545E-3</v>
      </c>
    </row>
    <row r="39" spans="1:17" ht="12" customHeight="1">
      <c r="A39" s="480"/>
      <c r="B39" s="370" t="s">
        <v>317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781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>
        <f>A!L417</f>
        <v>3.9992202406620523E-3</v>
      </c>
    </row>
    <row r="40" spans="1:17" ht="12" customHeight="1">
      <c r="A40" s="480"/>
      <c r="B40" s="370" t="s">
        <v>318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781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>
        <f>A!L418</f>
        <v>4.529434799634623E-3</v>
      </c>
    </row>
    <row r="41" spans="1:17" ht="12" customHeight="1" thickBot="1">
      <c r="A41" s="480"/>
      <c r="B41" s="374" t="s">
        <v>319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781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>
        <f>A!L419</f>
        <v>2.573344440503791E-3</v>
      </c>
    </row>
    <row r="42" spans="1:17" s="484" customFormat="1" ht="17" thickTop="1">
      <c r="A42" s="610"/>
      <c r="B42" s="485" t="s">
        <v>803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>
      <c r="A43" s="480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>
      <c r="A44" s="480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>
      <c r="A45" s="480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ht="10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ht="10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ht="10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ht="10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ht="10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ht="10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ht="10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ht="10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ht="10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ht="10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ht="10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ht="10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ht="10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ht="10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ht="10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ht="10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ht="10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ht="10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ht="10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ht="10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ht="10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4" orientation="portrait" r:id="rId1"/>
  <headerFooter alignWithMargins="0"/>
  <rowBreaks count="1" manualBreak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22</vt:i4>
      </vt:variant>
    </vt:vector>
  </HeadingPairs>
  <TitlesOfParts>
    <vt:vector size="79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'Figure List'!Print_Area</vt:lpstr>
      <vt:lpstr>'Program List'!Print_Area</vt:lpstr>
      <vt:lpstr>Q!Print_Area</vt:lpstr>
      <vt:lpstr>'Q-Prt1'!Print_Area</vt:lpstr>
      <vt:lpstr>'Q-Prt2'!Print_Area</vt:lpstr>
      <vt:lpstr>'Q-Prt3'!Print_Area</vt:lpstr>
      <vt:lpstr>'Q-Prt4'!Print_Area</vt:lpstr>
      <vt:lpstr>'Q-Prt5'!Print_Area</vt:lpstr>
      <vt:lpstr>'Q-Prt6'!Print_Area</vt:lpstr>
      <vt:lpstr>'Q-Prt7'!Print_Area</vt:lpstr>
      <vt:lpstr>'Read Me'!Print_Area</vt:lpstr>
      <vt:lpstr>'Table List'!Print_Area</vt:lpstr>
      <vt:lpstr>'Title Page'!Print_Area</vt:lpstr>
      <vt:lpstr>'Figure List'!Print_Titles</vt:lpstr>
      <vt:lpstr>'Q-Prt1'!Print_Titles</vt:lpstr>
      <vt:lpstr>'Q-Prt2'!Print_Titles</vt:lpstr>
      <vt:lpstr>'Q-Prt3'!Print_Titles</vt:lpstr>
      <vt:lpstr>'Q-Prt4'!Print_Titles</vt:lpstr>
      <vt:lpstr>'Q-Prt5'!Print_Titles</vt:lpstr>
      <vt:lpstr>'Q-Prt6'!Print_Titles</vt:lpstr>
      <vt:lpstr>'Q-Prt7'!Print_Titles</vt:lpstr>
      <vt:lpstr>'Table List'!Print_Titles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Microsoft Office User</cp:lastModifiedBy>
  <cp:lastPrinted>2017-11-13T22:25:07Z</cp:lastPrinted>
  <dcterms:created xsi:type="dcterms:W3CDTF">2001-04-24T01:56:49Z</dcterms:created>
  <dcterms:modified xsi:type="dcterms:W3CDTF">2022-11-04T15:42:35Z</dcterms:modified>
</cp:coreProperties>
</file>