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esktop\CLT Literature\"/>
    </mc:Choice>
  </mc:AlternateContent>
  <xr:revisionPtr revIDLastSave="0" documentId="13_ncr:1_{517E7222-F43E-4920-A5BF-AB49398F305A}" xr6:coauthVersionLast="45" xr6:coauthVersionMax="45" xr10:uidLastSave="{00000000-0000-0000-0000-000000000000}"/>
  <bookViews>
    <workbookView xWindow="-28920" yWindow="-120" windowWidth="29040" windowHeight="15840" activeTab="1" xr2:uid="{D31AC252-B5F1-4BDB-9F16-0B4304E51EB5}"/>
  </bookViews>
  <sheets>
    <sheet name="Building-Katerra" sheetId="1" r:id="rId1"/>
    <sheet name="Building-MIT" sheetId="2" r:id="rId2"/>
    <sheet name="Material Impa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B13" i="3"/>
  <c r="C12" i="3"/>
  <c r="B11" i="3"/>
  <c r="B10" i="3"/>
  <c r="B9" i="3"/>
  <c r="B6" i="3"/>
  <c r="B5" i="3"/>
  <c r="C4" i="3"/>
  <c r="B4" i="3"/>
  <c r="B3" i="3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9" i="1"/>
  <c r="H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9" i="1"/>
  <c r="I5" i="2"/>
  <c r="G11" i="2" s="1"/>
  <c r="F5" i="2"/>
  <c r="E5" i="1"/>
  <c r="G14" i="2" l="1"/>
  <c r="G10" i="2"/>
  <c r="G21" i="2"/>
  <c r="G20" i="2"/>
  <c r="G19" i="2"/>
  <c r="G24" i="2"/>
  <c r="G33" i="2"/>
  <c r="G31" i="2"/>
  <c r="G30" i="2"/>
  <c r="G18" i="2"/>
  <c r="G9" i="2"/>
  <c r="G22" i="2"/>
  <c r="G32" i="2"/>
  <c r="G29" i="2"/>
  <c r="G17" i="2"/>
  <c r="G16" i="2"/>
  <c r="G25" i="2"/>
  <c r="G35" i="2"/>
  <c r="G34" i="2"/>
  <c r="G28" i="2"/>
  <c r="G27" i="2"/>
  <c r="G15" i="2"/>
  <c r="G13" i="2"/>
  <c r="G12" i="2"/>
  <c r="G26" i="2"/>
  <c r="G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tc={5D4F8CAC-1120-4B6D-A614-6C31C48E3163}</author>
    <author>tc={B81DA51B-B4AE-453D-A274-EB4890187F8F}</author>
    <author>tc={34E79F21-749F-4D6E-9838-D4C4C3ADFC23}</author>
    <author>tc={704964C7-61B1-4550-A86F-ACB9B4F4E59B}</author>
    <author>tc={E5DF7EC9-AD20-4BD0-9975-49F5152FC58F}</author>
    <author>tc={FFF7DC6D-1D70-46DE-B27C-B1DDCCCA8801}</author>
    <author>tc={FC01AC1F-262F-4F9F-BACE-254832F9EC77}</author>
  </authors>
  <commentList>
    <comment ref="B6" authorId="0" shapeId="0" xr:uid="{5D4F8CAC-1120-4B6D-A614-6C31C48E31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 5.5?</t>
      </text>
    </comment>
    <comment ref="C11" authorId="1" shapeId="0" xr:uid="{B81DA51B-B4AE-453D-A274-EB4890187F8F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B20" authorId="2" shapeId="0" xr:uid="{34E79F21-749F-4D6E-9838-D4C4C3ADFC23}">
      <text>
        <t>[Threaded comment]
Your version of Excel allows you to read this threaded comment; however, any edits to it will get removed if the file is opened in a newer version of Excel. Learn more: https://go.microsoft.com/fwlink/?linkid=870924
Comment:
    Buckling recycled brace</t>
      </text>
    </comment>
    <comment ref="C21" authorId="3" shapeId="0" xr:uid="{704964C7-61B1-4550-A86F-ACB9B4F4E59B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C39" authorId="4" shapeId="0" xr:uid="{E5DF7EC9-AD20-4BD0-9975-49F5152FC58F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C47" authorId="5" shapeId="0" xr:uid="{FFF7DC6D-1D70-46DE-B27C-B1DDCCCA8801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D55" authorId="6" shapeId="0" xr:uid="{FC01AC1F-262F-4F9F-BACE-254832F9EC77}">
      <text>
        <t>[Threaded comment]
Your version of Excel allows you to read this threaded comment; however, any edits to it will get removed if the file is opened in a newer version of Excel. Learn more: https://go.microsoft.com/fwlink/?linkid=870924
Comment:
    6 mil = 0.006 inch = 0.01524 cm</t>
      </text>
    </comment>
  </commentList>
</comments>
</file>

<file path=xl/sharedStrings.xml><?xml version="1.0" encoding="utf-8"?>
<sst xmlns="http://schemas.openxmlformats.org/spreadsheetml/2006/main" count="357" uniqueCount="148">
  <si>
    <t>Building:</t>
  </si>
  <si>
    <t>Catalyst</t>
  </si>
  <si>
    <t>Location:</t>
  </si>
  <si>
    <t>Spokane, Washington</t>
  </si>
  <si>
    <t xml:space="preserve">Source: </t>
  </si>
  <si>
    <t>Katerra</t>
  </si>
  <si>
    <t>Type:</t>
  </si>
  <si>
    <t>Office</t>
  </si>
  <si>
    <t>Floor Area:</t>
  </si>
  <si>
    <t>Floors:</t>
  </si>
  <si>
    <t>sqft</t>
  </si>
  <si>
    <t>sqm</t>
  </si>
  <si>
    <t>Category</t>
  </si>
  <si>
    <t>Item</t>
  </si>
  <si>
    <t>Material</t>
  </si>
  <si>
    <t>Quantity</t>
  </si>
  <si>
    <t>Units</t>
  </si>
  <si>
    <t>Beams and columns</t>
  </si>
  <si>
    <t>Columns</t>
  </si>
  <si>
    <t>Slab</t>
  </si>
  <si>
    <t>Topping slab</t>
  </si>
  <si>
    <t>Acoustic underlayment</t>
  </si>
  <si>
    <t>Connections</t>
  </si>
  <si>
    <t>Girders</t>
  </si>
  <si>
    <t>Fireproofing paint</t>
  </si>
  <si>
    <t>BRBs</t>
  </si>
  <si>
    <t>Shear walls</t>
  </si>
  <si>
    <t>Column footings</t>
  </si>
  <si>
    <t>Mat foundation</t>
  </si>
  <si>
    <t>Slab-on-grade</t>
  </si>
  <si>
    <t>Slab-on-grade underlayment</t>
  </si>
  <si>
    <t>Subgrade columns</t>
  </si>
  <si>
    <t>Subgrade walls and footings</t>
  </si>
  <si>
    <t>Suspended slabs</t>
  </si>
  <si>
    <t>Exterior glazing</t>
  </si>
  <si>
    <t>Exterior mullions</t>
  </si>
  <si>
    <t>Insulation</t>
  </si>
  <si>
    <t>Exterior wall</t>
  </si>
  <si>
    <t>Air barrier</t>
  </si>
  <si>
    <t>Insulated panel</t>
  </si>
  <si>
    <t>Carrier rails</t>
  </si>
  <si>
    <t>Hat channels</t>
  </si>
  <si>
    <t>Finish</t>
  </si>
  <si>
    <t>Roof CLT</t>
  </si>
  <si>
    <t>Underlayment membrane</t>
  </si>
  <si>
    <t>Insulation build-up</t>
  </si>
  <si>
    <t>Adhesive</t>
  </si>
  <si>
    <t>Rigid board</t>
  </si>
  <si>
    <t>Waterproofing</t>
  </si>
  <si>
    <t>m3</t>
  </si>
  <si>
    <t>tonnes</t>
  </si>
  <si>
    <t>m2</t>
  </si>
  <si>
    <t>Glulam (SPF)</t>
  </si>
  <si>
    <t>Glulam (AYC)</t>
  </si>
  <si>
    <t>CLT</t>
  </si>
  <si>
    <t>GLT (SPF)</t>
  </si>
  <si>
    <t>Steel</t>
  </si>
  <si>
    <t>Gypcrete</t>
  </si>
  <si>
    <t>Intumescent paint</t>
  </si>
  <si>
    <t>Grout</t>
  </si>
  <si>
    <t>Concrete (4000 psi)</t>
  </si>
  <si>
    <t>Rebar</t>
  </si>
  <si>
    <t>Crushed rock</t>
  </si>
  <si>
    <t>Concrete
(5000 psi)</t>
  </si>
  <si>
    <t>PT steel</t>
  </si>
  <si>
    <t>Glazing</t>
  </si>
  <si>
    <t>Aluminum</t>
  </si>
  <si>
    <t>Mineral wool board</t>
  </si>
  <si>
    <t>Polypropylene fabric with proprietary
adhesive</t>
  </si>
  <si>
    <t>Steel and proprietary insulation</t>
  </si>
  <si>
    <t>Galvanized steel</t>
  </si>
  <si>
    <t>Terra cotta</t>
  </si>
  <si>
    <t>Prefinished steel panel</t>
  </si>
  <si>
    <t>Modified wood finish</t>
  </si>
  <si>
    <t>Modified bitumen
membrane</t>
  </si>
  <si>
    <t>Polyiso foam insulation</t>
  </si>
  <si>
    <t>Polyurethane</t>
  </si>
  <si>
    <t>TPO
membrane</t>
  </si>
  <si>
    <t>Glass mat gypsum panel</t>
  </si>
  <si>
    <t>SBS
membrane</t>
  </si>
  <si>
    <t>Extruded polystyrene</t>
  </si>
  <si>
    <t>Geotextile</t>
  </si>
  <si>
    <t>MIT Paper</t>
  </si>
  <si>
    <t>Chicago/Phoenix</t>
  </si>
  <si>
    <t>https://dspace.mit.edu/bitstream/handle/1721.1/105108/MIT%20Buildings%20LCA%20Report%202011.pdf?sequence=1&amp;isAllowed=y</t>
  </si>
  <si>
    <t>Commercial</t>
  </si>
  <si>
    <t>Foundation</t>
  </si>
  <si>
    <t>Deck</t>
  </si>
  <si>
    <t>Retaining Wall</t>
  </si>
  <si>
    <t>Elevator and Stair Cores</t>
  </si>
  <si>
    <t>Foundation Footings</t>
  </si>
  <si>
    <t>Stairs</t>
  </si>
  <si>
    <t>Window Frames</t>
  </si>
  <si>
    <t>Studs</t>
  </si>
  <si>
    <t>Cladding</t>
  </si>
  <si>
    <t>Doors</t>
  </si>
  <si>
    <t>Steel Rebar</t>
  </si>
  <si>
    <t>Cementitious Materials and Stone</t>
  </si>
  <si>
    <t>Concrete</t>
  </si>
  <si>
    <t>Footings</t>
  </si>
  <si>
    <t>Roofing</t>
  </si>
  <si>
    <t>Gypsum Board</t>
  </si>
  <si>
    <t>Insulations Extruded Polystyrene</t>
  </si>
  <si>
    <t>Other Air/Vapor Barrier</t>
  </si>
  <si>
    <t>Paint</t>
  </si>
  <si>
    <t>Glazing Glass</t>
  </si>
  <si>
    <t>Window</t>
  </si>
  <si>
    <t>Sand</t>
  </si>
  <si>
    <t>Gravel</t>
  </si>
  <si>
    <t>Foundation Layer</t>
  </si>
  <si>
    <t>Concrete Slab</t>
  </si>
  <si>
    <t>kg</t>
  </si>
  <si>
    <t>Multiplier</t>
  </si>
  <si>
    <t>Normalized Quantity</t>
  </si>
  <si>
    <t>LCA Material Name</t>
  </si>
  <si>
    <t>Katerra CLT</t>
  </si>
  <si>
    <t>Hollow Structural Steel</t>
  </si>
  <si>
    <t>Portland Cement</t>
  </si>
  <si>
    <t>Triple Glazed
Soft Coated Air</t>
  </si>
  <si>
    <t>Aluminum Window Frame</t>
  </si>
  <si>
    <t>Rockwool® Stone Wool Insulation† (Rockwool North America
2019)</t>
  </si>
  <si>
    <t>Polypropylene Scrim Kraft Vapour
Retarder Cloth</t>
  </si>
  <si>
    <t>Kingspan Quadcore Insulated Metal Panel (Kingspan
2019)</t>
  </si>
  <si>
    <t>Aluminum
Extrusion</t>
  </si>
  <si>
    <t>Galvanized Studs</t>
  </si>
  <si>
    <t>Clay Tile</t>
  </si>
  <si>
    <t>Galvanized Sheet</t>
  </si>
  <si>
    <t>Accoya® Modified
Wood* (Accsys Technologies PLC 2015)</t>
  </si>
  <si>
    <t>Modified Bitumen
membrane</t>
  </si>
  <si>
    <t>Polyiso Foam Board (unfaced)</t>
  </si>
  <si>
    <t>Polyurethane flooring
adhesive*</t>
  </si>
  <si>
    <t>GAF
Everguard© white TPO membrane 80
mil</t>
  </si>
  <si>
    <t>5/8" Glass Mat Gypsum Panel</t>
  </si>
  <si>
    <t>SBS-Modified Bitumen Roofing Membrane (Asphalt Roofing Manufacturers Association
2016)</t>
  </si>
  <si>
    <t>Extruded Polystyrene</t>
  </si>
  <si>
    <t>6mil
Polyethylene</t>
  </si>
  <si>
    <t>Glue Laminated Timber (PNW)</t>
  </si>
  <si>
    <t>Glue Laminated Timber (SE)</t>
  </si>
  <si>
    <t>Glue Laminated Timber (Avg)</t>
  </si>
  <si>
    <t>Steel, hot rolled sheet</t>
  </si>
  <si>
    <t>Functional Unit</t>
  </si>
  <si>
    <t>Impact: CO2 kg eq</t>
  </si>
  <si>
    <t>Impact: Energy MJ</t>
  </si>
  <si>
    <t>Lighweight Concrete</t>
  </si>
  <si>
    <t>?</t>
  </si>
  <si>
    <t>Reinforced Steel</t>
  </si>
  <si>
    <t>Crushed Gravel</t>
  </si>
  <si>
    <t>PT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</si>
</sst>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/>
      <diagonal/>
    </border>
    <border>
      <left style="thin">
        <color rgb="FFBEBEBE"/>
      </left>
      <right style="thin">
        <color rgb="FFBEBEBE"/>
      </right>
      <top/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/>
      <top style="thin">
        <color rgb="FFBEBEBE"/>
      </top>
      <bottom style="thin">
        <color rgb="FFBEBEBE"/>
      </bottom>
      <diagonal/>
    </border>
    <border>
      <left style="thin">
        <color rgb="FFBEBEBE"/>
      </left>
      <right/>
      <top style="thin">
        <color rgb="FFBEBEBE"/>
      </top>
      <bottom/>
      <diagonal/>
    </border>
    <border>
      <left style="thin">
        <color rgb="FFBEBEBE"/>
      </left>
      <right/>
      <top/>
      <bottom style="thin">
        <color rgb="FFBEBEBE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shrinkToFit="1"/>
    </xf>
    <xf numFmtId="164" fontId="1" fillId="0" borderId="1" xfId="0" applyNumberFormat="1" applyFont="1" applyBorder="1" applyAlignment="1">
      <alignment horizontal="center" vertical="top" shrinkToFit="1"/>
    </xf>
    <xf numFmtId="0" fontId="2" fillId="2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 shrinkToFit="1"/>
    </xf>
    <xf numFmtId="0" fontId="2" fillId="2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164" fontId="2" fillId="0" borderId="3" xfId="0" applyNumberFormat="1" applyFont="1" applyBorder="1" applyAlignment="1">
      <alignment horizontal="center" vertical="top" shrinkToFit="1"/>
    </xf>
    <xf numFmtId="1" fontId="2" fillId="0" borderId="3" xfId="0" applyNumberFormat="1" applyFont="1" applyBorder="1" applyAlignment="1">
      <alignment horizontal="center" vertical="top" shrinkToFi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1" fillId="3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shrinkToFit="1"/>
    </xf>
    <xf numFmtId="3" fontId="0" fillId="0" borderId="0" xfId="0" applyNumberFormat="1"/>
    <xf numFmtId="0" fontId="3" fillId="0" borderId="0" xfId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7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noorkar, Swaroop" id="{C7343204-C9A3-4261-9D8E-EEBFD41D038B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0-05-18T19:33:35.83" personId="{C7343204-C9A3-4261-9D8E-EEBFD41D038B}" id="{5D4F8CAC-1120-4B6D-A614-6C31C48E3163}">
    <text>or 5.5?</text>
  </threadedComment>
  <threadedComment ref="C11" dT="2020-05-18T22:19:17.07" personId="{C7343204-C9A3-4261-9D8E-EEBFD41D038B}" id="{B81DA51B-B4AE-453D-A274-EB4890187F8F}">
    <text>CLT (SPF)</text>
  </threadedComment>
  <threadedComment ref="B20" dT="2020-06-01T18:23:58.14" personId="{C7343204-C9A3-4261-9D8E-EEBFD41D038B}" id="{34E79F21-749F-4D6E-9838-D4C4C3ADFC23}">
    <text>Buckling recycled brace</text>
  </threadedComment>
  <threadedComment ref="C21" dT="2020-05-18T22:19:17.07" personId="{C7343204-C9A3-4261-9D8E-EEBFD41D038B}" id="{704964C7-61B1-4550-A86F-ACB9B4F4E59B}">
    <text>CLT (SPF)</text>
  </threadedComment>
  <threadedComment ref="C39" dT="2020-05-18T22:19:17.07" personId="{C7343204-C9A3-4261-9D8E-EEBFD41D038B}" id="{E5DF7EC9-AD20-4BD0-9975-49F5152FC58F}">
    <text>CLT (SPF)</text>
  </threadedComment>
  <threadedComment ref="C47" dT="2020-05-18T22:19:17.07" personId="{C7343204-C9A3-4261-9D8E-EEBFD41D038B}" id="{FFF7DC6D-1D70-46DE-B27C-B1DDCCCA8801}">
    <text>CLT (SPF)</text>
  </threadedComment>
  <threadedComment ref="D55" dT="2020-06-01T18:56:40.80" personId="{C7343204-C9A3-4261-9D8E-EEBFD41D038B}" id="{FC01AC1F-262F-4F9F-BACE-254832F9EC77}">
    <text>6 mil = 0.006 inch = 0.01524 cm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space.mit.edu/bitstream/handle/1721.1/105108/MIT%20Buildings%20LCA%20Report%202011.pdf?sequence=1&amp;isAllowe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9BD0-FD8D-48DE-9F7C-6C795C1ABEB7}">
  <dimension ref="A1:H55"/>
  <sheetViews>
    <sheetView topLeftCell="A28" workbookViewId="0">
      <selection activeCell="B42" sqref="B42"/>
    </sheetView>
  </sheetViews>
  <sheetFormatPr defaultRowHeight="14.4" x14ac:dyDescent="0.3"/>
  <cols>
    <col min="1" max="1" width="13.21875" style="3" customWidth="1"/>
    <col min="2" max="2" width="21.6640625" style="3" customWidth="1"/>
    <col min="3" max="4" width="24.33203125" style="3" customWidth="1"/>
    <col min="5" max="5" width="20.21875" style="3" customWidth="1"/>
    <col min="6" max="6" width="8.88671875" style="3"/>
    <col min="7" max="7" width="16.33203125" style="3" customWidth="1"/>
    <col min="8" max="8" width="8.88671875" style="3"/>
  </cols>
  <sheetData>
    <row r="1" spans="1:8" x14ac:dyDescent="0.3">
      <c r="A1" s="2" t="s">
        <v>0</v>
      </c>
      <c r="B1" s="2" t="s">
        <v>1</v>
      </c>
    </row>
    <row r="2" spans="1:8" x14ac:dyDescent="0.3">
      <c r="A2" s="2" t="s">
        <v>2</v>
      </c>
      <c r="B2" s="2" t="s">
        <v>3</v>
      </c>
    </row>
    <row r="3" spans="1:8" x14ac:dyDescent="0.3">
      <c r="A3" s="2" t="s">
        <v>4</v>
      </c>
      <c r="B3" s="2" t="s">
        <v>5</v>
      </c>
    </row>
    <row r="4" spans="1:8" x14ac:dyDescent="0.3">
      <c r="A4" s="2" t="s">
        <v>6</v>
      </c>
      <c r="B4" s="2" t="s">
        <v>7</v>
      </c>
    </row>
    <row r="5" spans="1:8" x14ac:dyDescent="0.3">
      <c r="A5" s="2" t="s">
        <v>8</v>
      </c>
      <c r="B5" s="4">
        <v>168805</v>
      </c>
      <c r="C5" s="2" t="s">
        <v>10</v>
      </c>
      <c r="D5" s="2"/>
      <c r="E5" s="2">
        <f>B5*0.0929</f>
        <v>15681.984499999999</v>
      </c>
      <c r="F5" s="2" t="s">
        <v>11</v>
      </c>
      <c r="G5" s="2" t="s">
        <v>112</v>
      </c>
      <c r="H5" s="3">
        <f>E5/E5</f>
        <v>1</v>
      </c>
    </row>
    <row r="6" spans="1:8" x14ac:dyDescent="0.3">
      <c r="A6" s="2" t="s">
        <v>9</v>
      </c>
      <c r="B6" s="4">
        <v>5</v>
      </c>
    </row>
    <row r="8" spans="1:8" x14ac:dyDescent="0.3">
      <c r="A8" s="2" t="s">
        <v>12</v>
      </c>
      <c r="B8" s="3" t="s">
        <v>13</v>
      </c>
      <c r="C8" s="3" t="s">
        <v>14</v>
      </c>
      <c r="D8" s="3" t="s">
        <v>114</v>
      </c>
      <c r="E8" s="3" t="s">
        <v>15</v>
      </c>
      <c r="F8" s="3" t="s">
        <v>16</v>
      </c>
      <c r="G8" s="3" t="s">
        <v>113</v>
      </c>
      <c r="H8" s="3" t="s">
        <v>16</v>
      </c>
    </row>
    <row r="9" spans="1:8" x14ac:dyDescent="0.3">
      <c r="B9" s="5" t="s">
        <v>17</v>
      </c>
      <c r="C9" s="2" t="s">
        <v>52</v>
      </c>
      <c r="D9" t="s">
        <v>138</v>
      </c>
      <c r="E9" s="2">
        <v>1593</v>
      </c>
      <c r="F9" s="2" t="s">
        <v>49</v>
      </c>
      <c r="G9" s="3">
        <f>E9*$H$5</f>
        <v>1593</v>
      </c>
      <c r="H9" s="3" t="str">
        <f>F9</f>
        <v>m3</v>
      </c>
    </row>
    <row r="10" spans="1:8" x14ac:dyDescent="0.3">
      <c r="B10" s="5" t="s">
        <v>18</v>
      </c>
      <c r="C10" s="2" t="s">
        <v>53</v>
      </c>
      <c r="D10" t="s">
        <v>138</v>
      </c>
      <c r="E10" s="2">
        <v>33</v>
      </c>
      <c r="F10" s="2" t="s">
        <v>49</v>
      </c>
      <c r="G10" s="3">
        <f t="shared" ref="G10:G55" si="0">E10*$H$5</f>
        <v>33</v>
      </c>
      <c r="H10" s="3" t="str">
        <f t="shared" ref="H10:H55" si="1">F10</f>
        <v>m3</v>
      </c>
    </row>
    <row r="11" spans="1:8" x14ac:dyDescent="0.3">
      <c r="B11" s="2" t="s">
        <v>19</v>
      </c>
      <c r="C11" s="6" t="s">
        <v>54</v>
      </c>
      <c r="D11" s="30" t="s">
        <v>54</v>
      </c>
      <c r="E11" s="2">
        <v>2291</v>
      </c>
      <c r="F11" s="2" t="s">
        <v>49</v>
      </c>
      <c r="G11" s="3">
        <f t="shared" si="0"/>
        <v>2291</v>
      </c>
      <c r="H11" s="3" t="str">
        <f t="shared" si="1"/>
        <v>m3</v>
      </c>
    </row>
    <row r="12" spans="1:8" x14ac:dyDescent="0.3">
      <c r="B12" s="2" t="s">
        <v>19</v>
      </c>
      <c r="C12" s="2" t="s">
        <v>55</v>
      </c>
      <c r="D12" t="s">
        <v>138</v>
      </c>
      <c r="E12" s="2">
        <v>573</v>
      </c>
      <c r="F12" s="2" t="s">
        <v>49</v>
      </c>
      <c r="G12" s="3">
        <f t="shared" si="0"/>
        <v>573</v>
      </c>
      <c r="H12" s="3" t="str">
        <f t="shared" si="1"/>
        <v>m3</v>
      </c>
    </row>
    <row r="13" spans="1:8" x14ac:dyDescent="0.3">
      <c r="B13" s="2" t="s">
        <v>19</v>
      </c>
      <c r="C13" s="2" t="s">
        <v>56</v>
      </c>
      <c r="D13" t="s">
        <v>139</v>
      </c>
      <c r="E13" s="2">
        <v>23.9</v>
      </c>
      <c r="F13" s="2" t="s">
        <v>50</v>
      </c>
      <c r="G13" s="3">
        <f t="shared" si="0"/>
        <v>23.9</v>
      </c>
      <c r="H13" s="3" t="str">
        <f t="shared" si="1"/>
        <v>tonnes</v>
      </c>
    </row>
    <row r="14" spans="1:8" x14ac:dyDescent="0.3">
      <c r="B14" s="2" t="s">
        <v>20</v>
      </c>
      <c r="C14" s="2" t="s">
        <v>57</v>
      </c>
      <c r="D14" t="s">
        <v>143</v>
      </c>
      <c r="E14" s="2">
        <v>534</v>
      </c>
      <c r="F14" s="2" t="s">
        <v>49</v>
      </c>
      <c r="G14" s="3">
        <f t="shared" si="0"/>
        <v>534</v>
      </c>
      <c r="H14" s="3" t="str">
        <f t="shared" si="1"/>
        <v>m3</v>
      </c>
    </row>
    <row r="15" spans="1:8" x14ac:dyDescent="0.3">
      <c r="B15" s="2" t="s">
        <v>21</v>
      </c>
      <c r="C15" s="2" t="s">
        <v>57</v>
      </c>
      <c r="D15" t="s">
        <v>143</v>
      </c>
      <c r="E15" s="2">
        <v>10519</v>
      </c>
      <c r="F15" s="2" t="s">
        <v>51</v>
      </c>
      <c r="G15" s="3">
        <f t="shared" si="0"/>
        <v>10519</v>
      </c>
      <c r="H15" s="3" t="str">
        <f t="shared" si="1"/>
        <v>m2</v>
      </c>
    </row>
    <row r="16" spans="1:8" x14ac:dyDescent="0.3">
      <c r="B16" s="5" t="s">
        <v>22</v>
      </c>
      <c r="C16" s="2" t="s">
        <v>56</v>
      </c>
      <c r="D16" t="s">
        <v>139</v>
      </c>
      <c r="E16" s="2">
        <v>22.8</v>
      </c>
      <c r="F16" s="2" t="s">
        <v>50</v>
      </c>
      <c r="G16" s="3">
        <f t="shared" si="0"/>
        <v>22.8</v>
      </c>
      <c r="H16" s="3" t="str">
        <f t="shared" si="1"/>
        <v>tonnes</v>
      </c>
    </row>
    <row r="17" spans="2:8" x14ac:dyDescent="0.3">
      <c r="B17" s="5" t="s">
        <v>23</v>
      </c>
      <c r="C17" s="2" t="s">
        <v>56</v>
      </c>
      <c r="D17" s="30"/>
      <c r="E17" s="2">
        <v>41.2</v>
      </c>
      <c r="F17" s="2" t="s">
        <v>50</v>
      </c>
      <c r="G17" s="3">
        <f t="shared" si="0"/>
        <v>41.2</v>
      </c>
      <c r="H17" s="3" t="str">
        <f t="shared" si="1"/>
        <v>tonnes</v>
      </c>
    </row>
    <row r="18" spans="2:8" x14ac:dyDescent="0.3">
      <c r="B18" s="5" t="s">
        <v>24</v>
      </c>
      <c r="C18" s="2" t="s">
        <v>58</v>
      </c>
      <c r="D18" s="29" t="s">
        <v>58</v>
      </c>
      <c r="E18" s="2">
        <v>242</v>
      </c>
      <c r="F18" s="2" t="s">
        <v>51</v>
      </c>
      <c r="G18" s="3">
        <f t="shared" si="0"/>
        <v>242</v>
      </c>
      <c r="H18" s="3" t="str">
        <f t="shared" si="1"/>
        <v>m2</v>
      </c>
    </row>
    <row r="19" spans="2:8" x14ac:dyDescent="0.3">
      <c r="B19" s="5" t="s">
        <v>25</v>
      </c>
      <c r="C19" s="2" t="s">
        <v>59</v>
      </c>
      <c r="D19" t="s">
        <v>117</v>
      </c>
      <c r="E19" s="2">
        <v>4.3</v>
      </c>
      <c r="F19" s="2" t="s">
        <v>50</v>
      </c>
      <c r="G19" s="3">
        <f t="shared" si="0"/>
        <v>4.3</v>
      </c>
      <c r="H19" s="3" t="str">
        <f t="shared" si="1"/>
        <v>tonnes</v>
      </c>
    </row>
    <row r="20" spans="2:8" x14ac:dyDescent="0.3">
      <c r="B20" s="5" t="s">
        <v>25</v>
      </c>
      <c r="C20" s="2" t="s">
        <v>56</v>
      </c>
      <c r="D20" s="30"/>
      <c r="E20" s="2">
        <v>18.3</v>
      </c>
      <c r="F20" s="2" t="s">
        <v>50</v>
      </c>
      <c r="G20" s="3">
        <f t="shared" si="0"/>
        <v>18.3</v>
      </c>
      <c r="H20" s="3" t="str">
        <f t="shared" si="1"/>
        <v>tonnes</v>
      </c>
    </row>
    <row r="21" spans="2:8" x14ac:dyDescent="0.3">
      <c r="B21" s="5" t="s">
        <v>26</v>
      </c>
      <c r="C21" s="6" t="s">
        <v>54</v>
      </c>
      <c r="D21" s="30" t="s">
        <v>54</v>
      </c>
      <c r="E21" s="2">
        <v>430</v>
      </c>
      <c r="F21" s="2" t="s">
        <v>49</v>
      </c>
      <c r="G21" s="3">
        <f t="shared" si="0"/>
        <v>430</v>
      </c>
      <c r="H21" s="3" t="str">
        <f t="shared" si="1"/>
        <v>m3</v>
      </c>
    </row>
    <row r="22" spans="2:8" x14ac:dyDescent="0.3">
      <c r="B22" s="2" t="s">
        <v>27</v>
      </c>
      <c r="C22" s="2" t="s">
        <v>60</v>
      </c>
      <c r="D22" t="s">
        <v>98</v>
      </c>
      <c r="E22" s="2">
        <v>95</v>
      </c>
      <c r="F22" s="2" t="s">
        <v>49</v>
      </c>
      <c r="G22" s="3">
        <f t="shared" si="0"/>
        <v>95</v>
      </c>
      <c r="H22" s="3" t="str">
        <f t="shared" si="1"/>
        <v>m3</v>
      </c>
    </row>
    <row r="23" spans="2:8" x14ac:dyDescent="0.3">
      <c r="B23" s="2" t="s">
        <v>27</v>
      </c>
      <c r="C23" s="2" t="s">
        <v>61</v>
      </c>
      <c r="D23" t="s">
        <v>145</v>
      </c>
      <c r="E23" s="2">
        <v>4.2</v>
      </c>
      <c r="F23" s="2" t="s">
        <v>50</v>
      </c>
      <c r="G23" s="3">
        <f t="shared" si="0"/>
        <v>4.2</v>
      </c>
      <c r="H23" s="3" t="str">
        <f t="shared" si="1"/>
        <v>tonnes</v>
      </c>
    </row>
    <row r="24" spans="2:8" x14ac:dyDescent="0.3">
      <c r="B24" s="2" t="s">
        <v>28</v>
      </c>
      <c r="C24" s="2" t="s">
        <v>60</v>
      </c>
      <c r="D24" t="s">
        <v>98</v>
      </c>
      <c r="E24" s="2">
        <v>471</v>
      </c>
      <c r="F24" s="2" t="s">
        <v>49</v>
      </c>
      <c r="G24" s="3">
        <f t="shared" si="0"/>
        <v>471</v>
      </c>
      <c r="H24" s="3" t="str">
        <f t="shared" si="1"/>
        <v>m3</v>
      </c>
    </row>
    <row r="25" spans="2:8" x14ac:dyDescent="0.3">
      <c r="B25" s="2" t="s">
        <v>28</v>
      </c>
      <c r="C25" s="2" t="s">
        <v>61</v>
      </c>
      <c r="D25" t="s">
        <v>145</v>
      </c>
      <c r="E25" s="2">
        <v>23</v>
      </c>
      <c r="F25" s="2" t="s">
        <v>50</v>
      </c>
      <c r="G25" s="3">
        <f t="shared" si="0"/>
        <v>23</v>
      </c>
      <c r="H25" s="3" t="str">
        <f t="shared" si="1"/>
        <v>tonnes</v>
      </c>
    </row>
    <row r="26" spans="2:8" x14ac:dyDescent="0.3">
      <c r="B26" s="2" t="s">
        <v>29</v>
      </c>
      <c r="C26" s="2" t="s">
        <v>60</v>
      </c>
      <c r="D26" t="s">
        <v>98</v>
      </c>
      <c r="E26" s="2">
        <v>353</v>
      </c>
      <c r="F26" s="2" t="s">
        <v>49</v>
      </c>
      <c r="G26" s="3">
        <f t="shared" si="0"/>
        <v>353</v>
      </c>
      <c r="H26" s="3" t="str">
        <f t="shared" si="1"/>
        <v>m3</v>
      </c>
    </row>
    <row r="27" spans="2:8" x14ac:dyDescent="0.3">
      <c r="B27" s="2" t="s">
        <v>29</v>
      </c>
      <c r="C27" s="2" t="s">
        <v>61</v>
      </c>
      <c r="D27" t="s">
        <v>145</v>
      </c>
      <c r="E27" s="2">
        <v>17.3</v>
      </c>
      <c r="F27" s="2" t="s">
        <v>50</v>
      </c>
      <c r="G27" s="3">
        <f t="shared" si="0"/>
        <v>17.3</v>
      </c>
      <c r="H27" s="3" t="str">
        <f t="shared" si="1"/>
        <v>tonnes</v>
      </c>
    </row>
    <row r="28" spans="2:8" ht="28.8" x14ac:dyDescent="0.3">
      <c r="B28" s="1" t="s">
        <v>30</v>
      </c>
      <c r="C28" s="7" t="s">
        <v>62</v>
      </c>
      <c r="D28" t="s">
        <v>146</v>
      </c>
      <c r="E28" s="8">
        <v>552</v>
      </c>
      <c r="F28" s="7" t="s">
        <v>49</v>
      </c>
      <c r="G28" s="3">
        <f t="shared" si="0"/>
        <v>552</v>
      </c>
      <c r="H28" s="3" t="str">
        <f t="shared" si="1"/>
        <v>m3</v>
      </c>
    </row>
    <row r="29" spans="2:8" x14ac:dyDescent="0.3">
      <c r="B29" s="9" t="s">
        <v>31</v>
      </c>
      <c r="C29" s="7" t="s">
        <v>60</v>
      </c>
      <c r="D29" t="s">
        <v>98</v>
      </c>
      <c r="E29" s="8">
        <v>20</v>
      </c>
      <c r="F29" s="7" t="s">
        <v>49</v>
      </c>
      <c r="G29" s="3">
        <f t="shared" si="0"/>
        <v>20</v>
      </c>
      <c r="H29" s="3" t="str">
        <f t="shared" si="1"/>
        <v>m3</v>
      </c>
    </row>
    <row r="30" spans="2:8" x14ac:dyDescent="0.3">
      <c r="B30" s="9" t="s">
        <v>31</v>
      </c>
      <c r="C30" s="7" t="s">
        <v>61</v>
      </c>
      <c r="D30" t="s">
        <v>145</v>
      </c>
      <c r="E30" s="10">
        <v>2.4</v>
      </c>
      <c r="F30" s="7" t="s">
        <v>50</v>
      </c>
      <c r="G30" s="3">
        <f t="shared" si="0"/>
        <v>2.4</v>
      </c>
      <c r="H30" s="3" t="str">
        <f t="shared" si="1"/>
        <v>tonnes</v>
      </c>
    </row>
    <row r="31" spans="2:8" ht="28.8" x14ac:dyDescent="0.3">
      <c r="B31" s="9" t="s">
        <v>32</v>
      </c>
      <c r="C31" s="7" t="s">
        <v>60</v>
      </c>
      <c r="D31" t="s">
        <v>98</v>
      </c>
      <c r="E31" s="8">
        <v>285</v>
      </c>
      <c r="F31" s="7" t="s">
        <v>49</v>
      </c>
      <c r="G31" s="3">
        <f t="shared" si="0"/>
        <v>285</v>
      </c>
      <c r="H31" s="3" t="str">
        <f t="shared" si="1"/>
        <v>m3</v>
      </c>
    </row>
    <row r="32" spans="2:8" ht="28.8" x14ac:dyDescent="0.3">
      <c r="B32" s="9" t="s">
        <v>32</v>
      </c>
      <c r="C32" s="7" t="s">
        <v>61</v>
      </c>
      <c r="D32" t="s">
        <v>145</v>
      </c>
      <c r="E32" s="10">
        <v>20.5</v>
      </c>
      <c r="F32" s="7" t="s">
        <v>50</v>
      </c>
      <c r="G32" s="3">
        <f t="shared" si="0"/>
        <v>20.5</v>
      </c>
      <c r="H32" s="3" t="str">
        <f t="shared" si="1"/>
        <v>tonnes</v>
      </c>
    </row>
    <row r="33" spans="2:8" ht="28.8" x14ac:dyDescent="0.3">
      <c r="B33" s="9" t="s">
        <v>33</v>
      </c>
      <c r="C33" s="7" t="s">
        <v>63</v>
      </c>
      <c r="D33" t="s">
        <v>98</v>
      </c>
      <c r="E33" s="8">
        <v>287</v>
      </c>
      <c r="F33" s="7" t="s">
        <v>49</v>
      </c>
      <c r="G33" s="3">
        <f t="shared" si="0"/>
        <v>287</v>
      </c>
      <c r="H33" s="3" t="str">
        <f t="shared" si="1"/>
        <v>m3</v>
      </c>
    </row>
    <row r="34" spans="2:8" x14ac:dyDescent="0.3">
      <c r="B34" s="9" t="s">
        <v>33</v>
      </c>
      <c r="C34" s="7" t="s">
        <v>61</v>
      </c>
      <c r="D34" t="s">
        <v>145</v>
      </c>
      <c r="E34" s="10">
        <v>10.199999999999999</v>
      </c>
      <c r="F34" s="7" t="s">
        <v>50</v>
      </c>
      <c r="G34" s="3">
        <f t="shared" si="0"/>
        <v>10.199999999999999</v>
      </c>
      <c r="H34" s="3" t="str">
        <f t="shared" si="1"/>
        <v>tonnes</v>
      </c>
    </row>
    <row r="35" spans="2:8" x14ac:dyDescent="0.3">
      <c r="B35" s="9" t="s">
        <v>33</v>
      </c>
      <c r="C35" s="9" t="s">
        <v>64</v>
      </c>
      <c r="D35" t="s">
        <v>147</v>
      </c>
      <c r="E35" s="11">
        <v>6.4</v>
      </c>
      <c r="F35" s="9" t="s">
        <v>50</v>
      </c>
      <c r="G35" s="3">
        <f t="shared" si="0"/>
        <v>6.4</v>
      </c>
      <c r="H35" s="3" t="str">
        <f t="shared" si="1"/>
        <v>tonnes</v>
      </c>
    </row>
    <row r="36" spans="2:8" ht="28.8" x14ac:dyDescent="0.3">
      <c r="B36" s="12" t="s">
        <v>34</v>
      </c>
      <c r="C36" s="13" t="s">
        <v>65</v>
      </c>
      <c r="D36" s="33" t="s">
        <v>118</v>
      </c>
      <c r="E36" s="14">
        <v>2363</v>
      </c>
      <c r="F36" s="13" t="s">
        <v>51</v>
      </c>
      <c r="G36" s="3">
        <f t="shared" si="0"/>
        <v>2363</v>
      </c>
      <c r="H36" s="3" t="str">
        <f t="shared" si="1"/>
        <v>m2</v>
      </c>
    </row>
    <row r="37" spans="2:8" x14ac:dyDescent="0.3">
      <c r="B37" s="15" t="s">
        <v>35</v>
      </c>
      <c r="C37" s="16" t="s">
        <v>66</v>
      </c>
      <c r="D37" s="34" t="s">
        <v>119</v>
      </c>
      <c r="E37" s="17">
        <v>2.2999999999999998</v>
      </c>
      <c r="F37" s="16" t="s">
        <v>50</v>
      </c>
      <c r="G37" s="3">
        <f t="shared" si="0"/>
        <v>2.2999999999999998</v>
      </c>
      <c r="H37" s="3" t="str">
        <f t="shared" si="1"/>
        <v>tonnes</v>
      </c>
    </row>
    <row r="38" spans="2:8" ht="57.6" x14ac:dyDescent="0.3">
      <c r="B38" s="15" t="s">
        <v>36</v>
      </c>
      <c r="C38" s="16" t="s">
        <v>67</v>
      </c>
      <c r="D38" s="34" t="s">
        <v>120</v>
      </c>
      <c r="E38" s="18">
        <v>3383</v>
      </c>
      <c r="F38" s="16" t="s">
        <v>51</v>
      </c>
      <c r="G38" s="3">
        <f t="shared" si="0"/>
        <v>3383</v>
      </c>
      <c r="H38" s="3" t="str">
        <f t="shared" si="1"/>
        <v>m2</v>
      </c>
    </row>
    <row r="39" spans="2:8" x14ac:dyDescent="0.3">
      <c r="B39" s="15" t="s">
        <v>37</v>
      </c>
      <c r="C39" s="6" t="s">
        <v>54</v>
      </c>
      <c r="D39" s="34" t="s">
        <v>54</v>
      </c>
      <c r="E39" s="18">
        <v>3383</v>
      </c>
      <c r="F39" s="16" t="s">
        <v>51</v>
      </c>
      <c r="G39" s="3">
        <f t="shared" si="0"/>
        <v>3383</v>
      </c>
      <c r="H39" s="3" t="str">
        <f t="shared" si="1"/>
        <v>m2</v>
      </c>
    </row>
    <row r="40" spans="2:8" ht="43.2" x14ac:dyDescent="0.3">
      <c r="B40" s="15" t="s">
        <v>38</v>
      </c>
      <c r="C40" s="16" t="s">
        <v>68</v>
      </c>
      <c r="D40" s="34" t="s">
        <v>121</v>
      </c>
      <c r="E40" s="18">
        <v>3383</v>
      </c>
      <c r="F40" s="16" t="s">
        <v>51</v>
      </c>
      <c r="G40" s="3">
        <f t="shared" si="0"/>
        <v>3383</v>
      </c>
      <c r="H40" s="3" t="str">
        <f t="shared" si="1"/>
        <v>m2</v>
      </c>
    </row>
    <row r="41" spans="2:8" ht="57.6" x14ac:dyDescent="0.3">
      <c r="B41" s="15" t="s">
        <v>39</v>
      </c>
      <c r="C41" s="16" t="s">
        <v>69</v>
      </c>
      <c r="D41" s="34" t="s">
        <v>122</v>
      </c>
      <c r="E41" s="18">
        <v>3383</v>
      </c>
      <c r="F41" s="16" t="s">
        <v>51</v>
      </c>
      <c r="G41" s="3">
        <f t="shared" si="0"/>
        <v>3383</v>
      </c>
      <c r="H41" s="3" t="str">
        <f t="shared" si="1"/>
        <v>m2</v>
      </c>
    </row>
    <row r="42" spans="2:8" ht="28.8" x14ac:dyDescent="0.3">
      <c r="B42" s="16" t="s">
        <v>40</v>
      </c>
      <c r="C42" s="16" t="s">
        <v>66</v>
      </c>
      <c r="D42" s="34" t="s">
        <v>123</v>
      </c>
      <c r="E42" s="17">
        <v>21.7</v>
      </c>
      <c r="F42" s="16" t="s">
        <v>50</v>
      </c>
      <c r="G42" s="3">
        <f t="shared" si="0"/>
        <v>21.7</v>
      </c>
      <c r="H42" s="3" t="str">
        <f t="shared" si="1"/>
        <v>tonnes</v>
      </c>
    </row>
    <row r="43" spans="2:8" x14ac:dyDescent="0.3">
      <c r="B43" s="15" t="s">
        <v>41</v>
      </c>
      <c r="C43" s="16" t="s">
        <v>70</v>
      </c>
      <c r="D43" s="34" t="s">
        <v>124</v>
      </c>
      <c r="E43" s="17">
        <v>14.3</v>
      </c>
      <c r="F43" s="16" t="s">
        <v>50</v>
      </c>
      <c r="G43" s="3">
        <f t="shared" si="0"/>
        <v>14.3</v>
      </c>
      <c r="H43" s="3" t="str">
        <f t="shared" si="1"/>
        <v>tonnes</v>
      </c>
    </row>
    <row r="44" spans="2:8" x14ac:dyDescent="0.3">
      <c r="B44" s="19" t="s">
        <v>42</v>
      </c>
      <c r="C44" s="16" t="s">
        <v>71</v>
      </c>
      <c r="D44" s="34" t="s">
        <v>125</v>
      </c>
      <c r="E44" s="18">
        <v>2417</v>
      </c>
      <c r="F44" s="16" t="s">
        <v>51</v>
      </c>
      <c r="G44" s="3">
        <f t="shared" si="0"/>
        <v>2417</v>
      </c>
      <c r="H44" s="3" t="str">
        <f t="shared" si="1"/>
        <v>m2</v>
      </c>
    </row>
    <row r="45" spans="2:8" x14ac:dyDescent="0.3">
      <c r="B45" s="19" t="s">
        <v>42</v>
      </c>
      <c r="C45" s="16" t="s">
        <v>72</v>
      </c>
      <c r="D45" s="34" t="s">
        <v>126</v>
      </c>
      <c r="E45" s="18">
        <v>1015</v>
      </c>
      <c r="F45" s="16" t="s">
        <v>51</v>
      </c>
      <c r="G45" s="3">
        <f t="shared" si="0"/>
        <v>1015</v>
      </c>
      <c r="H45" s="3" t="str">
        <f t="shared" si="1"/>
        <v>m2</v>
      </c>
    </row>
    <row r="46" spans="2:8" ht="43.2" x14ac:dyDescent="0.3">
      <c r="B46" s="19" t="s">
        <v>42</v>
      </c>
      <c r="C46" s="20" t="s">
        <v>73</v>
      </c>
      <c r="D46" s="35" t="s">
        <v>127</v>
      </c>
      <c r="E46" s="21">
        <v>474</v>
      </c>
      <c r="F46" s="20" t="s">
        <v>51</v>
      </c>
      <c r="G46" s="3">
        <f t="shared" si="0"/>
        <v>474</v>
      </c>
      <c r="H46" s="3" t="str">
        <f t="shared" si="1"/>
        <v>m2</v>
      </c>
    </row>
    <row r="47" spans="2:8" x14ac:dyDescent="0.3">
      <c r="B47" s="22" t="s">
        <v>43</v>
      </c>
      <c r="C47" s="6" t="s">
        <v>54</v>
      </c>
      <c r="D47" s="31" t="s">
        <v>115</v>
      </c>
      <c r="E47" s="8">
        <v>2956</v>
      </c>
      <c r="F47" s="7" t="s">
        <v>51</v>
      </c>
      <c r="G47" s="3">
        <f t="shared" si="0"/>
        <v>2956</v>
      </c>
      <c r="H47" s="3" t="str">
        <f t="shared" si="1"/>
        <v>m2</v>
      </c>
    </row>
    <row r="48" spans="2:8" ht="28.8" x14ac:dyDescent="0.3">
      <c r="B48" s="23" t="s">
        <v>44</v>
      </c>
      <c r="C48" s="7" t="s">
        <v>74</v>
      </c>
      <c r="D48" s="31" t="s">
        <v>128</v>
      </c>
      <c r="E48" s="8">
        <v>2956</v>
      </c>
      <c r="F48" s="7" t="s">
        <v>51</v>
      </c>
      <c r="G48" s="3">
        <f t="shared" si="0"/>
        <v>2956</v>
      </c>
      <c r="H48" s="3" t="str">
        <f t="shared" si="1"/>
        <v>m2</v>
      </c>
    </row>
    <row r="49" spans="2:8" ht="28.8" x14ac:dyDescent="0.3">
      <c r="B49" s="23" t="s">
        <v>45</v>
      </c>
      <c r="C49" s="7" t="s">
        <v>75</v>
      </c>
      <c r="D49" s="31" t="s">
        <v>129</v>
      </c>
      <c r="E49" s="8">
        <v>2956</v>
      </c>
      <c r="F49" s="7" t="s">
        <v>51</v>
      </c>
      <c r="G49" s="3">
        <f t="shared" si="0"/>
        <v>2956</v>
      </c>
      <c r="H49" s="3" t="str">
        <f t="shared" si="1"/>
        <v>m2</v>
      </c>
    </row>
    <row r="50" spans="2:8" ht="28.8" x14ac:dyDescent="0.3">
      <c r="B50" s="24" t="s">
        <v>46</v>
      </c>
      <c r="C50" s="7" t="s">
        <v>76</v>
      </c>
      <c r="D50" s="31" t="s">
        <v>130</v>
      </c>
      <c r="E50" s="8">
        <v>2956</v>
      </c>
      <c r="F50" s="7" t="s">
        <v>51</v>
      </c>
      <c r="G50" s="3">
        <f t="shared" si="0"/>
        <v>2956</v>
      </c>
      <c r="H50" s="3" t="str">
        <f t="shared" si="1"/>
        <v>m2</v>
      </c>
    </row>
    <row r="51" spans="2:8" ht="57.6" x14ac:dyDescent="0.3">
      <c r="B51" s="24" t="s">
        <v>46</v>
      </c>
      <c r="C51" s="7" t="s">
        <v>77</v>
      </c>
      <c r="D51" s="31" t="s">
        <v>131</v>
      </c>
      <c r="E51" s="8">
        <v>2956</v>
      </c>
      <c r="F51" s="7" t="s">
        <v>51</v>
      </c>
      <c r="G51" s="3">
        <f t="shared" si="0"/>
        <v>2956</v>
      </c>
      <c r="H51" s="3" t="str">
        <f t="shared" si="1"/>
        <v>m2</v>
      </c>
    </row>
    <row r="52" spans="2:8" ht="28.8" x14ac:dyDescent="0.3">
      <c r="B52" s="23" t="s">
        <v>47</v>
      </c>
      <c r="C52" s="7" t="s">
        <v>78</v>
      </c>
      <c r="D52" s="31" t="s">
        <v>132</v>
      </c>
      <c r="E52" s="8">
        <v>2956</v>
      </c>
      <c r="F52" s="7" t="s">
        <v>51</v>
      </c>
      <c r="G52" s="3">
        <f t="shared" si="0"/>
        <v>2956</v>
      </c>
      <c r="H52" s="3" t="str">
        <f t="shared" si="1"/>
        <v>m2</v>
      </c>
    </row>
    <row r="53" spans="2:8" ht="72" x14ac:dyDescent="0.3">
      <c r="B53" s="23" t="s">
        <v>48</v>
      </c>
      <c r="C53" s="7" t="s">
        <v>79</v>
      </c>
      <c r="D53" s="31" t="s">
        <v>133</v>
      </c>
      <c r="E53" s="8">
        <v>2956</v>
      </c>
      <c r="F53" s="7" t="s">
        <v>51</v>
      </c>
      <c r="G53" s="3">
        <f t="shared" si="0"/>
        <v>2956</v>
      </c>
      <c r="H53" s="3" t="str">
        <f t="shared" si="1"/>
        <v>m2</v>
      </c>
    </row>
    <row r="54" spans="2:8" x14ac:dyDescent="0.3">
      <c r="B54" s="23" t="s">
        <v>36</v>
      </c>
      <c r="C54" s="7" t="s">
        <v>80</v>
      </c>
      <c r="D54" s="31" t="s">
        <v>134</v>
      </c>
      <c r="E54" s="8">
        <v>188</v>
      </c>
      <c r="F54" s="7" t="s">
        <v>49</v>
      </c>
      <c r="G54" s="3">
        <f t="shared" si="0"/>
        <v>188</v>
      </c>
      <c r="H54" s="3" t="str">
        <f t="shared" si="1"/>
        <v>m3</v>
      </c>
    </row>
    <row r="55" spans="2:8" ht="28.8" x14ac:dyDescent="0.3">
      <c r="B55" s="24" t="s">
        <v>48</v>
      </c>
      <c r="C55" s="9" t="s">
        <v>81</v>
      </c>
      <c r="D55" s="32" t="s">
        <v>135</v>
      </c>
      <c r="E55" s="25">
        <v>174</v>
      </c>
      <c r="F55" s="9" t="s">
        <v>51</v>
      </c>
      <c r="G55" s="3">
        <f t="shared" si="0"/>
        <v>174</v>
      </c>
      <c r="H55" s="3" t="str">
        <f t="shared" si="1"/>
        <v>m2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4B17-37FE-41B2-A035-15AE5D657C34}">
  <dimension ref="A1:I35"/>
  <sheetViews>
    <sheetView tabSelected="1" workbookViewId="0">
      <selection activeCell="B33" sqref="B33"/>
    </sheetView>
  </sheetViews>
  <sheetFormatPr defaultRowHeight="14.4" x14ac:dyDescent="0.3"/>
  <cols>
    <col min="1" max="1" width="18.109375" style="3" customWidth="1"/>
    <col min="2" max="2" width="14.33203125" style="3" customWidth="1"/>
    <col min="3" max="4" width="17.88671875" style="3" customWidth="1"/>
    <col min="5" max="5" width="13.109375" style="3" customWidth="1"/>
    <col min="6" max="6" width="16.109375" style="3" customWidth="1"/>
  </cols>
  <sheetData>
    <row r="1" spans="1:9" x14ac:dyDescent="0.3">
      <c r="A1" s="2" t="s">
        <v>0</v>
      </c>
      <c r="B1" s="2" t="s">
        <v>82</v>
      </c>
      <c r="C1" s="2"/>
      <c r="D1" s="2"/>
      <c r="E1" s="2"/>
      <c r="F1" s="2"/>
    </row>
    <row r="2" spans="1:9" x14ac:dyDescent="0.3">
      <c r="A2" s="2" t="s">
        <v>2</v>
      </c>
      <c r="B2" s="2" t="s">
        <v>83</v>
      </c>
      <c r="C2" s="2"/>
      <c r="D2" s="2"/>
      <c r="E2" s="2"/>
      <c r="F2" s="2"/>
    </row>
    <row r="3" spans="1:9" x14ac:dyDescent="0.3">
      <c r="A3" s="2" t="s">
        <v>4</v>
      </c>
      <c r="B3" s="27" t="s">
        <v>84</v>
      </c>
      <c r="C3" s="27"/>
      <c r="D3" s="27"/>
      <c r="E3" s="2"/>
      <c r="F3" s="2"/>
    </row>
    <row r="4" spans="1:9" x14ac:dyDescent="0.3">
      <c r="A4" s="2" t="s">
        <v>6</v>
      </c>
      <c r="B4" s="2" t="s">
        <v>85</v>
      </c>
      <c r="C4" s="2"/>
      <c r="D4" s="2"/>
      <c r="E4" s="2"/>
      <c r="F4" s="2"/>
    </row>
    <row r="5" spans="1:9" x14ac:dyDescent="0.3">
      <c r="A5" s="2" t="s">
        <v>8</v>
      </c>
      <c r="B5" s="28">
        <v>498590</v>
      </c>
      <c r="C5" s="28"/>
      <c r="D5" s="28"/>
      <c r="E5" s="2" t="s">
        <v>10</v>
      </c>
      <c r="F5" s="2">
        <f>B5*0.0929</f>
        <v>46319.010999999999</v>
      </c>
      <c r="H5" t="s">
        <v>112</v>
      </c>
      <c r="I5">
        <f>'Building-Katerra'!E5/'Building-MIT'!F5</f>
        <v>0.33856475260233859</v>
      </c>
    </row>
    <row r="6" spans="1:9" x14ac:dyDescent="0.3">
      <c r="A6" s="2" t="s">
        <v>9</v>
      </c>
      <c r="B6" s="4">
        <v>12</v>
      </c>
      <c r="C6" s="4"/>
      <c r="D6" s="4"/>
      <c r="E6" s="2"/>
      <c r="F6" s="2"/>
    </row>
    <row r="8" spans="1:9" x14ac:dyDescent="0.3">
      <c r="A8" s="2" t="s">
        <v>12</v>
      </c>
      <c r="B8" s="3" t="s">
        <v>13</v>
      </c>
      <c r="C8" s="3" t="s">
        <v>14</v>
      </c>
      <c r="D8" s="3" t="s">
        <v>114</v>
      </c>
      <c r="E8" s="3" t="s">
        <v>15</v>
      </c>
      <c r="F8" s="3" t="s">
        <v>16</v>
      </c>
      <c r="G8" s="3" t="s">
        <v>113</v>
      </c>
      <c r="H8" s="3" t="s">
        <v>16</v>
      </c>
    </row>
    <row r="9" spans="1:9" x14ac:dyDescent="0.3">
      <c r="B9" s="3" t="s">
        <v>18</v>
      </c>
      <c r="C9" s="3" t="s">
        <v>96</v>
      </c>
      <c r="D9" t="s">
        <v>145</v>
      </c>
      <c r="E9" s="26">
        <v>115180</v>
      </c>
      <c r="F9" s="3" t="s">
        <v>111</v>
      </c>
      <c r="G9">
        <f>E9*$I$5</f>
        <v>38995.888204737363</v>
      </c>
      <c r="H9" s="3" t="s">
        <v>111</v>
      </c>
    </row>
    <row r="10" spans="1:9" x14ac:dyDescent="0.3">
      <c r="B10" s="3" t="s">
        <v>86</v>
      </c>
      <c r="C10" s="3" t="s">
        <v>96</v>
      </c>
      <c r="D10" t="s">
        <v>145</v>
      </c>
      <c r="E10" s="26">
        <v>71424</v>
      </c>
      <c r="F10" s="3" t="s">
        <v>111</v>
      </c>
      <c r="G10">
        <f t="shared" ref="G10:G35" si="0">E10*$I$5</f>
        <v>24181.648889869433</v>
      </c>
      <c r="H10" s="3" t="s">
        <v>111</v>
      </c>
    </row>
    <row r="11" spans="1:9" x14ac:dyDescent="0.3">
      <c r="B11" s="3" t="s">
        <v>87</v>
      </c>
      <c r="C11" s="3" t="s">
        <v>96</v>
      </c>
      <c r="D11" t="s">
        <v>145</v>
      </c>
      <c r="E11" s="26">
        <v>1989436</v>
      </c>
      <c r="F11" s="3" t="s">
        <v>111</v>
      </c>
      <c r="G11">
        <f t="shared" si="0"/>
        <v>673552.90715818608</v>
      </c>
      <c r="H11" s="3" t="s">
        <v>111</v>
      </c>
    </row>
    <row r="12" spans="1:9" x14ac:dyDescent="0.3">
      <c r="B12" s="3" t="s">
        <v>88</v>
      </c>
      <c r="C12" s="3" t="s">
        <v>96</v>
      </c>
      <c r="D12" t="s">
        <v>145</v>
      </c>
      <c r="E12" s="26">
        <v>38211</v>
      </c>
      <c r="F12" s="3" t="s">
        <v>111</v>
      </c>
      <c r="G12">
        <f t="shared" si="0"/>
        <v>12936.89776168796</v>
      </c>
      <c r="H12" s="3" t="s">
        <v>111</v>
      </c>
    </row>
    <row r="13" spans="1:9" x14ac:dyDescent="0.3">
      <c r="B13" s="3" t="s">
        <v>89</v>
      </c>
      <c r="C13" s="3" t="s">
        <v>96</v>
      </c>
      <c r="D13" t="s">
        <v>145</v>
      </c>
      <c r="E13" s="26">
        <v>215112</v>
      </c>
      <c r="F13" s="3" t="s">
        <v>111</v>
      </c>
      <c r="G13">
        <f t="shared" si="0"/>
        <v>72829.341061794257</v>
      </c>
      <c r="H13" s="3" t="s">
        <v>111</v>
      </c>
    </row>
    <row r="14" spans="1:9" x14ac:dyDescent="0.3">
      <c r="B14" s="3" t="s">
        <v>90</v>
      </c>
      <c r="C14" s="3" t="s">
        <v>96</v>
      </c>
      <c r="D14" t="s">
        <v>145</v>
      </c>
      <c r="E14" s="26">
        <v>61950</v>
      </c>
      <c r="F14" s="3" t="s">
        <v>111</v>
      </c>
      <c r="G14">
        <f t="shared" si="0"/>
        <v>20974.086423714874</v>
      </c>
      <c r="H14" s="3" t="s">
        <v>111</v>
      </c>
    </row>
    <row r="15" spans="1:9" x14ac:dyDescent="0.3">
      <c r="B15" s="3" t="s">
        <v>91</v>
      </c>
      <c r="C15" s="3" t="s">
        <v>96</v>
      </c>
      <c r="D15" t="s">
        <v>145</v>
      </c>
      <c r="E15" s="26">
        <v>14920</v>
      </c>
      <c r="F15" s="3" t="s">
        <v>111</v>
      </c>
      <c r="G15">
        <f t="shared" si="0"/>
        <v>5051.3861088268914</v>
      </c>
      <c r="H15" s="3" t="s">
        <v>111</v>
      </c>
    </row>
    <row r="16" spans="1:9" x14ac:dyDescent="0.3">
      <c r="B16" s="3" t="s">
        <v>92</v>
      </c>
      <c r="E16" s="26">
        <v>14939</v>
      </c>
      <c r="F16" s="3" t="s">
        <v>111</v>
      </c>
      <c r="G16">
        <f t="shared" si="0"/>
        <v>5057.8188391263366</v>
      </c>
      <c r="H16" s="3" t="s">
        <v>111</v>
      </c>
    </row>
    <row r="17" spans="2:8" x14ac:dyDescent="0.3">
      <c r="B17" s="3" t="s">
        <v>93</v>
      </c>
      <c r="E17" s="26">
        <v>7231</v>
      </c>
      <c r="F17" s="3" t="s">
        <v>111</v>
      </c>
      <c r="G17">
        <f t="shared" si="0"/>
        <v>2448.1617260675102</v>
      </c>
      <c r="H17" s="3" t="s">
        <v>111</v>
      </c>
    </row>
    <row r="18" spans="2:8" x14ac:dyDescent="0.3">
      <c r="B18" s="3" t="s">
        <v>94</v>
      </c>
      <c r="E18" s="26">
        <v>79222</v>
      </c>
      <c r="F18" s="3" t="s">
        <v>111</v>
      </c>
      <c r="G18">
        <f t="shared" si="0"/>
        <v>26821.776830662468</v>
      </c>
      <c r="H18" s="3" t="s">
        <v>111</v>
      </c>
    </row>
    <row r="19" spans="2:8" x14ac:dyDescent="0.3">
      <c r="B19" s="3" t="s">
        <v>95</v>
      </c>
      <c r="E19" s="26">
        <v>2341</v>
      </c>
      <c r="F19" s="3" t="s">
        <v>111</v>
      </c>
      <c r="G19">
        <f t="shared" si="0"/>
        <v>792.5800858420746</v>
      </c>
      <c r="H19" s="3" t="s">
        <v>111</v>
      </c>
    </row>
    <row r="20" spans="2:8" x14ac:dyDescent="0.3">
      <c r="B20" t="s">
        <v>97</v>
      </c>
      <c r="E20" s="26">
        <v>1336706</v>
      </c>
      <c r="F20" s="3" t="s">
        <v>111</v>
      </c>
      <c r="G20">
        <f t="shared" si="0"/>
        <v>452561.53619206161</v>
      </c>
      <c r="H20" s="3" t="s">
        <v>111</v>
      </c>
    </row>
    <row r="21" spans="2:8" x14ac:dyDescent="0.3">
      <c r="B21" s="3" t="s">
        <v>87</v>
      </c>
      <c r="C21" t="s">
        <v>110</v>
      </c>
      <c r="D21"/>
      <c r="E21" s="26">
        <v>27332506</v>
      </c>
      <c r="F21" s="3" t="s">
        <v>111</v>
      </c>
      <c r="G21">
        <f t="shared" si="0"/>
        <v>9253823.1318919361</v>
      </c>
      <c r="H21" s="3" t="s">
        <v>111</v>
      </c>
    </row>
    <row r="22" spans="2:8" x14ac:dyDescent="0.3">
      <c r="B22" s="3" t="s">
        <v>86</v>
      </c>
      <c r="C22" t="s">
        <v>110</v>
      </c>
      <c r="D22"/>
      <c r="E22" s="26">
        <v>821381</v>
      </c>
      <c r="F22" s="3" t="s">
        <v>111</v>
      </c>
      <c r="G22">
        <f t="shared" si="0"/>
        <v>278090.65505726147</v>
      </c>
      <c r="H22" s="3" t="s">
        <v>111</v>
      </c>
    </row>
    <row r="23" spans="2:8" x14ac:dyDescent="0.3">
      <c r="B23" s="3" t="s">
        <v>98</v>
      </c>
      <c r="C23" t="s">
        <v>98</v>
      </c>
      <c r="D23" t="s">
        <v>98</v>
      </c>
      <c r="E23" s="26">
        <v>439422</v>
      </c>
      <c r="F23" s="3" t="s">
        <v>111</v>
      </c>
      <c r="G23">
        <f t="shared" si="0"/>
        <v>148772.80071802484</v>
      </c>
      <c r="H23" s="3" t="s">
        <v>111</v>
      </c>
    </row>
    <row r="24" spans="2:8" x14ac:dyDescent="0.3">
      <c r="B24" s="3" t="s">
        <v>99</v>
      </c>
      <c r="E24" s="26">
        <v>712420</v>
      </c>
      <c r="F24" s="3" t="s">
        <v>111</v>
      </c>
      <c r="G24">
        <f t="shared" si="0"/>
        <v>241200.30104895806</v>
      </c>
      <c r="H24" s="3" t="s">
        <v>111</v>
      </c>
    </row>
    <row r="25" spans="2:8" x14ac:dyDescent="0.3">
      <c r="B25" s="3" t="s">
        <v>89</v>
      </c>
      <c r="E25" s="26">
        <v>2473784</v>
      </c>
      <c r="F25" s="3" t="s">
        <v>111</v>
      </c>
      <c r="G25">
        <f t="shared" si="0"/>
        <v>837536.06795162358</v>
      </c>
      <c r="H25" s="3" t="s">
        <v>111</v>
      </c>
    </row>
    <row r="26" spans="2:8" x14ac:dyDescent="0.3">
      <c r="B26" s="3" t="s">
        <v>91</v>
      </c>
      <c r="E26" s="26">
        <v>171579</v>
      </c>
      <c r="F26" s="3" t="s">
        <v>111</v>
      </c>
      <c r="G26">
        <f t="shared" si="0"/>
        <v>58090.60168675665</v>
      </c>
      <c r="H26" s="3" t="s">
        <v>111</v>
      </c>
    </row>
    <row r="27" spans="2:8" x14ac:dyDescent="0.3">
      <c r="B27" s="3" t="s">
        <v>100</v>
      </c>
      <c r="E27" s="26">
        <v>26362</v>
      </c>
      <c r="F27" s="3" t="s">
        <v>111</v>
      </c>
      <c r="G27">
        <f t="shared" si="0"/>
        <v>8925.2440081028508</v>
      </c>
      <c r="H27" s="3" t="s">
        <v>111</v>
      </c>
    </row>
    <row r="28" spans="2:8" x14ac:dyDescent="0.3">
      <c r="B28" s="3" t="s">
        <v>100</v>
      </c>
      <c r="E28" s="26">
        <v>312482</v>
      </c>
      <c r="F28" s="3" t="s">
        <v>111</v>
      </c>
      <c r="G28">
        <f t="shared" si="0"/>
        <v>105795.39102268397</v>
      </c>
      <c r="H28" s="3" t="s">
        <v>111</v>
      </c>
    </row>
    <row r="29" spans="2:8" x14ac:dyDescent="0.3">
      <c r="B29" s="3" t="s">
        <v>101</v>
      </c>
      <c r="E29" s="26">
        <v>145367</v>
      </c>
      <c r="F29" s="3" t="s">
        <v>111</v>
      </c>
      <c r="G29">
        <f t="shared" si="0"/>
        <v>49216.142391544156</v>
      </c>
      <c r="H29" s="3" t="s">
        <v>111</v>
      </c>
    </row>
    <row r="30" spans="2:8" x14ac:dyDescent="0.3">
      <c r="B30" t="s">
        <v>102</v>
      </c>
      <c r="E30" s="26">
        <v>60247</v>
      </c>
      <c r="F30" s="3" t="s">
        <v>111</v>
      </c>
      <c r="G30">
        <f t="shared" si="0"/>
        <v>20397.510650033095</v>
      </c>
      <c r="H30" s="3" t="s">
        <v>111</v>
      </c>
    </row>
    <row r="31" spans="2:8" x14ac:dyDescent="0.3">
      <c r="B31" t="s">
        <v>106</v>
      </c>
      <c r="C31" s="3" t="s">
        <v>105</v>
      </c>
      <c r="E31" s="26">
        <v>145566</v>
      </c>
      <c r="F31" s="3" t="s">
        <v>111</v>
      </c>
      <c r="G31">
        <f t="shared" si="0"/>
        <v>49283.516777312019</v>
      </c>
      <c r="H31" s="3" t="s">
        <v>111</v>
      </c>
    </row>
    <row r="32" spans="2:8" x14ac:dyDescent="0.3">
      <c r="B32" t="s">
        <v>103</v>
      </c>
      <c r="E32" s="26">
        <v>3190</v>
      </c>
      <c r="F32" s="3" t="s">
        <v>111</v>
      </c>
      <c r="G32">
        <f t="shared" si="0"/>
        <v>1080.0215608014601</v>
      </c>
      <c r="H32" s="3" t="s">
        <v>111</v>
      </c>
    </row>
    <row r="33" spans="2:8" x14ac:dyDescent="0.3">
      <c r="B33" s="36" t="s">
        <v>104</v>
      </c>
      <c r="E33" s="26">
        <v>9595</v>
      </c>
      <c r="F33" s="3" t="s">
        <v>111</v>
      </c>
      <c r="G33">
        <f t="shared" si="0"/>
        <v>3248.5288012194387</v>
      </c>
      <c r="H33" s="3" t="s">
        <v>111</v>
      </c>
    </row>
    <row r="34" spans="2:8" x14ac:dyDescent="0.3">
      <c r="B34" t="s">
        <v>109</v>
      </c>
      <c r="C34" s="3" t="s">
        <v>107</v>
      </c>
      <c r="E34" s="26">
        <v>297602</v>
      </c>
      <c r="F34" s="3" t="s">
        <v>111</v>
      </c>
      <c r="G34">
        <f t="shared" si="0"/>
        <v>100757.54750396116</v>
      </c>
      <c r="H34" s="3" t="s">
        <v>111</v>
      </c>
    </row>
    <row r="35" spans="2:8" x14ac:dyDescent="0.3">
      <c r="B35" t="s">
        <v>109</v>
      </c>
      <c r="C35" s="3" t="s">
        <v>108</v>
      </c>
      <c r="D35" t="s">
        <v>146</v>
      </c>
      <c r="E35" s="26">
        <v>624964</v>
      </c>
      <c r="F35" s="3" t="s">
        <v>111</v>
      </c>
      <c r="G35">
        <f t="shared" si="0"/>
        <v>211590.78204536793</v>
      </c>
      <c r="H35" s="3" t="s">
        <v>111</v>
      </c>
    </row>
  </sheetData>
  <hyperlinks>
    <hyperlink ref="B3" r:id="rId1" display="https://dspace.mit.edu/bitstream/handle/1721.1/105108/MIT Buildings LCA Report 2011.pdf?sequence=1&amp;isAllowed=y" xr:uid="{0C3BC023-09CE-4DB0-9B8E-10151EE134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FC79-3EB0-496C-A6C4-9B1A0B75D0B0}">
  <dimension ref="A1:D13"/>
  <sheetViews>
    <sheetView workbookViewId="0">
      <selection activeCell="A12" sqref="A12"/>
    </sheetView>
  </sheetViews>
  <sheetFormatPr defaultRowHeight="14.4" x14ac:dyDescent="0.3"/>
  <cols>
    <col min="1" max="1" width="16.77734375" customWidth="1"/>
    <col min="2" max="2" width="14" customWidth="1"/>
    <col min="3" max="3" width="11.33203125" customWidth="1"/>
  </cols>
  <sheetData>
    <row r="1" spans="1:4" x14ac:dyDescent="0.3">
      <c r="A1" t="s">
        <v>114</v>
      </c>
      <c r="B1" t="s">
        <v>142</v>
      </c>
      <c r="C1" t="s">
        <v>141</v>
      </c>
      <c r="D1" t="s">
        <v>140</v>
      </c>
    </row>
    <row r="2" spans="1:4" x14ac:dyDescent="0.3">
      <c r="A2" t="s">
        <v>136</v>
      </c>
      <c r="B2">
        <v>5266.24</v>
      </c>
      <c r="C2">
        <v>169.85</v>
      </c>
      <c r="D2" t="s">
        <v>49</v>
      </c>
    </row>
    <row r="3" spans="1:4" x14ac:dyDescent="0.3">
      <c r="A3" t="s">
        <v>137</v>
      </c>
      <c r="B3">
        <f>3514.76+438.7+17.16+2213.25</f>
        <v>6183.87</v>
      </c>
      <c r="C3">
        <v>218.67</v>
      </c>
      <c r="D3" t="s">
        <v>49</v>
      </c>
    </row>
    <row r="4" spans="1:4" x14ac:dyDescent="0.3">
      <c r="A4" t="s">
        <v>138</v>
      </c>
      <c r="B4">
        <f>SUM(B2:B3)/2</f>
        <v>5725.0550000000003</v>
      </c>
      <c r="C4">
        <f>SUM(C2:C3)/2</f>
        <v>194.26</v>
      </c>
      <c r="D4" t="s">
        <v>49</v>
      </c>
    </row>
    <row r="5" spans="1:4" x14ac:dyDescent="0.3">
      <c r="A5" t="s">
        <v>139</v>
      </c>
      <c r="B5">
        <f>27.3+1.61+2.65*0.000001+0.0135+0.0321+0.219</f>
        <v>29.174602650000001</v>
      </c>
      <c r="C5">
        <v>2.5</v>
      </c>
      <c r="D5" t="s">
        <v>111</v>
      </c>
    </row>
    <row r="6" spans="1:4" x14ac:dyDescent="0.3">
      <c r="A6" t="s">
        <v>143</v>
      </c>
      <c r="B6" s="29">
        <f>5.11+0.248+2.94*0.00001+0.0926+0.0157+0.029</f>
        <v>5.4953294000000001</v>
      </c>
      <c r="C6" s="29">
        <v>0.41599999999999998</v>
      </c>
    </row>
    <row r="7" spans="1:4" x14ac:dyDescent="0.3">
      <c r="A7" t="s">
        <v>116</v>
      </c>
      <c r="B7" t="s">
        <v>144</v>
      </c>
      <c r="C7" t="s">
        <v>144</v>
      </c>
    </row>
    <row r="8" spans="1:4" x14ac:dyDescent="0.3">
      <c r="A8" s="29" t="s">
        <v>58</v>
      </c>
      <c r="B8" s="29">
        <v>56.023285100000003</v>
      </c>
      <c r="C8" s="29">
        <v>2.5139999999999998</v>
      </c>
    </row>
    <row r="9" spans="1:4" x14ac:dyDescent="0.3">
      <c r="A9" t="s">
        <v>117</v>
      </c>
      <c r="B9">
        <f>5.2+0.582+6.94*0.000001+0.0603+0.0206+0.0557</f>
        <v>5.9186069399999992</v>
      </c>
      <c r="C9">
        <v>1.4</v>
      </c>
      <c r="D9" t="s">
        <v>111</v>
      </c>
    </row>
    <row r="10" spans="1:4" x14ac:dyDescent="0.3">
      <c r="A10" t="s">
        <v>98</v>
      </c>
      <c r="B10">
        <f>1350+143+0.00356+7.36+8.97+30</f>
        <v>1539.33356</v>
      </c>
      <c r="C10">
        <v>280</v>
      </c>
      <c r="D10" t="s">
        <v>49</v>
      </c>
    </row>
    <row r="11" spans="1:4" x14ac:dyDescent="0.3">
      <c r="A11" t="s">
        <v>145</v>
      </c>
      <c r="B11" s="29">
        <f>21.9+1.87+1.18*0.00001+0.158+0.00874+0.217</f>
        <v>24.153751799999998</v>
      </c>
      <c r="C11" s="29">
        <v>1.6</v>
      </c>
      <c r="D11" t="s">
        <v>111</v>
      </c>
    </row>
    <row r="12" spans="1:4" x14ac:dyDescent="0.3">
      <c r="A12" t="s">
        <v>146</v>
      </c>
      <c r="B12" s="29">
        <v>9.5300000000000003E-3</v>
      </c>
      <c r="C12" s="29">
        <f>0.122+0.0318+9.26*0.0000001+0.000665+0.00204+0.00292</f>
        <v>0.15942592600000002</v>
      </c>
      <c r="D12" t="s">
        <v>111</v>
      </c>
    </row>
    <row r="13" spans="1:4" x14ac:dyDescent="0.3">
      <c r="A13" t="s">
        <v>147</v>
      </c>
      <c r="B13">
        <f>2*B11</f>
        <v>48.307503599999997</v>
      </c>
      <c r="C13">
        <f>2*C11</f>
        <v>3.2</v>
      </c>
      <c r="D1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Building-Katerra</vt:lpstr>
      <vt:lpstr>Building-MIT</vt:lpstr>
      <vt:lpstr>Material Impacts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2020-06-18T17:56:29Z</dcterms:created>
  <dcterms:modified xsi:type="dcterms:W3CDTF">2020-06-22T02:26:02Z</dcterms:modified>
</cp:coreProperties>
</file>