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883AFDF8-2472-42C8-84D8-56DD82076AA7}" xr6:coauthVersionLast="45" xr6:coauthVersionMax="45" xr10:uidLastSave="{00000000-0000-0000-0000-000000000000}"/>
  <bookViews>
    <workbookView xWindow="-96" yWindow="-96" windowWidth="23232" windowHeight="12552" xr2:uid="{7A2CE00C-D3E8-422A-BFD6-0D4DBE96A884}"/>
  </bookViews>
  <sheets>
    <sheet name="Katerra Building" sheetId="1" r:id="rId1"/>
    <sheet name="MIT Concrete Building" sheetId="9" r:id="rId2"/>
    <sheet name="Discovery -RCC" sheetId="8" r:id="rId3"/>
    <sheet name="Paint" sheetId="7" r:id="rId4"/>
    <sheet name="STC, SCC, RC, CLT" sheetId="2" r:id="rId5"/>
    <sheet name="Forte Building, Melbourne" sheetId="3" r:id="rId6"/>
    <sheet name="Vaxjo model" sheetId="4" r:id="rId7"/>
    <sheet name="Moholt Allmenning Tower B" sheetId="5" r:id="rId8"/>
    <sheet name="Sheet3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I23" i="1"/>
  <c r="D5" i="1" l="1"/>
  <c r="E5" i="9"/>
  <c r="J28" i="1" l="1"/>
  <c r="E27" i="8" l="1"/>
  <c r="E25" i="8"/>
  <c r="I11" i="8"/>
  <c r="I12" i="8"/>
  <c r="I13" i="8"/>
  <c r="I14" i="8"/>
  <c r="I15" i="8"/>
  <c r="I16" i="8"/>
  <c r="I17" i="8"/>
  <c r="I18" i="8"/>
  <c r="I19" i="8"/>
  <c r="I10" i="8"/>
  <c r="B5" i="8"/>
  <c r="B13" i="7"/>
  <c r="B9" i="7"/>
  <c r="B8" i="7"/>
  <c r="J16" i="1" l="1"/>
  <c r="I15" i="1"/>
  <c r="I14" i="1"/>
  <c r="I19" i="1"/>
  <c r="I33" i="1" l="1"/>
  <c r="I31" i="1"/>
  <c r="I29" i="1"/>
  <c r="I26" i="1"/>
  <c r="I24" i="1"/>
  <c r="I22" i="1"/>
  <c r="B5" i="5" l="1"/>
  <c r="B5" i="6"/>
  <c r="B5" i="4"/>
  <c r="B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tc={3C1A6A2A-7D26-4027-91BD-C7DD7F32AA43}</author>
    <author>tc={036224F9-1812-4F67-92C7-B1E6AE66A0CC}</author>
    <author>tc={9781CED9-1DAC-40FA-B8B3-9AB505C46C05}</author>
    <author>tc={53E74B2B-6FD6-424F-ACF2-8866EBF3E79B}</author>
    <author>tc={3D434560-59EA-4497-BC8E-E1F707B10BF8}</author>
    <author>tc={C19D8CFA-6DB3-4797-9AD8-E2228BDE30FD}</author>
    <author>tc={41BF9B5C-A684-4DD7-B34B-7D75CED82729}</author>
    <author>tc={EE9295A5-CC90-4CE3-8B32-C38AF384E67C}</author>
    <author>tc={333F6C37-B3B1-46AA-83B0-9ED0078E6DEF}</author>
    <author>tc={E4A7871E-C063-48E8-84DA-5D0005A95EAA}</author>
  </authors>
  <commentList>
    <comment ref="B6" authorId="0" shapeId="0" xr:uid="{3C1A6A2A-7D26-4027-91BD-C7DD7F32AA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 5.5?</t>
      </text>
    </comment>
    <comment ref="I8" authorId="1" shapeId="0" xr:uid="{036224F9-1812-4F67-92C7-B1E6AE66A0CC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</t>
      </text>
    </comment>
    <comment ref="J8" authorId="2" shapeId="0" xr:uid="{9781CED9-1DAC-40FA-B8B3-9AB505C46C05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</t>
      </text>
    </comment>
    <comment ref="D11" authorId="3" shapeId="0" xr:uid="{53E74B2B-6FD6-424F-ACF2-8866EBF3E79B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C20" authorId="4" shapeId="0" xr:uid="{3D434560-59EA-4497-BC8E-E1F707B10BF8}">
      <text>
        <t>[Threaded comment]
Your version of Excel allows you to read this threaded comment; however, any edits to it will get removed if the file is opened in a newer version of Excel. Learn more: https://go.microsoft.com/fwlink/?linkid=870924
Comment:
    Buckling recycled brace</t>
      </text>
    </comment>
    <comment ref="D21" authorId="5" shapeId="0" xr:uid="{C19D8CFA-6DB3-4797-9AD8-E2228BDE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I38" authorId="6" shapeId="0" xr:uid="{41BF9B5C-A684-4DD7-B34B-7D75CED8272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Approximation; add numbers later</t>
      </text>
    </comment>
    <comment ref="D39" authorId="7" shapeId="0" xr:uid="{EE9295A5-CC90-4CE3-8B32-C38AF384E67C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D47" authorId="8" shapeId="0" xr:uid="{333F6C37-B3B1-46AA-83B0-9ED0078E6DEF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H55" authorId="9" shapeId="0" xr:uid="{E4A7871E-C063-48E8-84DA-5D0005A95EAA}">
      <text>
        <t>[Threaded comment]
Your version of Excel allows you to read this threaded comment; however, any edits to it will get removed if the file is opened in a newer version of Excel. Learn more: https://go.microsoft.com/fwlink/?linkid=870924
Comment:
    6 mil = 0.006 inch = 0.01524 cm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tc={3EEDA3BA-BB1F-4FAA-B953-C40BE86DED4C}</author>
    <author>tc={CE2507FE-7FEB-4CA2-A5AF-E3F1D28A48A5}</author>
    <author>tc={088C845B-E4AC-4A38-A684-949345EDE50A}</author>
  </authors>
  <commentList>
    <comment ref="B6" authorId="0" shapeId="0" xr:uid="{3EEDA3BA-BB1F-4FAA-B953-C40BE86D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 5.5?</t>
      </text>
    </comment>
    <comment ref="I9" authorId="1" shapeId="0" xr:uid="{CE2507FE-7FEB-4CA2-A5AF-E3F1D28A48A5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</t>
      </text>
    </comment>
    <comment ref="J9" authorId="2" shapeId="0" xr:uid="{088C845B-E4AC-4A38-A684-949345EDE50A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</t>
      </text>
    </comment>
  </commentList>
</comments>
</file>

<file path=xl/sharedStrings.xml><?xml version="1.0" encoding="utf-8"?>
<sst xmlns="http://schemas.openxmlformats.org/spreadsheetml/2006/main" count="1093" uniqueCount="382">
  <si>
    <t>Building:</t>
  </si>
  <si>
    <t>Catalyst</t>
  </si>
  <si>
    <t>Spokane, Washington</t>
  </si>
  <si>
    <t xml:space="preserve">Source: </t>
  </si>
  <si>
    <t>Location:</t>
  </si>
  <si>
    <t>Katerra</t>
  </si>
  <si>
    <t>Structure</t>
  </si>
  <si>
    <t>Gravity system</t>
  </si>
  <si>
    <t>Beams and columns</t>
  </si>
  <si>
    <t>Glulam (SPF)</t>
  </si>
  <si>
    <t>m3</t>
  </si>
  <si>
    <t>Athena</t>
  </si>
  <si>
    <t>GluLam Sections</t>
  </si>
  <si>
    <t>Columns</t>
  </si>
  <si>
    <t>Glulam (AYC)</t>
  </si>
  <si>
    <t>Slab</t>
  </si>
  <si>
    <t>CINTRA-FOR / Athena</t>
  </si>
  <si>
    <t>Katerra CLT</t>
  </si>
  <si>
    <t>GLT (SPF)</t>
  </si>
  <si>
    <t>Steel</t>
  </si>
  <si>
    <t>tonnes</t>
  </si>
  <si>
    <t>Steel Plate</t>
  </si>
  <si>
    <t>Topping slab</t>
  </si>
  <si>
    <t>Gypcrete</t>
  </si>
  <si>
    <t>Athena (modified)</t>
  </si>
  <si>
    <t>Lightweight concrete</t>
  </si>
  <si>
    <t>Acoustic underlayment</t>
  </si>
  <si>
    <t>m2</t>
  </si>
  <si>
    <t>Connections</t>
  </si>
  <si>
    <t>Girders</t>
  </si>
  <si>
    <t>Hollow Structural Steel</t>
  </si>
  <si>
    <t>Fireproofing paint</t>
  </si>
  <si>
    <t>Intumescent paint</t>
  </si>
  <si>
    <t>EPD (CML, A1-A3 only)</t>
  </si>
  <si>
    <t>Hensotherm Intumescent Paint* (Rudolf Hensel GmbH 2014)</t>
  </si>
  <si>
    <t>Lateral system</t>
  </si>
  <si>
    <t>BRBs</t>
  </si>
  <si>
    <t>Grout</t>
  </si>
  <si>
    <t>Portland Cement</t>
  </si>
  <si>
    <t>Shear walls</t>
  </si>
  <si>
    <t>Foundation</t>
  </si>
  <si>
    <t>Column footings</t>
  </si>
  <si>
    <t>Concrete</t>
  </si>
  <si>
    <t>Concrete mix #3</t>
  </si>
  <si>
    <t>Rebar</t>
  </si>
  <si>
    <t>Rebar, Rod, Light Sections</t>
  </si>
  <si>
    <t>Mat foundation</t>
  </si>
  <si>
    <t>Sub-grade</t>
  </si>
  <si>
    <t>Slab-on-grade</t>
  </si>
  <si>
    <t>Concrete mix #1</t>
  </si>
  <si>
    <t>Category</t>
  </si>
  <si>
    <t>Sub-category</t>
  </si>
  <si>
    <t>Item</t>
  </si>
  <si>
    <t>Material</t>
  </si>
  <si>
    <t>Quantity</t>
  </si>
  <si>
    <t>Units</t>
  </si>
  <si>
    <t>LCA data source</t>
  </si>
  <si>
    <t>LCA material name</t>
  </si>
  <si>
    <t>Slab-on-grade underlayment</t>
  </si>
  <si>
    <t>Crushed rock</t>
  </si>
  <si>
    <t>Coarse Aggregate
Crushed Stone</t>
  </si>
  <si>
    <t>Subgrade columns</t>
  </si>
  <si>
    <t>Concrete (4000 psi)</t>
  </si>
  <si>
    <t>Concrete mix #2</t>
  </si>
  <si>
    <t>Rebar, Rod,
Light Sections</t>
  </si>
  <si>
    <t>Subgrade walls and footings</t>
  </si>
  <si>
    <t>Suspended slabs</t>
  </si>
  <si>
    <t>Concrete
(5000 psi)</t>
  </si>
  <si>
    <t>Concrete mix
#5</t>
  </si>
  <si>
    <t>PT steel</t>
  </si>
  <si>
    <t>Enclosure</t>
  </si>
  <si>
    <t>Wall</t>
  </si>
  <si>
    <t>Exterior glazing</t>
  </si>
  <si>
    <t>Glazing</t>
  </si>
  <si>
    <t>Triple Glazed
Soft Coated Air</t>
  </si>
  <si>
    <t>Exterior mullions</t>
  </si>
  <si>
    <t>Aluminum</t>
  </si>
  <si>
    <t>Aluminum Window Frame</t>
  </si>
  <si>
    <t>Insulation</t>
  </si>
  <si>
    <t>Mineral wool board</t>
  </si>
  <si>
    <t>EPD (CML)</t>
  </si>
  <si>
    <t>Rockwool® Stone Wool Insulation† (Rockwool North America
2019)</t>
  </si>
  <si>
    <t>Exterior wall</t>
  </si>
  <si>
    <t>CINTRA- FOR /
Athena</t>
  </si>
  <si>
    <t>Air barrier</t>
  </si>
  <si>
    <t>Polypropylene fabric with proprietary
adhesive</t>
  </si>
  <si>
    <t>Polypropylene Scrim Kraft Vapour
Retarder Cloth</t>
  </si>
  <si>
    <t>Insulated panel</t>
  </si>
  <si>
    <t>Steel and proprietary insulation</t>
  </si>
  <si>
    <t>EPD</t>
  </si>
  <si>
    <t>Kingspan Quadcore Insulated Metal Panel (Kingspan
2019)</t>
  </si>
  <si>
    <t>Carrier rails</t>
  </si>
  <si>
    <t>Aluminum
Extrusion</t>
  </si>
  <si>
    <t>Hat channels</t>
  </si>
  <si>
    <t>Galvanized steel</t>
  </si>
  <si>
    <t>Galvanized Studs</t>
  </si>
  <si>
    <t>Finish</t>
  </si>
  <si>
    <t>Terra cotta</t>
  </si>
  <si>
    <t>Clay Tile</t>
  </si>
  <si>
    <t>Prefinished steel panel</t>
  </si>
  <si>
    <t>Galvanized Sheet</t>
  </si>
  <si>
    <t>Modified wood finish</t>
  </si>
  <si>
    <t>EPD (CML, A1-A3
only)</t>
  </si>
  <si>
    <t>Roof</t>
  </si>
  <si>
    <t>Roof CLT</t>
  </si>
  <si>
    <t>Underlayment membrane</t>
  </si>
  <si>
    <t>Modified bitumen
membrane</t>
  </si>
  <si>
    <t>Modified Bitumen
membrane</t>
  </si>
  <si>
    <t>Insulation build-up</t>
  </si>
  <si>
    <t>Polyiso foam insulation</t>
  </si>
  <si>
    <t>Polyiso Foam Board (unfaced)</t>
  </si>
  <si>
    <t>Adhesive</t>
  </si>
  <si>
    <t>Polyurethane</t>
  </si>
  <si>
    <t>Quartz</t>
  </si>
  <si>
    <t>Polyurethane flooring
adhesive*</t>
  </si>
  <si>
    <t>TPO
membrane</t>
  </si>
  <si>
    <t>GAF
Everguard© white TPO membrane 80
mil</t>
  </si>
  <si>
    <t>Rigid board</t>
  </si>
  <si>
    <t>Glass mat gypsum panel</t>
  </si>
  <si>
    <t>5/8" Glass Mat Gypsum Panel</t>
  </si>
  <si>
    <t>Waterproofing</t>
  </si>
  <si>
    <t>SBS
membrane</t>
  </si>
  <si>
    <t>SBS-Modified Bitumen Roofing Membrane (Asphalt Roofing Manufacturers Association
2016)</t>
  </si>
  <si>
    <t>Extruded polystyrene</t>
  </si>
  <si>
    <t>Extruded Polystyrene</t>
  </si>
  <si>
    <t>Geotextile</t>
  </si>
  <si>
    <t>6mil
Polyethylene</t>
  </si>
  <si>
    <t>Accoya® Modified
Wood* (Accsys Technologies PLC 2015)</t>
  </si>
  <si>
    <t>Type:</t>
  </si>
  <si>
    <t>Office</t>
  </si>
  <si>
    <t>Floor Area:</t>
  </si>
  <si>
    <t>sqft</t>
  </si>
  <si>
    <t>RC05</t>
  </si>
  <si>
    <t>RC10</t>
  </si>
  <si>
    <t>RC15</t>
  </si>
  <si>
    <t>SCC05</t>
  </si>
  <si>
    <t>SSC10</t>
  </si>
  <si>
    <t>SCC15</t>
  </si>
  <si>
    <t>STC05C</t>
  </si>
  <si>
    <t>STC10C</t>
  </si>
  <si>
    <t>STC15C</t>
  </si>
  <si>
    <t>STC05T</t>
  </si>
  <si>
    <t>STC10T</t>
  </si>
  <si>
    <t>STC15T</t>
  </si>
  <si>
    <t>Beam</t>
  </si>
  <si>
    <t>––––</t>
  </si>
  <si>
    <t>–</t>
  </si>
  <si>
    <t>–Column</t>
  </si>
  <si>
    <t>–Floor</t>
  </si>
  <si>
    <t>––––––Shear</t>
  </si>
  <si>
    <t>wall</t>
  </si>
  <si>
    <t>–––Sum</t>
  </si>
  <si>
    <t>Plywood</t>
  </si>
  <si>
    <t>–––15.62</t>
  </si>
  <si>
    <t>Column</t>
  </si>
  <si>
    <t>–––5.20</t>
  </si>
  <si>
    <t>Floor</t>
  </si>
  <si>
    <t>Joist</t>
  </si>
  <si>
    <t>–––20.05</t>
  </si>
  <si>
    <t>Sum</t>
  </si>
  <si>
    <t>–––40.87</t>
  </si>
  <si>
    <t>CLT</t>
  </si>
  <si>
    <t>––––––86.30</t>
  </si>
  <si>
    <t>Shear</t>
  </si>
  <si>
    <t>–––––––</t>
  </si>
  <si>
    <t>Structure Type Material (kg/m2)</t>
  </si>
  <si>
    <t>Shear wall</t>
  </si>
  <si>
    <t>Floor Joist</t>
  </si>
  <si>
    <t>Forte</t>
  </si>
  <si>
    <t>Melbourne, Aus</t>
  </si>
  <si>
    <t>Residential + Retail</t>
  </si>
  <si>
    <t xml:space="preserve">Material </t>
  </si>
  <si>
    <t>Unit</t>
  </si>
  <si>
    <t xml:space="preserve">10mm thick Uniroll </t>
  </si>
  <si>
    <t>200mm hollow block wall</t>
  </si>
  <si>
    <t>64mm stud wall</t>
  </si>
  <si>
    <t>Alubond</t>
  </si>
  <si>
    <t>Bar reinforcement</t>
  </si>
  <si>
    <t>CLT, 090 mm thickness, 3 layer</t>
  </si>
  <si>
    <t>CLT, 094 mm thickness, 3 layer</t>
  </si>
  <si>
    <t>CLT, 095 mm thickness, 3 layer</t>
  </si>
  <si>
    <t>CLT, 125 mm thickness, 5 layer</t>
  </si>
  <si>
    <t>CLT, 128 mm thickness, 5 layer</t>
  </si>
  <si>
    <t>CLT, 140 mm thickness, 5 layer</t>
  </si>
  <si>
    <t>CLT, 145 mm thickness, 5 layer</t>
  </si>
  <si>
    <t>CLT, 158 mm thickness, 5 layer</t>
  </si>
  <si>
    <t>Concrete, 15MPa, including in 70 mm screed and flooring</t>
  </si>
  <si>
    <t>Concrete, 40MPa</t>
  </si>
  <si>
    <t>Concrete, 50MPa</t>
  </si>
  <si>
    <t>Glazing, double</t>
  </si>
  <si>
    <t>Glulam</t>
  </si>
  <si>
    <t>Gravel</t>
  </si>
  <si>
    <t>Hebel autoclaved concrete panels</t>
  </si>
  <si>
    <t>LDPE film</t>
  </si>
  <si>
    <t>Glass wool insulation</t>
  </si>
  <si>
    <t>Plasterboard 13mm</t>
  </si>
  <si>
    <t>Plasterboard 16mm</t>
  </si>
  <si>
    <t>Sand, at Mine</t>
  </si>
  <si>
    <t>Structural steel</t>
  </si>
  <si>
    <t>Window frame, aluminium</t>
  </si>
  <si>
    <t>tonne</t>
  </si>
  <si>
    <t>Impact: Energy</t>
  </si>
  <si>
    <t>Impact: CO2</t>
  </si>
  <si>
    <t>Floors:</t>
  </si>
  <si>
    <t>Mass (tonnes) of materials for conventional and low-energy versions of the building systems.</t>
  </si>
  <si>
    <t xml:space="preserve">Description </t>
  </si>
  <si>
    <t xml:space="preserve">CLT system </t>
  </si>
  <si>
    <t xml:space="preserve">Beam-and-column system </t>
  </si>
  <si>
    <t>Modular system</t>
  </si>
  <si>
    <t>Conventional</t>
  </si>
  <si>
    <t>Lumber</t>
  </si>
  <si>
    <t>LVL</t>
  </si>
  <si>
    <t>Glass</t>
  </si>
  <si>
    <t>Plasterboard</t>
  </si>
  <si>
    <t>PVC</t>
  </si>
  <si>
    <t>Mortar</t>
  </si>
  <si>
    <t>Aluminium</t>
  </si>
  <si>
    <t>Paint</t>
  </si>
  <si>
    <t>Low-energy</t>
  </si>
  <si>
    <t>Iron/steel</t>
  </si>
  <si>
    <t>&lt;0.1</t>
  </si>
  <si>
    <t>Particle board</t>
  </si>
  <si>
    <t>Laminated wood floor</t>
  </si>
  <si>
    <t>Stone wool insulation</t>
  </si>
  <si>
    <t>Expanded polystyrene</t>
  </si>
  <si>
    <t>Crushed stone</t>
  </si>
  <si>
    <t>Zinc and copper</t>
  </si>
  <si>
    <t>Infill gas for windows</t>
  </si>
  <si>
    <t>Putty and fillers</t>
  </si>
  <si>
    <t>Vaxjo</t>
  </si>
  <si>
    <t>Model</t>
  </si>
  <si>
    <t>Sweden</t>
  </si>
  <si>
    <t>LCA</t>
  </si>
  <si>
    <t>Residential</t>
  </si>
  <si>
    <t>Reinforced Concrete</t>
  </si>
  <si>
    <t>Steel Concrete Composites</t>
  </si>
  <si>
    <t>Steel Timber Composite</t>
  </si>
  <si>
    <t>concrete</t>
  </si>
  <si>
    <t>b</t>
  </si>
  <si>
    <t>kgCO2eq/m3</t>
  </si>
  <si>
    <t>t</t>
  </si>
  <si>
    <t>kgCO2eq/t</t>
  </si>
  <si>
    <t>a</t>
  </si>
  <si>
    <t>Stairs</t>
  </si>
  <si>
    <t>Timber</t>
  </si>
  <si>
    <t>Gypsum</t>
  </si>
  <si>
    <t>kgCO2eq/m2</t>
  </si>
  <si>
    <t>Windows</t>
  </si>
  <si>
    <t>walls</t>
  </si>
  <si>
    <t>Floors</t>
  </si>
  <si>
    <t>kgCO2eq//m3</t>
  </si>
  <si>
    <t>90,3</t>
  </si>
  <si>
    <t>Materials</t>
  </si>
  <si>
    <t>Average</t>
  </si>
  <si>
    <t>emission</t>
  </si>
  <si>
    <t>factor</t>
  </si>
  <si>
    <t>(A1–A3/</t>
  </si>
  <si>
    <t>functional</t>
  </si>
  <si>
    <t>unit)</t>
  </si>
  <si>
    <t>Building elements</t>
  </si>
  <si>
    <t>EPS insulation</t>
  </si>
  <si>
    <t>In-situ concrete</t>
  </si>
  <si>
    <t>Steel reinforcement</t>
  </si>
  <si>
    <t>Structural frame</t>
  </si>
  <si>
    <t>Stairs: Non-structural</t>
  </si>
  <si>
    <t>Stairs: Structural</t>
  </si>
  <si>
    <t>External wall</t>
  </si>
  <si>
    <t>Timber frames</t>
  </si>
  <si>
    <t>Glass wool</t>
  </si>
  <si>
    <t>Wood cladding</t>
  </si>
  <si>
    <t>Gypsum boards</t>
  </si>
  <si>
    <t>Internal walls</t>
  </si>
  <si>
    <t>Timber frame</t>
  </si>
  <si>
    <t>Gypsum board</t>
  </si>
  <si>
    <t>Internal doors</t>
  </si>
  <si>
    <t>Floor screed</t>
  </si>
  <si>
    <t>Timber flooring</t>
  </si>
  <si>
    <t>Bitumen membrane</t>
  </si>
  <si>
    <t>PE</t>
  </si>
  <si>
    <t>Prefab concrete walls</t>
  </si>
  <si>
    <t>Prefab concrete stairs</t>
  </si>
  <si>
    <t>External walls</t>
  </si>
  <si>
    <t>Prefab insulated concrete walls</t>
  </si>
  <si>
    <t>Timber cladding</t>
  </si>
  <si>
    <t>PE vapour barrier</t>
  </si>
  <si>
    <t>Steel railing</t>
  </si>
  <si>
    <t>Prefab concrete balconies</t>
  </si>
  <si>
    <t>Roof cladding</t>
  </si>
  <si>
    <t>Vallen Norra Building A</t>
  </si>
  <si>
    <t>Vaxjo, Sweden</t>
  </si>
  <si>
    <t>Moholt Allmenning Tower B</t>
  </si>
  <si>
    <t>Source</t>
  </si>
  <si>
    <t>Process Name</t>
  </si>
  <si>
    <t>Alternate available</t>
  </si>
  <si>
    <t>Comments</t>
  </si>
  <si>
    <r>
      <t>Expanded Clays and Shales</t>
    </r>
    <r>
      <rPr>
        <sz val="10"/>
        <color rgb="FF000000"/>
        <rFont val="Domine"/>
      </rPr>
      <t> – capable of achieving sufficiently high strength for prestressed concrete. Well established under the trade names of Aglite and Leca (UK), Haydite, Rocklite, Gravelite and Aglite (USA).</t>
    </r>
    <r>
      <rPr>
        <b/>
        <sz val="10"/>
        <color rgb="FF000000"/>
        <rFont val="Domine"/>
      </rPr>
      <t xml:space="preserve"> Source: https://theconstructor.org/concrete/lightweight-concrete/1670/</t>
    </r>
  </si>
  <si>
    <t>US-EI 2.2</t>
  </si>
  <si>
    <t>Portland cement, at plant/US</t>
  </si>
  <si>
    <t>USLCI</t>
  </si>
  <si>
    <t>Concrete, normal, at plant/US*</t>
  </si>
  <si>
    <t>CO2- OpenLCA; Energy- SimaPro</t>
  </si>
  <si>
    <t>Lightweight concrete block, expanded clay, at plant/US* US-EI U (per kg)</t>
  </si>
  <si>
    <t>Steel, low-alloyed, at plant/US- US-EI U, per kg</t>
  </si>
  <si>
    <t>WP</t>
  </si>
  <si>
    <t>Abiotic depletion potential for fossil fuels</t>
  </si>
  <si>
    <t>Renewable primary energy as an energy source</t>
  </si>
  <si>
    <t>Renewable primary energy for material use</t>
  </si>
  <si>
    <t>Total renewable primary energy</t>
  </si>
  <si>
    <t>Total non-renewable primary energy</t>
  </si>
  <si>
    <t>Renewable secondary fuels</t>
  </si>
  <si>
    <t>Non-renewable secondary fuels</t>
  </si>
  <si>
    <t>Exported electrical energy</t>
  </si>
  <si>
    <t>Exported thermal energy</t>
  </si>
  <si>
    <t>sqm</t>
  </si>
  <si>
    <t>Discovery Place- Building 12</t>
  </si>
  <si>
    <t>Burnaby, BC, Canada</t>
  </si>
  <si>
    <t>Underground Parking</t>
  </si>
  <si>
    <t>Footings</t>
  </si>
  <si>
    <t>Foundation walls</t>
  </si>
  <si>
    <t>Below-grade columns</t>
  </si>
  <si>
    <t>P2,P1 &amp; ground floor slabs</t>
  </si>
  <si>
    <t>Primary shear walls &amp; cores</t>
  </si>
  <si>
    <t>Vertical load-bearing walls</t>
  </si>
  <si>
    <t>Above-grade floors &amp; roof</t>
  </si>
  <si>
    <t>Above-grade columns</t>
  </si>
  <si>
    <t>Beams &amp; roof parapet</t>
  </si>
  <si>
    <t>Wood sealer</t>
  </si>
  <si>
    <t>Superstructure</t>
  </si>
  <si>
    <t>Building Enclosure</t>
  </si>
  <si>
    <t>Curtain wall</t>
  </si>
  <si>
    <t>Cedar siding</t>
  </si>
  <si>
    <t>ccSPF insulation</t>
  </si>
  <si>
    <t>R-13 insulation</t>
  </si>
  <si>
    <t>Steel stud framing</t>
  </si>
  <si>
    <t>Wood stud framing</t>
  </si>
  <si>
    <t>Gypsum wall board</t>
  </si>
  <si>
    <t>file:///C:/Users/SATNOORK/Downloads/buildings-02-00245.pdf</t>
  </si>
  <si>
    <t>lbs</t>
  </si>
  <si>
    <t>kg</t>
  </si>
  <si>
    <t>kg/m2</t>
  </si>
  <si>
    <t>lbs/ft2 (gross)</t>
  </si>
  <si>
    <t>Sand</t>
  </si>
  <si>
    <t>Steel Rebar for Columns</t>
  </si>
  <si>
    <t>Steel Rebar for Foundation</t>
  </si>
  <si>
    <t>Steel Rebar for Deck</t>
  </si>
  <si>
    <t>Steel Rebar for Retaining Wall</t>
  </si>
  <si>
    <t>Steel Rebar for Elevator and Stair Cores</t>
  </si>
  <si>
    <t>Steel Rebar for Foundation Footings</t>
  </si>
  <si>
    <t>Steel Rebar for Stairs</t>
  </si>
  <si>
    <t>Aluminum Window Frames</t>
  </si>
  <si>
    <t>Aluminum Studs</t>
  </si>
  <si>
    <t>Aluminum Cladding</t>
  </si>
  <si>
    <t>Metal Doors</t>
  </si>
  <si>
    <t>Cementitious Materials and Stone</t>
  </si>
  <si>
    <t>Concrete Deck Slabs</t>
  </si>
  <si>
    <t>Concrete Foundation Slab</t>
  </si>
  <si>
    <t>Concrete Footings</t>
  </si>
  <si>
    <t>Concrete Elevator and Stair Cores</t>
  </si>
  <si>
    <t>Concrete Stairs</t>
  </si>
  <si>
    <t>Asphalt Roofing</t>
  </si>
  <si>
    <t>Ballast Roofing</t>
  </si>
  <si>
    <t>Gypsum Board</t>
  </si>
  <si>
    <t>Insulations Extruded Polystyrene</t>
  </si>
  <si>
    <t>Glazing Window Glass</t>
  </si>
  <si>
    <t>Other Air/Vapor Barrier</t>
  </si>
  <si>
    <t>Sand Foundation Layer</t>
  </si>
  <si>
    <t>Gravel Foundation Layer</t>
  </si>
  <si>
    <t>Chicago/Phoenix</t>
  </si>
  <si>
    <t>MIT Paper</t>
  </si>
  <si>
    <t>https://dspace.mit.edu/bitstream/handle/1721.1/105108/MIT%20Buildings%20LCA%20Report%202011.pdf?sequence=1&amp;isAllowed=y</t>
  </si>
  <si>
    <t>Commercial</t>
  </si>
  <si>
    <t>LCA Material Name</t>
  </si>
  <si>
    <t>Concrete Slab</t>
  </si>
  <si>
    <t>Hot rolled sheet, steel, at plant/kg NREL/RNA U</t>
  </si>
  <si>
    <t>reinforcing steel, at plant/kg/RER (1kg)</t>
  </si>
  <si>
    <t>Gravel, crushed, at mine/US* US-EI U</t>
  </si>
  <si>
    <t>Glazing, triple (3-IV), U&lt;0.5 W/m2K, at plant/US- US-EI U</t>
  </si>
  <si>
    <t>Sand, at mine/US* US-EI U</t>
  </si>
  <si>
    <t>Roof Shingle</t>
  </si>
  <si>
    <t>Gypsum plaster board</t>
  </si>
  <si>
    <t>Polystyrene, extruded (XPS), HFC-134a blown, at plant/US- US-EI U</t>
  </si>
  <si>
    <t>https://www.rockwool.com/siteassets/o2-rockwool/documentation/epd/rockwool-stone-wool-environmental-product-declaration-epd.pdf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</si>
</sst>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Domine"/>
    </font>
    <font>
      <sz val="10"/>
      <color rgb="FF000000"/>
      <name val="Domine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7"/>
      <color rgb="FF222222"/>
      <name val="Arial"/>
      <family val="2"/>
    </font>
    <font>
      <sz val="17"/>
      <color rgb="FF222222"/>
      <name val="Inherit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BEBEBE"/>
      </left>
      <right style="thin">
        <color rgb="FFBEBEBE"/>
      </right>
      <top/>
      <bottom style="thin">
        <color rgb="FFBEBEBE"/>
      </bottom>
      <diagonal/>
    </border>
    <border>
      <left style="thin">
        <color rgb="FFBEBEBE"/>
      </left>
      <right/>
      <top/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/>
      <diagonal/>
    </border>
    <border>
      <left style="thin">
        <color rgb="FFBEBEBE"/>
      </left>
      <right/>
      <top style="thin">
        <color rgb="FFBEBEBE"/>
      </top>
      <bottom/>
      <diagonal/>
    </border>
    <border>
      <left style="thin">
        <color rgb="FFBEBEBE"/>
      </left>
      <right style="thin">
        <color rgb="FFBEBEBE"/>
      </right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/>
      <bottom/>
      <diagonal/>
    </border>
    <border>
      <left/>
      <right style="thin">
        <color rgb="FFBEBEBE"/>
      </right>
      <top style="thin">
        <color rgb="FFBEBEBE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6" xfId="0" applyFont="1" applyBorder="1" applyAlignment="1">
      <alignment horizontal="left" vertical="top" wrapText="1"/>
    </xf>
    <xf numFmtId="1" fontId="1" fillId="0" borderId="6" xfId="0" applyNumberFormat="1" applyFont="1" applyBorder="1" applyAlignment="1">
      <alignment horizontal="left" vertical="top" shrinkToFit="1"/>
    </xf>
    <xf numFmtId="0" fontId="1" fillId="0" borderId="7" xfId="0" applyFont="1" applyBorder="1" applyAlignment="1">
      <alignment horizontal="left" vertical="top" wrapText="1"/>
    </xf>
    <xf numFmtId="164" fontId="1" fillId="0" borderId="6" xfId="0" applyNumberFormat="1" applyFont="1" applyBorder="1" applyAlignment="1">
      <alignment horizontal="left" vertical="top" shrinkToFit="1"/>
    </xf>
    <xf numFmtId="0" fontId="1" fillId="0" borderId="3" xfId="0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shrinkToFit="1"/>
    </xf>
    <xf numFmtId="0" fontId="1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shrinkToFit="1"/>
    </xf>
    <xf numFmtId="0" fontId="2" fillId="0" borderId="2" xfId="0" applyFont="1" applyBorder="1" applyAlignment="1">
      <alignment horizontal="left" vertical="top" wrapText="1"/>
    </xf>
    <xf numFmtId="164" fontId="2" fillId="0" borderId="6" xfId="0" applyNumberFormat="1" applyFont="1" applyBorder="1" applyAlignment="1">
      <alignment horizontal="left" vertical="top" shrinkToFit="1"/>
    </xf>
    <xf numFmtId="1" fontId="2" fillId="0" borderId="6" xfId="0" applyNumberFormat="1" applyFont="1" applyBorder="1" applyAlignment="1">
      <alignment horizontal="left" vertical="top" shrinkToFit="1"/>
    </xf>
    <xf numFmtId="1" fontId="2" fillId="0" borderId="3" xfId="0" applyNumberFormat="1" applyFont="1" applyBorder="1" applyAlignment="1">
      <alignment horizontal="left" vertical="top" shrinkToFit="1"/>
    </xf>
    <xf numFmtId="0" fontId="2" fillId="0" borderId="4" xfId="0" applyFont="1" applyBorder="1" applyAlignment="1">
      <alignment horizontal="left" vertical="top" wrapText="1"/>
    </xf>
    <xf numFmtId="1" fontId="1" fillId="0" borderId="3" xfId="0" applyNumberFormat="1" applyFont="1" applyBorder="1" applyAlignment="1">
      <alignment horizontal="left" vertical="top" shrinkToFit="1"/>
    </xf>
    <xf numFmtId="2" fontId="0" fillId="0" borderId="0" xfId="0" applyNumberFormat="1"/>
    <xf numFmtId="0" fontId="1" fillId="0" borderId="3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4" fillId="0" borderId="0" xfId="0" applyFont="1"/>
    <xf numFmtId="0" fontId="7" fillId="0" borderId="0" xfId="1" applyFont="1"/>
    <xf numFmtId="0" fontId="0" fillId="4" borderId="0" xfId="0" applyFill="1" applyAlignment="1">
      <alignment vertical="top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6" fillId="0" borderId="0" xfId="1"/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1" fillId="6" borderId="7" xfId="0" applyFont="1" applyFill="1" applyBorder="1" applyAlignment="1">
      <alignment horizontal="left" vertical="top" wrapText="1"/>
    </xf>
    <xf numFmtId="3" fontId="0" fillId="0" borderId="0" xfId="0" applyNumberFormat="1"/>
    <xf numFmtId="0" fontId="1" fillId="6" borderId="6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0" fillId="0" borderId="8" xfId="0" applyBorder="1"/>
    <xf numFmtId="0" fontId="1" fillId="0" borderId="6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3" name="dimg_5">
          <a:extLst>
            <a:ext uri="{FF2B5EF4-FFF2-40B4-BE49-F238E27FC236}">
              <a16:creationId xmlns:a16="http://schemas.microsoft.com/office/drawing/2014/main" id="{E1AD83A5-B1DC-42DD-AD6C-CEDD192B5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waroop" id="{F037DC67-3476-4BC7-98A0-62109E57C60F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0-05-18T19:33:35.83" personId="{F037DC67-3476-4BC7-98A0-62109E57C60F}" id="{3C1A6A2A-7D26-4027-91BD-C7DD7F32AA43}">
    <text>or 5.5?</text>
  </threadedComment>
  <threadedComment ref="I8" dT="2020-05-18T17:53:35.53" personId="{F037DC67-3476-4BC7-98A0-62109E57C60F}" id="{036224F9-1812-4F67-92C7-B1E6AE66A0CC}">
    <text>Placeholder</text>
  </threadedComment>
  <threadedComment ref="J8" dT="2020-05-18T17:53:43.67" personId="{F037DC67-3476-4BC7-98A0-62109E57C60F}" id="{9781CED9-1DAC-40FA-B8B3-9AB505C46C05}">
    <text>Placeholder</text>
  </threadedComment>
  <threadedComment ref="D11" dT="2020-05-18T22:19:17.07" personId="{F037DC67-3476-4BC7-98A0-62109E57C60F}" id="{53E74B2B-6FD6-424F-ACF2-8866EBF3E79B}">
    <text>CLT (SPF)</text>
  </threadedComment>
  <threadedComment ref="C20" dT="2020-06-01T18:23:58.14" personId="{F037DC67-3476-4BC7-98A0-62109E57C60F}" id="{3D434560-59EA-4497-BC8E-E1F707B10BF8}">
    <text>Buckling recycled brace</text>
  </threadedComment>
  <threadedComment ref="D21" dT="2020-05-18T22:19:17.07" personId="{F037DC67-3476-4BC7-98A0-62109E57C60F}" id="{C19D8CFA-6DB3-4797-9AD8-E2228BDE30FD}">
    <text>CLT (SPF)</text>
  </threadedComment>
  <threadedComment ref="I38" dT="2020-06-22T15:22:28.65" personId="{F037DC67-3476-4BC7-98A0-62109E57C60F}" id="{41BF9B5C-A684-4DD7-B34B-7D75CED82729}">
    <text>Approximation; add numbers later</text>
  </threadedComment>
  <threadedComment ref="D39" dT="2020-05-18T22:19:17.07" personId="{F037DC67-3476-4BC7-98A0-62109E57C60F}" id="{EE9295A5-CC90-4CE3-8B32-C38AF384E67C}">
    <text>CLT (SPF)</text>
  </threadedComment>
  <threadedComment ref="D47" dT="2020-05-18T22:19:17.07" personId="{F037DC67-3476-4BC7-98A0-62109E57C60F}" id="{333F6C37-B3B1-46AA-83B0-9ED0078E6DEF}">
    <text>CLT (SPF)</text>
  </threadedComment>
  <threadedComment ref="H55" dT="2020-06-01T18:56:40.80" personId="{F037DC67-3476-4BC7-98A0-62109E57C60F}" id="{E4A7871E-C063-48E8-84DA-5D0005A95EAA}">
    <text>6 mil = 0.006 inch = 0.01524 cm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0-05-18T19:33:35.83" personId="{F037DC67-3476-4BC7-98A0-62109E57C60F}" id="{3EEDA3BA-BB1F-4FAA-B953-C40BE86DED4C}">
    <text>or 5.5?</text>
  </threadedComment>
  <threadedComment ref="I9" dT="2020-05-18T17:53:35.53" personId="{F037DC67-3476-4BC7-98A0-62109E57C60F}" id="{CE2507FE-7FEB-4CA2-A5AF-E3F1D28A48A5}">
    <text>Placeholder</text>
  </threadedComment>
  <threadedComment ref="J9" dT="2020-05-18T17:53:43.67" personId="{F037DC67-3476-4BC7-98A0-62109E57C60F}" id="{088C845B-E4AC-4A38-A684-949345EDE50A}">
    <text>Placeholder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ckwool.com/siteassets/o2-rockwool/documentation/epd/rockwool-stone-wool-environmental-product-declaration-epd.pdf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theconstructor.org/concrete/lightweight-concrete/1670/" TargetMode="External"/><Relationship Id="rId1" Type="http://schemas.openxmlformats.org/officeDocument/2006/relationships/hyperlink" Target="https://theconstructor.org/concrete/lightweight-concrete/1670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space.mit.edu/bitstream/handle/1721.1/105108/MIT%20Buildings%20LCA%20Report%202011.pdf?sequence=1&amp;isAllowed=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../../Downloads/buildings-02-00245.pdf" TargetMode="Externa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4621-BD57-4B43-B67C-32759F5731EC}">
  <dimension ref="A1:N55"/>
  <sheetViews>
    <sheetView tabSelected="1" topLeftCell="A19" zoomScale="85" zoomScaleNormal="85" workbookViewId="0">
      <selection activeCell="I38" sqref="I38:J38"/>
    </sheetView>
  </sheetViews>
  <sheetFormatPr defaultRowHeight="14.4"/>
  <cols>
    <col min="1" max="1" width="11" style="22" customWidth="1"/>
    <col min="2" max="2" width="16.77734375" style="22" customWidth="1"/>
    <col min="3" max="3" width="19.21875" style="22" customWidth="1"/>
    <col min="4" max="4" width="17.77734375" style="22" customWidth="1"/>
    <col min="5" max="5" width="8.5546875" style="22" customWidth="1"/>
    <col min="6" max="6" width="8.21875" style="22" customWidth="1"/>
    <col min="7" max="7" width="22.44140625" style="22" customWidth="1"/>
    <col min="8" max="8" width="23" style="22" customWidth="1"/>
    <col min="9" max="9" width="18.21875" style="22" customWidth="1"/>
    <col min="10" max="10" width="8.88671875" style="22"/>
    <col min="11" max="11" width="49.77734375" style="22" customWidth="1"/>
    <col min="12" max="16384" width="8.88671875" style="22"/>
  </cols>
  <sheetData>
    <row r="1" spans="1:14">
      <c r="A1" s="22" t="s">
        <v>0</v>
      </c>
      <c r="B1" s="22" t="s">
        <v>1</v>
      </c>
    </row>
    <row r="2" spans="1:14">
      <c r="A2" s="22" t="s">
        <v>4</v>
      </c>
      <c r="B2" s="22" t="s">
        <v>2</v>
      </c>
    </row>
    <row r="3" spans="1:14">
      <c r="A3" s="22" t="s">
        <v>3</v>
      </c>
      <c r="B3" s="22" t="s">
        <v>5</v>
      </c>
    </row>
    <row r="4" spans="1:14">
      <c r="A4" s="22" t="s">
        <v>128</v>
      </c>
      <c r="B4" s="22" t="s">
        <v>129</v>
      </c>
    </row>
    <row r="5" spans="1:14">
      <c r="A5" s="22" t="s">
        <v>130</v>
      </c>
      <c r="B5" s="25">
        <v>168805</v>
      </c>
      <c r="C5" s="22" t="s">
        <v>131</v>
      </c>
      <c r="D5" s="22">
        <f>B5*0.0929</f>
        <v>15681.984499999999</v>
      </c>
      <c r="E5" s="22" t="s">
        <v>313</v>
      </c>
    </row>
    <row r="6" spans="1:14">
      <c r="A6" s="22" t="s">
        <v>203</v>
      </c>
      <c r="B6" s="25">
        <v>5</v>
      </c>
    </row>
    <row r="7" spans="1:14">
      <c r="B7" s="25"/>
    </row>
    <row r="8" spans="1:14">
      <c r="A8" s="22" t="s">
        <v>50</v>
      </c>
      <c r="B8" s="22" t="s">
        <v>51</v>
      </c>
      <c r="C8" s="22" t="s">
        <v>52</v>
      </c>
      <c r="D8" s="22" t="s">
        <v>53</v>
      </c>
      <c r="E8" s="22" t="s">
        <v>54</v>
      </c>
      <c r="F8" s="22" t="s">
        <v>55</v>
      </c>
      <c r="G8" s="22" t="s">
        <v>56</v>
      </c>
      <c r="H8" s="22" t="s">
        <v>57</v>
      </c>
      <c r="I8" s="22" t="s">
        <v>201</v>
      </c>
      <c r="J8" s="22" t="s">
        <v>202</v>
      </c>
      <c r="K8" s="22" t="s">
        <v>292</v>
      </c>
      <c r="L8" s="22" t="s">
        <v>291</v>
      </c>
      <c r="M8" s="22" t="s">
        <v>293</v>
      </c>
      <c r="N8" s="22" t="s">
        <v>294</v>
      </c>
    </row>
    <row r="9" spans="1:14">
      <c r="A9" s="34" t="s">
        <v>6</v>
      </c>
      <c r="B9" s="34" t="s">
        <v>7</v>
      </c>
      <c r="C9" s="26" t="s">
        <v>8</v>
      </c>
      <c r="D9" s="22" t="s">
        <v>9</v>
      </c>
      <c r="E9" s="22">
        <v>1593</v>
      </c>
      <c r="F9" s="22" t="s">
        <v>10</v>
      </c>
      <c r="G9" s="35" t="s">
        <v>11</v>
      </c>
      <c r="H9" s="30" t="s">
        <v>12</v>
      </c>
      <c r="I9" s="22">
        <v>3</v>
      </c>
      <c r="J9" s="22">
        <v>0.54400000000000004</v>
      </c>
      <c r="N9" s="28" t="s">
        <v>295</v>
      </c>
    </row>
    <row r="10" spans="1:14">
      <c r="A10" s="34" t="s">
        <v>6</v>
      </c>
      <c r="B10" s="34" t="s">
        <v>7</v>
      </c>
      <c r="C10" s="26" t="s">
        <v>13</v>
      </c>
      <c r="D10" s="22" t="s">
        <v>14</v>
      </c>
      <c r="E10" s="22">
        <v>33</v>
      </c>
      <c r="F10" s="22" t="s">
        <v>10</v>
      </c>
      <c r="G10" s="35" t="s">
        <v>11</v>
      </c>
      <c r="H10" s="30" t="s">
        <v>12</v>
      </c>
      <c r="I10" s="22">
        <v>3</v>
      </c>
      <c r="J10" s="22">
        <v>0.54400000000000004</v>
      </c>
    </row>
    <row r="11" spans="1:14">
      <c r="A11" s="34" t="s">
        <v>6</v>
      </c>
      <c r="B11" s="34" t="s">
        <v>7</v>
      </c>
      <c r="C11" s="22" t="s">
        <v>15</v>
      </c>
      <c r="D11" s="23" t="s">
        <v>161</v>
      </c>
      <c r="E11" s="22">
        <v>2291</v>
      </c>
      <c r="F11" s="22" t="s">
        <v>10</v>
      </c>
      <c r="G11" s="35" t="s">
        <v>16</v>
      </c>
      <c r="H11" s="30" t="s">
        <v>17</v>
      </c>
      <c r="I11" s="22">
        <v>3</v>
      </c>
      <c r="J11" s="22">
        <v>0</v>
      </c>
    </row>
    <row r="12" spans="1:14">
      <c r="A12" s="34" t="s">
        <v>6</v>
      </c>
      <c r="B12" s="34" t="s">
        <v>7</v>
      </c>
      <c r="C12" s="22" t="s">
        <v>15</v>
      </c>
      <c r="D12" s="22" t="s">
        <v>18</v>
      </c>
      <c r="E12" s="22">
        <v>573</v>
      </c>
      <c r="F12" s="22" t="s">
        <v>10</v>
      </c>
      <c r="G12" s="35" t="s">
        <v>11</v>
      </c>
      <c r="H12" s="30" t="s">
        <v>12</v>
      </c>
      <c r="I12" s="22">
        <v>3</v>
      </c>
      <c r="J12" s="22">
        <v>0.54400000000000004</v>
      </c>
    </row>
    <row r="13" spans="1:14">
      <c r="A13" s="34" t="s">
        <v>6</v>
      </c>
      <c r="B13" s="34" t="s">
        <v>7</v>
      </c>
      <c r="C13" s="22" t="s">
        <v>15</v>
      </c>
      <c r="D13" s="22" t="s">
        <v>19</v>
      </c>
      <c r="E13" s="22">
        <v>23.9</v>
      </c>
      <c r="F13" s="22" t="s">
        <v>20</v>
      </c>
      <c r="G13" s="35" t="s">
        <v>11</v>
      </c>
      <c r="H13" s="22" t="s">
        <v>21</v>
      </c>
      <c r="I13" s="22">
        <v>3</v>
      </c>
      <c r="J13" s="22">
        <v>0</v>
      </c>
      <c r="K13" s="22" t="s">
        <v>373</v>
      </c>
    </row>
    <row r="14" spans="1:14">
      <c r="A14" s="34" t="s">
        <v>6</v>
      </c>
      <c r="B14" s="34" t="s">
        <v>7</v>
      </c>
      <c r="C14" s="22" t="s">
        <v>22</v>
      </c>
      <c r="D14" s="22" t="s">
        <v>23</v>
      </c>
      <c r="E14" s="22">
        <v>534</v>
      </c>
      <c r="F14" s="22" t="s">
        <v>10</v>
      </c>
      <c r="G14" s="35" t="s">
        <v>24</v>
      </c>
      <c r="H14" s="35" t="s">
        <v>25</v>
      </c>
      <c r="I14" s="22">
        <f>5.11+0.248+2.94*0.00001+0.0926+0.0157+0.029</f>
        <v>5.4953294000000001</v>
      </c>
      <c r="J14" s="22">
        <v>0.41599999999999998</v>
      </c>
      <c r="K14" s="29" t="s">
        <v>301</v>
      </c>
      <c r="L14" s="22" t="s">
        <v>296</v>
      </c>
      <c r="N14" s="28" t="s">
        <v>295</v>
      </c>
    </row>
    <row r="15" spans="1:14">
      <c r="A15" s="34" t="s">
        <v>6</v>
      </c>
      <c r="B15" s="34" t="s">
        <v>7</v>
      </c>
      <c r="C15" s="22" t="s">
        <v>26</v>
      </c>
      <c r="D15" s="22" t="s">
        <v>23</v>
      </c>
      <c r="E15" s="22">
        <v>10519</v>
      </c>
      <c r="F15" s="22" t="s">
        <v>27</v>
      </c>
      <c r="G15" s="35" t="s">
        <v>24</v>
      </c>
      <c r="H15" s="35" t="s">
        <v>25</v>
      </c>
      <c r="I15" s="22">
        <f>5.11+0.248+2.94*0.00001+0.0926+0.0157+0.029</f>
        <v>5.4953294000000001</v>
      </c>
      <c r="J15" s="22">
        <v>0.41599999999999998</v>
      </c>
      <c r="K15" s="29" t="s">
        <v>301</v>
      </c>
      <c r="L15" s="22" t="s">
        <v>296</v>
      </c>
      <c r="N15" s="28" t="s">
        <v>295</v>
      </c>
    </row>
    <row r="16" spans="1:14">
      <c r="A16" s="34" t="s">
        <v>6</v>
      </c>
      <c r="B16" s="34" t="s">
        <v>7</v>
      </c>
      <c r="C16" s="26" t="s">
        <v>28</v>
      </c>
      <c r="D16" s="22" t="s">
        <v>19</v>
      </c>
      <c r="E16" s="22">
        <v>22.8</v>
      </c>
      <c r="F16" s="22" t="s">
        <v>20</v>
      </c>
      <c r="G16" s="35" t="s">
        <v>11</v>
      </c>
      <c r="H16" s="22" t="s">
        <v>21</v>
      </c>
      <c r="I16" s="22">
        <v>1.86</v>
      </c>
      <c r="J16" s="22">
        <f>24.9+2.24+1.52*0.00001+0.121+0.145+1.03</f>
        <v>28.4360152</v>
      </c>
      <c r="K16" s="22" t="s">
        <v>302</v>
      </c>
    </row>
    <row r="17" spans="1:14">
      <c r="A17" s="34" t="s">
        <v>6</v>
      </c>
      <c r="B17" s="34" t="s">
        <v>7</v>
      </c>
      <c r="C17" s="26" t="s">
        <v>29</v>
      </c>
      <c r="D17" s="22" t="s">
        <v>19</v>
      </c>
      <c r="E17" s="22">
        <v>41.2</v>
      </c>
      <c r="F17" s="22" t="s">
        <v>20</v>
      </c>
      <c r="G17" s="22" t="s">
        <v>11</v>
      </c>
      <c r="H17" s="22" t="s">
        <v>30</v>
      </c>
      <c r="I17" s="22">
        <v>3</v>
      </c>
      <c r="J17" s="22">
        <v>0</v>
      </c>
    </row>
    <row r="18" spans="1:14">
      <c r="A18" s="34" t="s">
        <v>6</v>
      </c>
      <c r="B18" s="34" t="s">
        <v>7</v>
      </c>
      <c r="C18" s="26" t="s">
        <v>31</v>
      </c>
      <c r="D18" s="22" t="s">
        <v>32</v>
      </c>
      <c r="E18" s="22">
        <v>242</v>
      </c>
      <c r="F18" s="22" t="s">
        <v>27</v>
      </c>
      <c r="G18" s="35" t="s">
        <v>33</v>
      </c>
      <c r="H18" s="22" t="s">
        <v>34</v>
      </c>
      <c r="I18" s="22">
        <v>56.023285100000003</v>
      </c>
      <c r="J18" s="22">
        <v>2.5139999999999998</v>
      </c>
    </row>
    <row r="19" spans="1:14">
      <c r="A19" s="34" t="s">
        <v>6</v>
      </c>
      <c r="B19" s="34" t="s">
        <v>35</v>
      </c>
      <c r="C19" s="26" t="s">
        <v>36</v>
      </c>
      <c r="D19" s="22" t="s">
        <v>37</v>
      </c>
      <c r="E19" s="22">
        <v>4.3</v>
      </c>
      <c r="F19" s="22" t="s">
        <v>20</v>
      </c>
      <c r="G19" s="35" t="s">
        <v>11</v>
      </c>
      <c r="H19" s="22" t="s">
        <v>38</v>
      </c>
      <c r="I19" s="22">
        <f>5.2+0.582+6.94*0.000001+0.0603+0.0206+0.0557</f>
        <v>5.9186069399999992</v>
      </c>
      <c r="J19" s="22">
        <v>4.6019399999999999</v>
      </c>
      <c r="K19" s="22" t="s">
        <v>297</v>
      </c>
      <c r="L19" s="22" t="s">
        <v>298</v>
      </c>
      <c r="N19" s="22" t="s">
        <v>300</v>
      </c>
    </row>
    <row r="20" spans="1:14">
      <c r="A20" s="34" t="s">
        <v>6</v>
      </c>
      <c r="B20" s="34" t="s">
        <v>35</v>
      </c>
      <c r="C20" s="26" t="s">
        <v>36</v>
      </c>
      <c r="D20" s="22" t="s">
        <v>19</v>
      </c>
      <c r="E20" s="22">
        <v>18.3</v>
      </c>
      <c r="F20" s="22" t="s">
        <v>20</v>
      </c>
      <c r="G20" s="22" t="s">
        <v>11</v>
      </c>
      <c r="H20" s="22" t="s">
        <v>30</v>
      </c>
      <c r="I20" s="22">
        <v>3</v>
      </c>
      <c r="J20" s="22">
        <v>4</v>
      </c>
    </row>
    <row r="21" spans="1:14">
      <c r="A21" s="34" t="s">
        <v>6</v>
      </c>
      <c r="B21" s="34" t="s">
        <v>35</v>
      </c>
      <c r="C21" s="26" t="s">
        <v>39</v>
      </c>
      <c r="D21" s="23" t="s">
        <v>161</v>
      </c>
      <c r="E21" s="22">
        <v>430</v>
      </c>
      <c r="F21" s="22" t="s">
        <v>10</v>
      </c>
      <c r="G21" s="35" t="s">
        <v>16</v>
      </c>
      <c r="H21" s="22" t="s">
        <v>17</v>
      </c>
      <c r="I21" s="22">
        <v>3</v>
      </c>
    </row>
    <row r="22" spans="1:14">
      <c r="A22" s="34" t="s">
        <v>6</v>
      </c>
      <c r="B22" s="34" t="s">
        <v>40</v>
      </c>
      <c r="C22" s="22" t="s">
        <v>41</v>
      </c>
      <c r="D22" s="22" t="s">
        <v>62</v>
      </c>
      <c r="E22" s="22">
        <v>95</v>
      </c>
      <c r="F22" s="22" t="s">
        <v>10</v>
      </c>
      <c r="G22" s="35" t="s">
        <v>11</v>
      </c>
      <c r="H22" s="35" t="s">
        <v>43</v>
      </c>
      <c r="I22">
        <f>1350+143+0.00356+7.36+8.97+30</f>
        <v>1539.33356</v>
      </c>
      <c r="J22">
        <v>280</v>
      </c>
      <c r="K22" s="22" t="s">
        <v>299</v>
      </c>
      <c r="L22" s="22" t="s">
        <v>296</v>
      </c>
    </row>
    <row r="23" spans="1:14">
      <c r="A23" s="34" t="s">
        <v>6</v>
      </c>
      <c r="B23" s="34" t="s">
        <v>40</v>
      </c>
      <c r="C23" s="22" t="s">
        <v>41</v>
      </c>
      <c r="D23" s="22" t="s">
        <v>44</v>
      </c>
      <c r="E23" s="22">
        <v>4.2</v>
      </c>
      <c r="F23" s="22" t="s">
        <v>20</v>
      </c>
      <c r="G23" s="35" t="s">
        <v>11</v>
      </c>
      <c r="H23" s="22" t="s">
        <v>45</v>
      </c>
      <c r="I23" s="22">
        <f>21.9+1.87+1.18*0.00001+0.158+0.00874+0.217</f>
        <v>24.153751799999998</v>
      </c>
      <c r="J23" s="22">
        <v>1.6</v>
      </c>
      <c r="K23" s="22" t="s">
        <v>374</v>
      </c>
    </row>
    <row r="24" spans="1:14">
      <c r="A24" s="34" t="s">
        <v>6</v>
      </c>
      <c r="B24" s="34" t="s">
        <v>40</v>
      </c>
      <c r="C24" s="22" t="s">
        <v>46</v>
      </c>
      <c r="D24" s="22" t="s">
        <v>62</v>
      </c>
      <c r="E24" s="22">
        <v>471</v>
      </c>
      <c r="F24" s="22" t="s">
        <v>10</v>
      </c>
      <c r="G24" s="35" t="s">
        <v>11</v>
      </c>
      <c r="H24" s="35" t="s">
        <v>43</v>
      </c>
      <c r="I24">
        <f>1350+143+0.00356+7.36+8.97+30</f>
        <v>1539.33356</v>
      </c>
      <c r="J24">
        <v>280</v>
      </c>
      <c r="L24" s="22" t="s">
        <v>296</v>
      </c>
    </row>
    <row r="25" spans="1:14">
      <c r="A25" s="34" t="s">
        <v>6</v>
      </c>
      <c r="B25" s="34" t="s">
        <v>40</v>
      </c>
      <c r="C25" s="22" t="s">
        <v>46</v>
      </c>
      <c r="D25" s="22" t="s">
        <v>44</v>
      </c>
      <c r="E25" s="22">
        <v>23</v>
      </c>
      <c r="F25" s="22" t="s">
        <v>20</v>
      </c>
      <c r="G25" s="35" t="s">
        <v>11</v>
      </c>
      <c r="H25" s="22" t="s">
        <v>45</v>
      </c>
      <c r="I25" s="22">
        <v>3</v>
      </c>
      <c r="J25" s="22">
        <v>4</v>
      </c>
    </row>
    <row r="26" spans="1:14">
      <c r="A26" s="34" t="s">
        <v>6</v>
      </c>
      <c r="B26" s="34" t="s">
        <v>47</v>
      </c>
      <c r="C26" s="22" t="s">
        <v>48</v>
      </c>
      <c r="D26" s="22" t="s">
        <v>62</v>
      </c>
      <c r="E26" s="22">
        <v>353</v>
      </c>
      <c r="F26" s="22" t="s">
        <v>10</v>
      </c>
      <c r="G26" s="35" t="s">
        <v>11</v>
      </c>
      <c r="H26" s="35" t="s">
        <v>49</v>
      </c>
      <c r="I26">
        <f>1350+143+0.00356+7.36+8.97+30</f>
        <v>1539.33356</v>
      </c>
      <c r="J26">
        <v>280</v>
      </c>
      <c r="L26" s="22" t="s">
        <v>296</v>
      </c>
    </row>
    <row r="27" spans="1:14">
      <c r="A27" s="34" t="s">
        <v>6</v>
      </c>
      <c r="B27" s="34" t="s">
        <v>47</v>
      </c>
      <c r="C27" s="22" t="s">
        <v>48</v>
      </c>
      <c r="D27" s="22" t="s">
        <v>44</v>
      </c>
      <c r="E27" s="22">
        <v>17.3</v>
      </c>
      <c r="F27" s="22" t="s">
        <v>20</v>
      </c>
      <c r="G27" s="35" t="s">
        <v>11</v>
      </c>
      <c r="H27" s="22" t="s">
        <v>45</v>
      </c>
      <c r="I27" s="22">
        <v>3</v>
      </c>
      <c r="J27" s="22">
        <v>4</v>
      </c>
    </row>
    <row r="28" spans="1:14" ht="46.8" customHeight="1">
      <c r="A28" s="34" t="s">
        <v>6</v>
      </c>
      <c r="B28" s="34" t="s">
        <v>47</v>
      </c>
      <c r="C28" s="24" t="s">
        <v>58</v>
      </c>
      <c r="D28" s="1" t="s">
        <v>59</v>
      </c>
      <c r="E28" s="2">
        <v>552</v>
      </c>
      <c r="F28" s="1" t="s">
        <v>10</v>
      </c>
      <c r="G28" s="38" t="s">
        <v>11</v>
      </c>
      <c r="H28" s="3" t="s">
        <v>60</v>
      </c>
      <c r="I28" s="22">
        <v>9.5300000000000003E-3</v>
      </c>
      <c r="J28" s="22">
        <f>0.122+0.0318+9.26*0.0000001+0.000665+0.00204+0.00292</f>
        <v>0.15942592600000002</v>
      </c>
      <c r="K28" s="22" t="s">
        <v>375</v>
      </c>
      <c r="L28" s="22" t="s">
        <v>296</v>
      </c>
    </row>
    <row r="29" spans="1:14">
      <c r="A29" s="34" t="s">
        <v>6</v>
      </c>
      <c r="B29" s="34" t="s">
        <v>47</v>
      </c>
      <c r="C29" s="20" t="s">
        <v>61</v>
      </c>
      <c r="D29" s="1" t="s">
        <v>62</v>
      </c>
      <c r="E29" s="2">
        <v>20</v>
      </c>
      <c r="F29" s="1" t="s">
        <v>10</v>
      </c>
      <c r="G29" s="38" t="s">
        <v>11</v>
      </c>
      <c r="H29" s="36" t="s">
        <v>63</v>
      </c>
      <c r="I29">
        <f>1350+143+0.00356+7.36+8.97+30</f>
        <v>1539.33356</v>
      </c>
      <c r="J29">
        <v>280</v>
      </c>
      <c r="L29" s="22" t="s">
        <v>296</v>
      </c>
    </row>
    <row r="30" spans="1:14" ht="28.8">
      <c r="A30" s="34" t="s">
        <v>6</v>
      </c>
      <c r="B30" s="34" t="s">
        <v>47</v>
      </c>
      <c r="C30" s="20" t="s">
        <v>61</v>
      </c>
      <c r="D30" s="1" t="s">
        <v>44</v>
      </c>
      <c r="E30" s="4">
        <v>2.4</v>
      </c>
      <c r="F30" s="1" t="s">
        <v>20</v>
      </c>
      <c r="G30" s="38" t="s">
        <v>11</v>
      </c>
      <c r="H30" s="3" t="s">
        <v>64</v>
      </c>
      <c r="I30" s="22">
        <v>3</v>
      </c>
      <c r="J30" s="22">
        <v>4</v>
      </c>
    </row>
    <row r="31" spans="1:14" ht="28.8">
      <c r="A31" s="34" t="s">
        <v>6</v>
      </c>
      <c r="B31" s="34" t="s">
        <v>47</v>
      </c>
      <c r="C31" s="20" t="s">
        <v>65</v>
      </c>
      <c r="D31" s="1" t="s">
        <v>62</v>
      </c>
      <c r="E31" s="2">
        <v>285</v>
      </c>
      <c r="F31" s="1" t="s">
        <v>10</v>
      </c>
      <c r="G31" s="38" t="s">
        <v>11</v>
      </c>
      <c r="H31" s="36" t="s">
        <v>43</v>
      </c>
      <c r="I31">
        <f>1350+143+0.00356+7.36+8.97+30</f>
        <v>1539.33356</v>
      </c>
      <c r="J31">
        <v>280</v>
      </c>
      <c r="L31" s="22" t="s">
        <v>296</v>
      </c>
    </row>
    <row r="32" spans="1:14" ht="28.8">
      <c r="A32" s="34" t="s">
        <v>6</v>
      </c>
      <c r="B32" s="34" t="s">
        <v>47</v>
      </c>
      <c r="C32" s="20" t="s">
        <v>65</v>
      </c>
      <c r="D32" s="1" t="s">
        <v>44</v>
      </c>
      <c r="E32" s="4">
        <v>20.5</v>
      </c>
      <c r="F32" s="1" t="s">
        <v>20</v>
      </c>
      <c r="G32" s="38" t="s">
        <v>11</v>
      </c>
      <c r="H32" s="3" t="s">
        <v>45</v>
      </c>
      <c r="I32" s="22">
        <v>3</v>
      </c>
      <c r="J32" s="22">
        <v>4</v>
      </c>
    </row>
    <row r="33" spans="1:12" ht="28.8">
      <c r="A33" s="34" t="s">
        <v>6</v>
      </c>
      <c r="B33" s="34" t="s">
        <v>47</v>
      </c>
      <c r="C33" s="20" t="s">
        <v>66</v>
      </c>
      <c r="D33" s="1" t="s">
        <v>67</v>
      </c>
      <c r="E33" s="2">
        <v>287</v>
      </c>
      <c r="F33" s="1" t="s">
        <v>10</v>
      </c>
      <c r="G33" s="38" t="s">
        <v>11</v>
      </c>
      <c r="H33" s="36" t="s">
        <v>68</v>
      </c>
      <c r="I33">
        <f>1350+143+0.00356+7.36+8.97+30</f>
        <v>1539.33356</v>
      </c>
      <c r="J33">
        <v>280</v>
      </c>
      <c r="L33" s="22" t="s">
        <v>296</v>
      </c>
    </row>
    <row r="34" spans="1:12">
      <c r="A34" s="34" t="s">
        <v>6</v>
      </c>
      <c r="B34" s="34" t="s">
        <v>47</v>
      </c>
      <c r="C34" s="20" t="s">
        <v>66</v>
      </c>
      <c r="D34" s="1" t="s">
        <v>44</v>
      </c>
      <c r="E34" s="4">
        <v>10.199999999999999</v>
      </c>
      <c r="F34" s="1" t="s">
        <v>20</v>
      </c>
      <c r="G34" s="38" t="s">
        <v>11</v>
      </c>
      <c r="H34" s="3" t="s">
        <v>45</v>
      </c>
      <c r="I34" s="22">
        <v>3</v>
      </c>
      <c r="J34" s="22">
        <v>4</v>
      </c>
    </row>
    <row r="35" spans="1:12">
      <c r="A35" s="34" t="s">
        <v>6</v>
      </c>
      <c r="B35" s="34" t="s">
        <v>47</v>
      </c>
      <c r="C35" s="20" t="s">
        <v>66</v>
      </c>
      <c r="D35" s="5" t="s">
        <v>69</v>
      </c>
      <c r="E35" s="6">
        <v>6.4</v>
      </c>
      <c r="F35" s="5" t="s">
        <v>20</v>
      </c>
      <c r="G35" s="39" t="s">
        <v>24</v>
      </c>
      <c r="H35" s="7" t="s">
        <v>69</v>
      </c>
      <c r="I35" s="22">
        <v>3</v>
      </c>
      <c r="J35" s="22">
        <v>4</v>
      </c>
    </row>
    <row r="36" spans="1:12" ht="28.8">
      <c r="A36" s="21" t="s">
        <v>70</v>
      </c>
      <c r="B36" s="21" t="s">
        <v>71</v>
      </c>
      <c r="C36" s="45" t="s">
        <v>72</v>
      </c>
      <c r="D36" s="8" t="s">
        <v>73</v>
      </c>
      <c r="E36" s="12">
        <v>2363</v>
      </c>
      <c r="F36" s="8" t="s">
        <v>27</v>
      </c>
      <c r="G36" s="40" t="s">
        <v>11</v>
      </c>
      <c r="H36" s="13" t="s">
        <v>74</v>
      </c>
      <c r="I36" s="22">
        <v>3</v>
      </c>
      <c r="J36" s="22">
        <v>4</v>
      </c>
      <c r="K36" s="22" t="s">
        <v>376</v>
      </c>
      <c r="L36" s="22" t="s">
        <v>296</v>
      </c>
    </row>
    <row r="37" spans="1:12">
      <c r="A37" s="21" t="s">
        <v>70</v>
      </c>
      <c r="B37" s="21" t="s">
        <v>71</v>
      </c>
      <c r="C37" s="46" t="s">
        <v>75</v>
      </c>
      <c r="D37" s="9" t="s">
        <v>76</v>
      </c>
      <c r="E37" s="14">
        <v>2.2999999999999998</v>
      </c>
      <c r="F37" s="9" t="s">
        <v>20</v>
      </c>
      <c r="G37" s="9" t="s">
        <v>11</v>
      </c>
      <c r="H37" s="10" t="s">
        <v>77</v>
      </c>
      <c r="I37" s="22">
        <v>3</v>
      </c>
      <c r="J37" s="22">
        <v>4</v>
      </c>
    </row>
    <row r="38" spans="1:12" ht="57.6">
      <c r="A38" s="21" t="s">
        <v>70</v>
      </c>
      <c r="B38" s="21" t="s">
        <v>71</v>
      </c>
      <c r="C38" s="46" t="s">
        <v>78</v>
      </c>
      <c r="D38" s="9" t="s">
        <v>79</v>
      </c>
      <c r="E38" s="15">
        <v>3383</v>
      </c>
      <c r="F38" s="9" t="s">
        <v>27</v>
      </c>
      <c r="G38" s="9" t="s">
        <v>80</v>
      </c>
      <c r="H38" s="10" t="s">
        <v>81</v>
      </c>
      <c r="I38" s="22">
        <v>33</v>
      </c>
      <c r="J38" s="22">
        <f>1.31+0.425+0.3+5.29*0.001+2.2*0.01-9.94*0.01</f>
        <v>1.96289</v>
      </c>
      <c r="K38" s="33" t="s">
        <v>381</v>
      </c>
    </row>
    <row r="39" spans="1:12" ht="28.8">
      <c r="A39" s="21" t="s">
        <v>70</v>
      </c>
      <c r="B39" s="21" t="s">
        <v>71</v>
      </c>
      <c r="C39" s="46" t="s">
        <v>82</v>
      </c>
      <c r="D39" s="23" t="s">
        <v>161</v>
      </c>
      <c r="E39" s="15">
        <v>3383</v>
      </c>
      <c r="F39" s="9" t="s">
        <v>27</v>
      </c>
      <c r="G39" s="9" t="s">
        <v>83</v>
      </c>
      <c r="H39" s="10" t="s">
        <v>17</v>
      </c>
      <c r="I39" s="22">
        <v>3</v>
      </c>
      <c r="J39" s="22">
        <v>4</v>
      </c>
    </row>
    <row r="40" spans="1:12" ht="57.6">
      <c r="A40" s="21" t="s">
        <v>70</v>
      </c>
      <c r="B40" s="21" t="s">
        <v>71</v>
      </c>
      <c r="C40" s="46" t="s">
        <v>84</v>
      </c>
      <c r="D40" s="9" t="s">
        <v>85</v>
      </c>
      <c r="E40" s="15">
        <v>3383</v>
      </c>
      <c r="F40" s="9" t="s">
        <v>27</v>
      </c>
      <c r="G40" s="9" t="s">
        <v>11</v>
      </c>
      <c r="H40" s="10" t="s">
        <v>86</v>
      </c>
      <c r="I40" s="22">
        <v>3</v>
      </c>
      <c r="J40" s="22">
        <v>4</v>
      </c>
    </row>
    <row r="41" spans="1:12" ht="57.6">
      <c r="A41" s="21" t="s">
        <v>70</v>
      </c>
      <c r="B41" s="21" t="s">
        <v>71</v>
      </c>
      <c r="C41" s="46" t="s">
        <v>87</v>
      </c>
      <c r="D41" s="9" t="s">
        <v>88</v>
      </c>
      <c r="E41" s="15">
        <v>3383</v>
      </c>
      <c r="F41" s="9" t="s">
        <v>27</v>
      </c>
      <c r="G41" s="9" t="s">
        <v>89</v>
      </c>
      <c r="H41" s="10" t="s">
        <v>90</v>
      </c>
      <c r="I41" s="22">
        <v>3</v>
      </c>
      <c r="J41" s="22">
        <v>4</v>
      </c>
    </row>
    <row r="42" spans="1:12" ht="28.8">
      <c r="A42" s="21" t="s">
        <v>70</v>
      </c>
      <c r="B42" s="21" t="s">
        <v>71</v>
      </c>
      <c r="C42" s="46" t="s">
        <v>91</v>
      </c>
      <c r="D42" s="9" t="s">
        <v>76</v>
      </c>
      <c r="E42" s="14">
        <v>21.7</v>
      </c>
      <c r="F42" s="9" t="s">
        <v>20</v>
      </c>
      <c r="G42" s="9" t="s">
        <v>11</v>
      </c>
      <c r="H42" s="10" t="s">
        <v>92</v>
      </c>
      <c r="I42" s="22">
        <v>3</v>
      </c>
      <c r="J42" s="22">
        <v>4</v>
      </c>
    </row>
    <row r="43" spans="1:12">
      <c r="A43" s="21" t="s">
        <v>70</v>
      </c>
      <c r="B43" s="21" t="s">
        <v>71</v>
      </c>
      <c r="C43" s="49" t="s">
        <v>93</v>
      </c>
      <c r="D43" s="9" t="s">
        <v>94</v>
      </c>
      <c r="E43" s="14">
        <v>14.3</v>
      </c>
      <c r="F43" s="9" t="s">
        <v>20</v>
      </c>
      <c r="G43" s="9" t="s">
        <v>11</v>
      </c>
      <c r="H43" s="10" t="s">
        <v>95</v>
      </c>
      <c r="I43" s="22">
        <v>3</v>
      </c>
      <c r="J43" s="22">
        <v>4</v>
      </c>
    </row>
    <row r="44" spans="1:12">
      <c r="A44" s="21" t="s">
        <v>70</v>
      </c>
      <c r="B44" s="47" t="s">
        <v>71</v>
      </c>
      <c r="C44" s="50" t="s">
        <v>96</v>
      </c>
      <c r="D44" s="48" t="s">
        <v>97</v>
      </c>
      <c r="E44" s="15">
        <v>2417</v>
      </c>
      <c r="F44" s="9" t="s">
        <v>27</v>
      </c>
      <c r="G44" s="9" t="s">
        <v>11</v>
      </c>
      <c r="H44" s="10" t="s">
        <v>98</v>
      </c>
      <c r="I44" s="22">
        <v>3</v>
      </c>
      <c r="J44" s="22">
        <v>4</v>
      </c>
    </row>
    <row r="45" spans="1:12" ht="28.8">
      <c r="A45" s="21" t="s">
        <v>70</v>
      </c>
      <c r="B45" s="47" t="s">
        <v>71</v>
      </c>
      <c r="C45" s="50" t="s">
        <v>96</v>
      </c>
      <c r="D45" s="48" t="s">
        <v>99</v>
      </c>
      <c r="E45" s="15">
        <v>1015</v>
      </c>
      <c r="F45" s="9" t="s">
        <v>27</v>
      </c>
      <c r="G45" s="9" t="s">
        <v>11</v>
      </c>
      <c r="H45" s="10" t="s">
        <v>100</v>
      </c>
      <c r="I45" s="22">
        <v>3</v>
      </c>
      <c r="J45" s="22">
        <v>4</v>
      </c>
    </row>
    <row r="46" spans="1:12" ht="43.2">
      <c r="A46" s="21" t="s">
        <v>70</v>
      </c>
      <c r="B46" s="47" t="s">
        <v>71</v>
      </c>
      <c r="C46" s="50" t="s">
        <v>96</v>
      </c>
      <c r="D46" s="51" t="s">
        <v>101</v>
      </c>
      <c r="E46" s="16">
        <v>474</v>
      </c>
      <c r="F46" s="11" t="s">
        <v>27</v>
      </c>
      <c r="G46" s="11" t="s">
        <v>102</v>
      </c>
      <c r="H46" s="17" t="s">
        <v>127</v>
      </c>
      <c r="I46" s="22">
        <v>3</v>
      </c>
      <c r="J46" s="22">
        <v>4</v>
      </c>
    </row>
    <row r="47" spans="1:12" ht="28.8">
      <c r="A47" s="21" t="s">
        <v>70</v>
      </c>
      <c r="B47" s="20" t="s">
        <v>103</v>
      </c>
      <c r="C47" s="52" t="s">
        <v>104</v>
      </c>
      <c r="D47" s="23" t="s">
        <v>161</v>
      </c>
      <c r="E47" s="2">
        <v>2956</v>
      </c>
      <c r="F47" s="1" t="s">
        <v>27</v>
      </c>
      <c r="G47" s="1" t="s">
        <v>83</v>
      </c>
      <c r="H47" s="3" t="s">
        <v>17</v>
      </c>
      <c r="I47" s="22">
        <v>3</v>
      </c>
      <c r="J47" s="22">
        <v>4</v>
      </c>
    </row>
    <row r="48" spans="1:12" ht="28.8">
      <c r="A48" s="21" t="s">
        <v>70</v>
      </c>
      <c r="B48" s="20" t="s">
        <v>103</v>
      </c>
      <c r="C48" s="42" t="s">
        <v>105</v>
      </c>
      <c r="D48" s="1" t="s">
        <v>106</v>
      </c>
      <c r="E48" s="2">
        <v>2956</v>
      </c>
      <c r="F48" s="1" t="s">
        <v>27</v>
      </c>
      <c r="G48" s="1" t="s">
        <v>11</v>
      </c>
      <c r="H48" s="3" t="s">
        <v>107</v>
      </c>
      <c r="I48" s="22">
        <v>3</v>
      </c>
      <c r="J48" s="22">
        <v>4</v>
      </c>
    </row>
    <row r="49" spans="1:11" ht="28.8">
      <c r="A49" s="21" t="s">
        <v>70</v>
      </c>
      <c r="B49" s="20" t="s">
        <v>103</v>
      </c>
      <c r="C49" s="42" t="s">
        <v>108</v>
      </c>
      <c r="D49" s="1" t="s">
        <v>109</v>
      </c>
      <c r="E49" s="2">
        <v>2956</v>
      </c>
      <c r="F49" s="1" t="s">
        <v>27</v>
      </c>
      <c r="G49" s="1" t="s">
        <v>11</v>
      </c>
      <c r="H49" s="3" t="s">
        <v>110</v>
      </c>
      <c r="I49" s="22">
        <v>3</v>
      </c>
      <c r="J49" s="22">
        <v>4</v>
      </c>
    </row>
    <row r="50" spans="1:11" ht="28.8">
      <c r="A50" s="21" t="s">
        <v>70</v>
      </c>
      <c r="B50" s="20" t="s">
        <v>103</v>
      </c>
      <c r="C50" s="43" t="s">
        <v>111</v>
      </c>
      <c r="D50" s="1" t="s">
        <v>112</v>
      </c>
      <c r="E50" s="2">
        <v>2956</v>
      </c>
      <c r="F50" s="1" t="s">
        <v>27</v>
      </c>
      <c r="G50" s="1" t="s">
        <v>113</v>
      </c>
      <c r="H50" s="3" t="s">
        <v>114</v>
      </c>
      <c r="I50" s="22">
        <v>3</v>
      </c>
      <c r="J50" s="22">
        <v>4</v>
      </c>
    </row>
    <row r="51" spans="1:11" ht="57.6">
      <c r="A51" s="21" t="s">
        <v>70</v>
      </c>
      <c r="B51" s="20" t="s">
        <v>103</v>
      </c>
      <c r="C51" s="43" t="s">
        <v>111</v>
      </c>
      <c r="D51" s="1" t="s">
        <v>115</v>
      </c>
      <c r="E51" s="2">
        <v>2956</v>
      </c>
      <c r="F51" s="1" t="s">
        <v>27</v>
      </c>
      <c r="G51" s="1" t="s">
        <v>11</v>
      </c>
      <c r="H51" s="3" t="s">
        <v>116</v>
      </c>
      <c r="I51" s="22">
        <v>3</v>
      </c>
      <c r="J51" s="22">
        <v>4</v>
      </c>
    </row>
    <row r="52" spans="1:11" ht="28.8">
      <c r="A52" s="21" t="s">
        <v>70</v>
      </c>
      <c r="B52" s="20" t="s">
        <v>103</v>
      </c>
      <c r="C52" s="42" t="s">
        <v>117</v>
      </c>
      <c r="D52" s="1" t="s">
        <v>118</v>
      </c>
      <c r="E52" s="2">
        <v>2956</v>
      </c>
      <c r="F52" s="1" t="s">
        <v>27</v>
      </c>
      <c r="G52" s="1" t="s">
        <v>11</v>
      </c>
      <c r="H52" s="3" t="s">
        <v>119</v>
      </c>
      <c r="I52" s="22">
        <v>3</v>
      </c>
      <c r="J52" s="22">
        <v>4</v>
      </c>
    </row>
    <row r="53" spans="1:11" ht="86.4">
      <c r="A53" s="21" t="s">
        <v>70</v>
      </c>
      <c r="B53" s="20" t="s">
        <v>103</v>
      </c>
      <c r="C53" s="42" t="s">
        <v>120</v>
      </c>
      <c r="D53" s="1" t="s">
        <v>121</v>
      </c>
      <c r="E53" s="2">
        <v>2956</v>
      </c>
      <c r="F53" s="1" t="s">
        <v>27</v>
      </c>
      <c r="G53" s="1" t="s">
        <v>89</v>
      </c>
      <c r="H53" s="3" t="s">
        <v>122</v>
      </c>
      <c r="I53" s="22">
        <v>3</v>
      </c>
      <c r="J53" s="22">
        <v>4</v>
      </c>
    </row>
    <row r="54" spans="1:11" ht="28.8">
      <c r="A54" s="21" t="s">
        <v>70</v>
      </c>
      <c r="B54" s="20" t="s">
        <v>47</v>
      </c>
      <c r="C54" s="42" t="s">
        <v>78</v>
      </c>
      <c r="D54" s="1" t="s">
        <v>123</v>
      </c>
      <c r="E54" s="2">
        <v>188</v>
      </c>
      <c r="F54" s="1" t="s">
        <v>10</v>
      </c>
      <c r="G54" s="1" t="s">
        <v>11</v>
      </c>
      <c r="H54" s="3" t="s">
        <v>124</v>
      </c>
      <c r="I54" s="22">
        <v>3</v>
      </c>
      <c r="J54" s="22">
        <v>4</v>
      </c>
      <c r="K54" s="22" t="s">
        <v>380</v>
      </c>
    </row>
    <row r="55" spans="1:11" ht="28.8">
      <c r="A55" s="21" t="s">
        <v>70</v>
      </c>
      <c r="B55" s="20" t="s">
        <v>47</v>
      </c>
      <c r="C55" s="44" t="s">
        <v>120</v>
      </c>
      <c r="D55" s="5" t="s">
        <v>125</v>
      </c>
      <c r="E55" s="18">
        <v>174</v>
      </c>
      <c r="F55" s="5" t="s">
        <v>27</v>
      </c>
      <c r="G55" s="5" t="s">
        <v>11</v>
      </c>
      <c r="H55" s="7" t="s">
        <v>126</v>
      </c>
      <c r="I55" s="22">
        <v>3</v>
      </c>
      <c r="J55" s="22">
        <v>4</v>
      </c>
    </row>
  </sheetData>
  <hyperlinks>
    <hyperlink ref="K14" r:id="rId1" display="https://theconstructor.org/concrete/lightweight-concrete/1670/" xr:uid="{6152F4D9-167D-45F8-9EC3-E51D7EBA61F7}"/>
    <hyperlink ref="K15" r:id="rId2" display="https://theconstructor.org/concrete/lightweight-concrete/1670/" xr:uid="{CEB16906-7C1A-440B-9D4B-AE8BC5EEA167}"/>
    <hyperlink ref="K38" r:id="rId3" xr:uid="{7C7510D9-AD4E-4097-B1DD-F43F7C58739D}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4F69-C3EA-48D8-B8A1-99B264AD1132}">
  <dimension ref="A1:H36"/>
  <sheetViews>
    <sheetView topLeftCell="A10" workbookViewId="0">
      <selection activeCell="C30" sqref="C30"/>
    </sheetView>
  </sheetViews>
  <sheetFormatPr defaultRowHeight="14.4"/>
  <cols>
    <col min="1" max="1" width="15.44140625" customWidth="1"/>
    <col min="2" max="3" width="26.33203125" customWidth="1"/>
    <col min="4" max="4" width="13.5546875" customWidth="1"/>
    <col min="5" max="5" width="10.77734375" customWidth="1"/>
    <col min="6" max="6" width="12.44140625" customWidth="1"/>
  </cols>
  <sheetData>
    <row r="1" spans="1:7">
      <c r="A1" s="22" t="s">
        <v>0</v>
      </c>
      <c r="B1" s="22" t="s">
        <v>368</v>
      </c>
      <c r="C1" s="22"/>
      <c r="D1" s="22"/>
      <c r="E1" s="22"/>
    </row>
    <row r="2" spans="1:7">
      <c r="A2" s="22" t="s">
        <v>4</v>
      </c>
      <c r="B2" s="22" t="s">
        <v>367</v>
      </c>
      <c r="C2" s="22"/>
      <c r="D2" s="22"/>
      <c r="E2" s="22"/>
    </row>
    <row r="3" spans="1:7">
      <c r="A3" s="22" t="s">
        <v>3</v>
      </c>
      <c r="B3" s="33" t="s">
        <v>369</v>
      </c>
      <c r="C3" s="33"/>
      <c r="D3" s="22"/>
      <c r="E3" s="22"/>
    </row>
    <row r="4" spans="1:7">
      <c r="A4" s="22" t="s">
        <v>128</v>
      </c>
      <c r="B4" s="22" t="s">
        <v>370</v>
      </c>
      <c r="C4" s="22"/>
      <c r="D4" s="22"/>
      <c r="E4" s="22"/>
    </row>
    <row r="5" spans="1:7">
      <c r="A5" s="22" t="s">
        <v>130</v>
      </c>
      <c r="B5" s="37">
        <v>498590</v>
      </c>
      <c r="C5" s="37"/>
      <c r="D5" s="22" t="s">
        <v>131</v>
      </c>
      <c r="E5" s="22">
        <f>B5*0.0929</f>
        <v>46319.010999999999</v>
      </c>
    </row>
    <row r="6" spans="1:7">
      <c r="A6" s="22" t="s">
        <v>203</v>
      </c>
      <c r="B6" s="25">
        <v>12</v>
      </c>
      <c r="C6" s="25"/>
      <c r="D6" s="22"/>
      <c r="E6" s="22"/>
    </row>
    <row r="8" spans="1:7">
      <c r="A8" s="22" t="s">
        <v>50</v>
      </c>
      <c r="B8" t="s">
        <v>252</v>
      </c>
      <c r="C8" t="s">
        <v>371</v>
      </c>
      <c r="D8" t="s">
        <v>337</v>
      </c>
      <c r="E8" t="s">
        <v>340</v>
      </c>
      <c r="F8" t="s">
        <v>338</v>
      </c>
      <c r="G8" t="s">
        <v>339</v>
      </c>
    </row>
    <row r="10" spans="1:7">
      <c r="B10" t="s">
        <v>342</v>
      </c>
      <c r="C10" t="s">
        <v>19</v>
      </c>
      <c r="D10" s="37">
        <v>253929</v>
      </c>
      <c r="E10">
        <v>0.5</v>
      </c>
      <c r="F10" s="37">
        <v>115180</v>
      </c>
      <c r="G10">
        <v>2.4</v>
      </c>
    </row>
    <row r="11" spans="1:7">
      <c r="B11" t="s">
        <v>343</v>
      </c>
      <c r="C11" t="s">
        <v>19</v>
      </c>
      <c r="D11" s="37">
        <v>157464</v>
      </c>
      <c r="E11">
        <v>0.3</v>
      </c>
      <c r="F11" s="37">
        <v>71424</v>
      </c>
      <c r="G11">
        <v>1.5</v>
      </c>
    </row>
    <row r="12" spans="1:7">
      <c r="B12" t="s">
        <v>344</v>
      </c>
      <c r="C12" t="s">
        <v>19</v>
      </c>
      <c r="D12" s="37">
        <v>4385956</v>
      </c>
      <c r="E12">
        <v>8.6</v>
      </c>
      <c r="F12" s="37">
        <v>1989436</v>
      </c>
      <c r="G12">
        <v>41.8</v>
      </c>
    </row>
    <row r="13" spans="1:7">
      <c r="B13" t="s">
        <v>345</v>
      </c>
      <c r="C13" t="s">
        <v>19</v>
      </c>
      <c r="D13" s="37">
        <v>84240</v>
      </c>
      <c r="E13">
        <v>0.2</v>
      </c>
      <c r="F13" s="37">
        <v>38211</v>
      </c>
      <c r="G13">
        <v>0.8</v>
      </c>
    </row>
    <row r="14" spans="1:7">
      <c r="B14" t="s">
        <v>346</v>
      </c>
      <c r="C14" t="s">
        <v>19</v>
      </c>
      <c r="D14" s="37">
        <v>474240</v>
      </c>
      <c r="E14">
        <v>0.9</v>
      </c>
      <c r="F14" s="37">
        <v>215112</v>
      </c>
      <c r="G14">
        <v>4.5</v>
      </c>
    </row>
    <row r="15" spans="1:7">
      <c r="B15" t="s">
        <v>347</v>
      </c>
      <c r="C15" t="s">
        <v>19</v>
      </c>
      <c r="D15" s="37">
        <v>136575</v>
      </c>
      <c r="E15">
        <v>0.3</v>
      </c>
      <c r="F15" s="37">
        <v>61950</v>
      </c>
      <c r="G15">
        <v>1.3</v>
      </c>
    </row>
    <row r="16" spans="1:7">
      <c r="B16" t="s">
        <v>348</v>
      </c>
      <c r="C16" t="s">
        <v>19</v>
      </c>
      <c r="D16" s="37">
        <v>32893</v>
      </c>
      <c r="E16">
        <v>0.1</v>
      </c>
      <c r="F16" s="37">
        <v>14920</v>
      </c>
      <c r="G16">
        <v>0.3</v>
      </c>
    </row>
    <row r="17" spans="2:7">
      <c r="B17" s="41" t="s">
        <v>349</v>
      </c>
      <c r="D17" s="37">
        <v>32935</v>
      </c>
      <c r="E17">
        <v>0.1</v>
      </c>
      <c r="F17" s="37">
        <v>14939</v>
      </c>
      <c r="G17">
        <v>0.3</v>
      </c>
    </row>
    <row r="18" spans="2:7">
      <c r="B18" s="41" t="s">
        <v>350</v>
      </c>
      <c r="D18" s="37">
        <v>15941</v>
      </c>
      <c r="E18">
        <v>0</v>
      </c>
      <c r="F18" s="37">
        <v>7231</v>
      </c>
      <c r="G18">
        <v>0.2</v>
      </c>
    </row>
    <row r="19" spans="2:7">
      <c r="B19" s="41" t="s">
        <v>351</v>
      </c>
      <c r="D19" s="37">
        <v>174654</v>
      </c>
      <c r="E19">
        <v>0.3</v>
      </c>
      <c r="F19" s="37">
        <v>79222</v>
      </c>
      <c r="G19">
        <v>1.7</v>
      </c>
    </row>
    <row r="20" spans="2:7">
      <c r="B20" s="41" t="s">
        <v>352</v>
      </c>
      <c r="D20" s="37">
        <v>5161</v>
      </c>
      <c r="E20">
        <v>0</v>
      </c>
      <c r="F20" s="37">
        <v>2341</v>
      </c>
      <c r="G20">
        <v>0</v>
      </c>
    </row>
    <row r="21" spans="2:7">
      <c r="B21" t="s">
        <v>353</v>
      </c>
      <c r="D21" s="37">
        <v>2946933</v>
      </c>
      <c r="E21">
        <v>5.6</v>
      </c>
      <c r="F21" s="37">
        <v>1336706</v>
      </c>
      <c r="G21">
        <v>28.1</v>
      </c>
    </row>
    <row r="22" spans="2:7">
      <c r="B22" t="s">
        <v>354</v>
      </c>
      <c r="C22" t="s">
        <v>372</v>
      </c>
      <c r="D22" s="37">
        <v>60257860</v>
      </c>
      <c r="E22">
        <v>117.7</v>
      </c>
      <c r="F22" s="37">
        <v>27332506</v>
      </c>
      <c r="G22">
        <v>574.9</v>
      </c>
    </row>
    <row r="23" spans="2:7">
      <c r="B23" t="s">
        <v>355</v>
      </c>
      <c r="C23" t="s">
        <v>372</v>
      </c>
      <c r="D23" s="37">
        <v>1810836</v>
      </c>
      <c r="E23">
        <v>3.5</v>
      </c>
      <c r="F23" s="37">
        <v>821381</v>
      </c>
      <c r="G23">
        <v>17.3</v>
      </c>
    </row>
    <row r="24" spans="2:7">
      <c r="B24" t="s">
        <v>42</v>
      </c>
      <c r="C24" t="s">
        <v>42</v>
      </c>
      <c r="D24" s="37">
        <v>968760</v>
      </c>
      <c r="E24">
        <v>1.9</v>
      </c>
      <c r="F24" s="37">
        <v>439422</v>
      </c>
      <c r="G24">
        <v>9.1999999999999993</v>
      </c>
    </row>
    <row r="25" spans="2:7">
      <c r="B25" t="s">
        <v>356</v>
      </c>
      <c r="D25" s="37">
        <v>1570617</v>
      </c>
      <c r="E25">
        <v>3.1</v>
      </c>
      <c r="F25" s="37">
        <v>712420</v>
      </c>
      <c r="G25">
        <v>15</v>
      </c>
    </row>
    <row r="26" spans="2:7">
      <c r="B26" t="s">
        <v>357</v>
      </c>
      <c r="D26" s="37">
        <v>5453760</v>
      </c>
      <c r="E26">
        <v>10.7</v>
      </c>
      <c r="F26" s="37">
        <v>2473784</v>
      </c>
      <c r="G26">
        <v>52</v>
      </c>
    </row>
    <row r="27" spans="2:7">
      <c r="B27" t="s">
        <v>358</v>
      </c>
      <c r="D27" s="37">
        <v>378268</v>
      </c>
      <c r="E27">
        <v>0.7</v>
      </c>
      <c r="F27" s="37">
        <v>171579</v>
      </c>
      <c r="G27">
        <v>3.6</v>
      </c>
    </row>
    <row r="28" spans="2:7">
      <c r="B28" t="s">
        <v>359</v>
      </c>
      <c r="C28" t="s">
        <v>378</v>
      </c>
      <c r="D28" s="37">
        <v>58119</v>
      </c>
      <c r="E28">
        <v>0.1</v>
      </c>
      <c r="F28" s="37">
        <v>26362</v>
      </c>
      <c r="G28">
        <v>0.6</v>
      </c>
    </row>
    <row r="29" spans="2:7">
      <c r="B29" t="s">
        <v>360</v>
      </c>
      <c r="D29" s="37">
        <v>688905</v>
      </c>
      <c r="E29">
        <v>1.3</v>
      </c>
      <c r="F29" s="37">
        <v>312482</v>
      </c>
      <c r="G29">
        <v>6.6</v>
      </c>
    </row>
    <row r="30" spans="2:7">
      <c r="B30" t="s">
        <v>361</v>
      </c>
      <c r="C30" t="s">
        <v>379</v>
      </c>
      <c r="D30" s="37">
        <v>320479</v>
      </c>
      <c r="E30">
        <v>0.6</v>
      </c>
      <c r="F30" s="37">
        <v>145367</v>
      </c>
      <c r="G30">
        <v>3.1</v>
      </c>
    </row>
    <row r="31" spans="2:7">
      <c r="B31" t="s">
        <v>362</v>
      </c>
      <c r="D31" s="37">
        <v>132822</v>
      </c>
      <c r="E31">
        <v>0.3</v>
      </c>
      <c r="F31" s="37">
        <v>60247</v>
      </c>
      <c r="G31">
        <v>1.3</v>
      </c>
    </row>
    <row r="32" spans="2:7">
      <c r="B32" s="41" t="s">
        <v>363</v>
      </c>
      <c r="D32" s="37">
        <v>320918</v>
      </c>
      <c r="E32">
        <v>0.6</v>
      </c>
      <c r="F32" s="37">
        <v>145566</v>
      </c>
      <c r="G32">
        <v>3.1</v>
      </c>
    </row>
    <row r="33" spans="2:8">
      <c r="B33" t="s">
        <v>364</v>
      </c>
      <c r="D33" s="37">
        <v>7032</v>
      </c>
      <c r="E33">
        <v>0</v>
      </c>
      <c r="F33" s="37">
        <v>3190</v>
      </c>
      <c r="G33">
        <v>0.1</v>
      </c>
    </row>
    <row r="34" spans="2:8">
      <c r="B34" s="41" t="s">
        <v>217</v>
      </c>
      <c r="D34" s="37">
        <v>21153</v>
      </c>
      <c r="E34">
        <v>0</v>
      </c>
      <c r="F34" s="37">
        <v>9595</v>
      </c>
      <c r="G34">
        <v>0.2</v>
      </c>
    </row>
    <row r="35" spans="2:8">
      <c r="B35" t="s">
        <v>365</v>
      </c>
      <c r="C35" t="s">
        <v>341</v>
      </c>
      <c r="D35" s="37">
        <v>656100</v>
      </c>
      <c r="E35">
        <v>1.3</v>
      </c>
      <c r="F35" s="37">
        <v>297602</v>
      </c>
      <c r="G35">
        <v>6.3</v>
      </c>
      <c r="H35" t="s">
        <v>377</v>
      </c>
    </row>
    <row r="36" spans="2:8">
      <c r="B36" t="s">
        <v>366</v>
      </c>
      <c r="C36" t="s">
        <v>191</v>
      </c>
      <c r="D36" s="37">
        <v>1377810</v>
      </c>
      <c r="E36">
        <v>2.7</v>
      </c>
      <c r="F36" s="37">
        <v>624964</v>
      </c>
      <c r="G36">
        <v>13.1</v>
      </c>
    </row>
  </sheetData>
  <hyperlinks>
    <hyperlink ref="B3" r:id="rId1" display="https://dspace.mit.edu/bitstream/handle/1721.1/105108/MIT Buildings LCA Report 2011.pdf?sequence=1&amp;isAllowed=y" xr:uid="{4263BF35-9296-46F6-9679-57A8CDBAED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F9D7-AAD7-4BB5-838D-5C581498AF98}">
  <dimension ref="A1:N27"/>
  <sheetViews>
    <sheetView workbookViewId="0">
      <selection activeCell="E10" sqref="E10"/>
    </sheetView>
  </sheetViews>
  <sheetFormatPr defaultRowHeight="14.4"/>
  <cols>
    <col min="2" max="2" width="13.109375" customWidth="1"/>
    <col min="6" max="6" width="17.21875" customWidth="1"/>
  </cols>
  <sheetData>
    <row r="1" spans="1:14">
      <c r="A1" s="22" t="s">
        <v>0</v>
      </c>
      <c r="B1" s="22" t="s">
        <v>314</v>
      </c>
      <c r="C1" s="22"/>
      <c r="D1" s="22"/>
    </row>
    <row r="2" spans="1:14">
      <c r="A2" s="22" t="s">
        <v>4</v>
      </c>
      <c r="B2" s="22" t="s">
        <v>315</v>
      </c>
      <c r="C2" s="22"/>
      <c r="D2" s="22"/>
    </row>
    <row r="3" spans="1:14">
      <c r="A3" s="22" t="s">
        <v>3</v>
      </c>
      <c r="B3" s="33" t="s">
        <v>336</v>
      </c>
      <c r="C3" s="22"/>
      <c r="D3" s="22"/>
    </row>
    <row r="4" spans="1:14">
      <c r="A4" s="22" t="s">
        <v>128</v>
      </c>
      <c r="B4" s="22" t="s">
        <v>129</v>
      </c>
      <c r="C4" s="22"/>
      <c r="D4" s="22"/>
    </row>
    <row r="5" spans="1:14">
      <c r="A5" s="22" t="s">
        <v>130</v>
      </c>
      <c r="B5" s="25">
        <f>D5*3.3*3.3</f>
        <v>154997.36999999997</v>
      </c>
      <c r="C5" s="22" t="s">
        <v>131</v>
      </c>
      <c r="D5" s="22">
        <v>14233</v>
      </c>
      <c r="E5" t="s">
        <v>313</v>
      </c>
    </row>
    <row r="6" spans="1:14">
      <c r="A6" s="22" t="s">
        <v>203</v>
      </c>
      <c r="B6" s="25">
        <v>5</v>
      </c>
      <c r="C6" s="22"/>
      <c r="D6" s="22"/>
    </row>
    <row r="7" spans="1:14">
      <c r="A7" s="22" t="s">
        <v>316</v>
      </c>
      <c r="B7">
        <v>3</v>
      </c>
    </row>
    <row r="9" spans="1:14">
      <c r="A9" s="22" t="s">
        <v>50</v>
      </c>
      <c r="B9" s="22" t="s">
        <v>51</v>
      </c>
      <c r="C9" s="22" t="s">
        <v>52</v>
      </c>
      <c r="D9" s="22" t="s">
        <v>53</v>
      </c>
      <c r="E9" s="22" t="s">
        <v>54</v>
      </c>
      <c r="F9" s="22" t="s">
        <v>55</v>
      </c>
      <c r="G9" s="22" t="s">
        <v>56</v>
      </c>
      <c r="H9" s="22" t="s">
        <v>57</v>
      </c>
      <c r="I9" s="22" t="s">
        <v>201</v>
      </c>
      <c r="J9" s="22" t="s">
        <v>202</v>
      </c>
      <c r="K9" s="22" t="s">
        <v>292</v>
      </c>
      <c r="L9" s="22" t="s">
        <v>291</v>
      </c>
      <c r="M9" s="22" t="s">
        <v>293</v>
      </c>
      <c r="N9" s="22" t="s">
        <v>294</v>
      </c>
    </row>
    <row r="10" spans="1:14">
      <c r="A10" s="22" t="s">
        <v>40</v>
      </c>
      <c r="B10" t="s">
        <v>317</v>
      </c>
      <c r="D10" t="s">
        <v>42</v>
      </c>
      <c r="E10">
        <v>1408</v>
      </c>
      <c r="F10" t="s">
        <v>10</v>
      </c>
      <c r="I10">
        <f>1350+143+0.00356+7.36+8.97+30</f>
        <v>1539.33356</v>
      </c>
      <c r="J10">
        <v>280</v>
      </c>
    </row>
    <row r="11" spans="1:14">
      <c r="A11" s="22" t="s">
        <v>40</v>
      </c>
      <c r="B11" t="s">
        <v>48</v>
      </c>
      <c r="D11" t="s">
        <v>42</v>
      </c>
      <c r="E11">
        <v>416</v>
      </c>
      <c r="F11" t="s">
        <v>10</v>
      </c>
      <c r="I11">
        <f t="shared" ref="I11:I19" si="0">1350+143+0.00356+7.36+8.97+30</f>
        <v>1539.33356</v>
      </c>
      <c r="J11">
        <v>280</v>
      </c>
    </row>
    <row r="12" spans="1:14">
      <c r="A12" s="22" t="s">
        <v>40</v>
      </c>
      <c r="B12" t="s">
        <v>318</v>
      </c>
      <c r="D12" t="s">
        <v>42</v>
      </c>
      <c r="E12">
        <v>834</v>
      </c>
      <c r="F12" t="s">
        <v>10</v>
      </c>
      <c r="I12">
        <f t="shared" si="0"/>
        <v>1539.33356</v>
      </c>
      <c r="J12">
        <v>280</v>
      </c>
    </row>
    <row r="13" spans="1:14">
      <c r="A13" s="22" t="s">
        <v>40</v>
      </c>
      <c r="B13" t="s">
        <v>319</v>
      </c>
      <c r="D13" t="s">
        <v>42</v>
      </c>
      <c r="E13">
        <v>151</v>
      </c>
      <c r="F13" t="s">
        <v>10</v>
      </c>
      <c r="I13">
        <f t="shared" si="0"/>
        <v>1539.33356</v>
      </c>
      <c r="J13">
        <v>280</v>
      </c>
    </row>
    <row r="14" spans="1:14">
      <c r="A14" s="22" t="s">
        <v>40</v>
      </c>
      <c r="B14" t="s">
        <v>320</v>
      </c>
      <c r="D14" t="s">
        <v>42</v>
      </c>
      <c r="E14">
        <v>3253</v>
      </c>
      <c r="F14" t="s">
        <v>10</v>
      </c>
      <c r="I14">
        <f t="shared" si="0"/>
        <v>1539.33356</v>
      </c>
      <c r="J14">
        <v>280</v>
      </c>
    </row>
    <row r="15" spans="1:14">
      <c r="A15" s="22" t="s">
        <v>327</v>
      </c>
      <c r="B15" t="s">
        <v>321</v>
      </c>
      <c r="D15" t="s">
        <v>42</v>
      </c>
      <c r="E15">
        <v>1293</v>
      </c>
      <c r="F15" t="s">
        <v>10</v>
      </c>
      <c r="I15">
        <f t="shared" si="0"/>
        <v>1539.33356</v>
      </c>
      <c r="J15">
        <v>280</v>
      </c>
    </row>
    <row r="16" spans="1:14">
      <c r="A16" s="22" t="s">
        <v>327</v>
      </c>
      <c r="B16" t="s">
        <v>322</v>
      </c>
      <c r="D16" t="s">
        <v>42</v>
      </c>
      <c r="E16">
        <v>181</v>
      </c>
      <c r="F16" t="s">
        <v>10</v>
      </c>
      <c r="I16">
        <f t="shared" si="0"/>
        <v>1539.33356</v>
      </c>
      <c r="J16">
        <v>280</v>
      </c>
    </row>
    <row r="17" spans="1:10">
      <c r="A17" s="22" t="s">
        <v>327</v>
      </c>
      <c r="B17" t="s">
        <v>323</v>
      </c>
      <c r="D17" t="s">
        <v>42</v>
      </c>
      <c r="E17">
        <v>3628</v>
      </c>
      <c r="F17" t="s">
        <v>10</v>
      </c>
      <c r="I17">
        <f t="shared" si="0"/>
        <v>1539.33356</v>
      </c>
      <c r="J17">
        <v>280</v>
      </c>
    </row>
    <row r="18" spans="1:10">
      <c r="A18" s="22" t="s">
        <v>327</v>
      </c>
      <c r="B18" t="s">
        <v>324</v>
      </c>
      <c r="D18" t="s">
        <v>42</v>
      </c>
      <c r="E18">
        <v>268</v>
      </c>
      <c r="F18" t="s">
        <v>10</v>
      </c>
      <c r="I18">
        <f t="shared" si="0"/>
        <v>1539.33356</v>
      </c>
      <c r="J18">
        <v>280</v>
      </c>
    </row>
    <row r="19" spans="1:10">
      <c r="A19" s="22" t="s">
        <v>327</v>
      </c>
      <c r="B19" t="s">
        <v>325</v>
      </c>
      <c r="D19" t="s">
        <v>42</v>
      </c>
      <c r="E19">
        <v>166</v>
      </c>
      <c r="F19" t="s">
        <v>10</v>
      </c>
      <c r="I19">
        <f t="shared" si="0"/>
        <v>1539.33356</v>
      </c>
      <c r="J19">
        <v>280</v>
      </c>
    </row>
    <row r="20" spans="1:10">
      <c r="A20" s="22" t="s">
        <v>327</v>
      </c>
      <c r="B20" t="s">
        <v>326</v>
      </c>
    </row>
    <row r="21" spans="1:10">
      <c r="A21" s="22" t="s">
        <v>328</v>
      </c>
      <c r="B21" t="s">
        <v>329</v>
      </c>
      <c r="E21">
        <v>2415</v>
      </c>
      <c r="F21" t="s">
        <v>27</v>
      </c>
    </row>
    <row r="22" spans="1:10">
      <c r="A22" s="22" t="s">
        <v>328</v>
      </c>
      <c r="B22" t="s">
        <v>330</v>
      </c>
    </row>
    <row r="23" spans="1:10">
      <c r="A23" s="22" t="s">
        <v>328</v>
      </c>
      <c r="B23" t="s">
        <v>331</v>
      </c>
      <c r="E23">
        <v>2134</v>
      </c>
    </row>
    <row r="24" spans="1:10">
      <c r="A24" s="22" t="s">
        <v>328</v>
      </c>
      <c r="B24" t="s">
        <v>332</v>
      </c>
      <c r="E24">
        <v>258</v>
      </c>
      <c r="F24" t="s">
        <v>10</v>
      </c>
    </row>
    <row r="25" spans="1:10">
      <c r="A25" s="22" t="s">
        <v>328</v>
      </c>
      <c r="B25" t="s">
        <v>333</v>
      </c>
      <c r="E25">
        <f>1617*0.406</f>
        <v>656.50200000000007</v>
      </c>
      <c r="F25" t="s">
        <v>10</v>
      </c>
    </row>
    <row r="26" spans="1:10">
      <c r="A26" s="22" t="s">
        <v>328</v>
      </c>
      <c r="B26" t="s">
        <v>334</v>
      </c>
    </row>
    <row r="27" spans="1:10">
      <c r="A27" s="22" t="s">
        <v>328</v>
      </c>
      <c r="B27" t="s">
        <v>335</v>
      </c>
      <c r="E27">
        <f>1929</f>
        <v>1929</v>
      </c>
      <c r="F27" t="s">
        <v>27</v>
      </c>
      <c r="J27">
        <v>2.5649999999999999</v>
      </c>
    </row>
  </sheetData>
  <phoneticPr fontId="3" type="noConversion"/>
  <hyperlinks>
    <hyperlink ref="B3" r:id="rId1" display="../../Downloads/buildings-02-00245.pdf" xr:uid="{FF47917C-DB51-4D07-80DA-3A9C753F3428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B3E6-0F40-40F3-B1E6-4E96636DED4E}">
  <dimension ref="A2:B13"/>
  <sheetViews>
    <sheetView workbookViewId="0">
      <selection activeCell="B2" sqref="B2"/>
    </sheetView>
  </sheetViews>
  <sheetFormatPr defaultRowHeight="14.4"/>
  <cols>
    <col min="1" max="1" width="62.88671875" customWidth="1"/>
  </cols>
  <sheetData>
    <row r="2" spans="1:2">
      <c r="A2" t="s">
        <v>303</v>
      </c>
      <c r="B2">
        <v>2.5139999999999998</v>
      </c>
    </row>
    <row r="3" spans="1:2" ht="21">
      <c r="A3" s="31" t="s">
        <v>304</v>
      </c>
      <c r="B3">
        <v>53.244999999999997</v>
      </c>
    </row>
    <row r="4" spans="1:2" ht="21">
      <c r="A4" s="32" t="s">
        <v>305</v>
      </c>
      <c r="B4">
        <v>1.05</v>
      </c>
    </row>
    <row r="5" spans="1:2" ht="21">
      <c r="A5" s="31" t="s">
        <v>306</v>
      </c>
      <c r="B5">
        <v>0</v>
      </c>
    </row>
    <row r="6" spans="1:2" ht="21">
      <c r="A6" s="31" t="s">
        <v>307</v>
      </c>
      <c r="B6">
        <v>1.05</v>
      </c>
    </row>
    <row r="7" spans="1:2" ht="21">
      <c r="A7" s="31" t="s">
        <v>308</v>
      </c>
      <c r="B7">
        <v>53.923000000000002</v>
      </c>
    </row>
    <row r="8" spans="1:2" ht="21">
      <c r="A8" s="32" t="s">
        <v>309</v>
      </c>
      <c r="B8">
        <f>1.392*0.0001</f>
        <v>1.392E-4</v>
      </c>
    </row>
    <row r="9" spans="1:2" ht="21">
      <c r="A9" s="32" t="s">
        <v>310</v>
      </c>
      <c r="B9">
        <f>1.459*0.0001</f>
        <v>1.4590000000000002E-4</v>
      </c>
    </row>
    <row r="11" spans="1:2" ht="21">
      <c r="A11" s="31" t="s">
        <v>311</v>
      </c>
      <c r="B11">
        <v>0</v>
      </c>
    </row>
    <row r="12" spans="1:2" ht="21">
      <c r="A12" s="31" t="s">
        <v>312</v>
      </c>
      <c r="B12">
        <v>0</v>
      </c>
    </row>
    <row r="13" spans="1:2">
      <c r="B13">
        <f>SUM(B4:B12)</f>
        <v>56.023285100000003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EFEE-70A9-4DAF-9115-0DD49D2915F1}">
  <dimension ref="A1:JS27"/>
  <sheetViews>
    <sheetView workbookViewId="0">
      <selection activeCell="O1" sqref="O1"/>
    </sheetView>
  </sheetViews>
  <sheetFormatPr defaultRowHeight="14.4"/>
  <sheetData>
    <row r="1" spans="1:279">
      <c r="C1" t="s">
        <v>234</v>
      </c>
      <c r="G1" t="s">
        <v>235</v>
      </c>
      <c r="K1" t="s">
        <v>236</v>
      </c>
    </row>
    <row r="2" spans="1:279">
      <c r="B2" t="s">
        <v>165</v>
      </c>
      <c r="C2" t="s">
        <v>132</v>
      </c>
      <c r="D2" t="s">
        <v>133</v>
      </c>
      <c r="E2" t="s">
        <v>134</v>
      </c>
      <c r="G2" t="s">
        <v>135</v>
      </c>
      <c r="H2" t="s">
        <v>136</v>
      </c>
      <c r="I2" t="s">
        <v>137</v>
      </c>
      <c r="K2" t="s">
        <v>138</v>
      </c>
      <c r="L2" t="s">
        <v>139</v>
      </c>
      <c r="M2" t="s">
        <v>140</v>
      </c>
      <c r="O2" t="s">
        <v>141</v>
      </c>
      <c r="P2" t="s">
        <v>142</v>
      </c>
      <c r="Q2" t="s">
        <v>143</v>
      </c>
      <c r="AN2" t="s">
        <v>144</v>
      </c>
      <c r="AO2">
        <v>279.3</v>
      </c>
      <c r="AP2">
        <v>278.70999999999998</v>
      </c>
      <c r="AQ2">
        <v>278.26</v>
      </c>
      <c r="AR2" t="s">
        <v>145</v>
      </c>
      <c r="AS2" t="s">
        <v>146</v>
      </c>
      <c r="AT2" t="s">
        <v>146</v>
      </c>
      <c r="AU2" t="s">
        <v>146</v>
      </c>
      <c r="AV2" t="s">
        <v>146</v>
      </c>
      <c r="AW2" t="s">
        <v>147</v>
      </c>
      <c r="AX2">
        <v>28.95</v>
      </c>
      <c r="AY2">
        <v>33.57</v>
      </c>
      <c r="AZ2">
        <v>39.28</v>
      </c>
      <c r="BA2" t="s">
        <v>145</v>
      </c>
      <c r="BB2" t="s">
        <v>146</v>
      </c>
      <c r="BC2" t="s">
        <v>146</v>
      </c>
      <c r="BD2" t="s">
        <v>146</v>
      </c>
      <c r="BE2" t="s">
        <v>146</v>
      </c>
      <c r="BF2" t="s">
        <v>148</v>
      </c>
      <c r="BG2">
        <v>282.76</v>
      </c>
      <c r="BH2">
        <v>282.76</v>
      </c>
      <c r="BI2">
        <v>282.76</v>
      </c>
      <c r="BJ2">
        <v>282.76</v>
      </c>
      <c r="BK2">
        <v>282.76</v>
      </c>
      <c r="BL2">
        <v>282.76</v>
      </c>
      <c r="BM2" t="s">
        <v>149</v>
      </c>
      <c r="BN2" t="s">
        <v>150</v>
      </c>
      <c r="BO2">
        <v>9.07</v>
      </c>
      <c r="BP2">
        <v>16.8</v>
      </c>
      <c r="BQ2">
        <v>21.85</v>
      </c>
      <c r="BR2">
        <v>19.79</v>
      </c>
      <c r="BS2">
        <v>30.46</v>
      </c>
      <c r="BT2">
        <v>58.75</v>
      </c>
      <c r="BU2">
        <v>14.84</v>
      </c>
      <c r="BV2">
        <v>28.5</v>
      </c>
      <c r="BW2">
        <v>45.11</v>
      </c>
      <c r="BX2" t="s">
        <v>151</v>
      </c>
      <c r="BY2">
        <v>787.64</v>
      </c>
      <c r="BZ2">
        <v>800.66</v>
      </c>
      <c r="CA2">
        <v>814.15</v>
      </c>
      <c r="CB2">
        <v>437.01</v>
      </c>
      <c r="CC2">
        <v>449.77</v>
      </c>
      <c r="CD2">
        <v>501.51</v>
      </c>
      <c r="CE2">
        <v>123.37</v>
      </c>
      <c r="CF2">
        <v>125.73</v>
      </c>
      <c r="CG2">
        <v>189.11</v>
      </c>
      <c r="CH2">
        <v>106.28</v>
      </c>
      <c r="CI2">
        <v>95.48</v>
      </c>
      <c r="CJ2">
        <v>144</v>
      </c>
      <c r="CK2" t="s">
        <v>44</v>
      </c>
      <c r="CL2" t="s">
        <v>40</v>
      </c>
      <c r="CM2">
        <v>5.9669999999999996</v>
      </c>
      <c r="CN2">
        <v>4.9320000000000004</v>
      </c>
      <c r="CO2">
        <v>6.125</v>
      </c>
      <c r="CP2">
        <v>5.032</v>
      </c>
      <c r="CQ2">
        <v>6.8479999999999999</v>
      </c>
      <c r="CR2">
        <v>6.4139999999999997</v>
      </c>
      <c r="CS2">
        <v>3.609</v>
      </c>
      <c r="CT2">
        <v>5.2569999999999997</v>
      </c>
      <c r="CU2">
        <v>6.1479999999999997</v>
      </c>
      <c r="CV2">
        <v>3.581</v>
      </c>
      <c r="CW2">
        <v>5.1929999999999996</v>
      </c>
      <c r="CX2">
        <v>6.0250000000000004</v>
      </c>
      <c r="CY2" t="s">
        <v>144</v>
      </c>
      <c r="CZ2">
        <v>13.877000000000001</v>
      </c>
      <c r="DA2">
        <v>15.92</v>
      </c>
      <c r="DB2">
        <v>14.09</v>
      </c>
      <c r="DC2" t="s">
        <v>145</v>
      </c>
      <c r="DD2" t="s">
        <v>146</v>
      </c>
      <c r="DE2" t="s">
        <v>146</v>
      </c>
      <c r="DF2" t="s">
        <v>146</v>
      </c>
      <c r="DG2" t="s">
        <v>146</v>
      </c>
      <c r="DH2" t="s">
        <v>147</v>
      </c>
      <c r="DI2">
        <v>1.8420000000000001</v>
      </c>
      <c r="DJ2">
        <v>2.0459999999999998</v>
      </c>
      <c r="DK2">
        <v>2.82</v>
      </c>
      <c r="DL2" t="s">
        <v>145</v>
      </c>
      <c r="DM2" t="s">
        <v>146</v>
      </c>
      <c r="DN2" t="s">
        <v>146</v>
      </c>
      <c r="DO2" t="s">
        <v>146</v>
      </c>
      <c r="DP2" t="s">
        <v>146</v>
      </c>
      <c r="DQ2" t="s">
        <v>148</v>
      </c>
      <c r="DR2">
        <v>12.824</v>
      </c>
      <c r="DS2">
        <v>12.823</v>
      </c>
      <c r="DT2">
        <v>12.824</v>
      </c>
      <c r="DU2">
        <v>12.824</v>
      </c>
      <c r="DV2">
        <v>12.824</v>
      </c>
      <c r="DW2">
        <v>12.824</v>
      </c>
      <c r="DX2" t="s">
        <v>149</v>
      </c>
      <c r="DY2" t="s">
        <v>150</v>
      </c>
      <c r="DZ2">
        <v>0.86299999999999999</v>
      </c>
      <c r="EA2">
        <v>0.42699999999999999</v>
      </c>
      <c r="EB2">
        <v>1.29</v>
      </c>
      <c r="EC2">
        <v>1.3380000000000001</v>
      </c>
      <c r="ED2">
        <v>1.827</v>
      </c>
      <c r="EE2">
        <v>3.6360000000000001</v>
      </c>
      <c r="EF2">
        <v>0.88800000000000001</v>
      </c>
      <c r="EG2">
        <v>1.7110000000000001</v>
      </c>
      <c r="EH2">
        <v>2.7970000000000002</v>
      </c>
      <c r="EI2" t="s">
        <v>151</v>
      </c>
      <c r="EJ2">
        <v>35.372999999999998</v>
      </c>
      <c r="EK2">
        <v>36.148000000000003</v>
      </c>
      <c r="EL2">
        <v>37.149000000000001</v>
      </c>
      <c r="EM2">
        <v>19.193999999999999</v>
      </c>
      <c r="EN2">
        <v>21.498999999999999</v>
      </c>
      <c r="EO2">
        <v>22.873999999999999</v>
      </c>
      <c r="EP2">
        <v>4.4969999999999999</v>
      </c>
      <c r="EQ2">
        <v>6.968</v>
      </c>
      <c r="ER2">
        <v>8.9450000000000003</v>
      </c>
      <c r="ES2">
        <v>3.581</v>
      </c>
      <c r="ET2">
        <v>5.1929999999999996</v>
      </c>
      <c r="EU2">
        <v>6.0250000000000004</v>
      </c>
      <c r="EV2" t="s">
        <v>152</v>
      </c>
      <c r="EW2" t="s">
        <v>40</v>
      </c>
      <c r="EX2">
        <v>0.75900000000000001</v>
      </c>
      <c r="EY2">
        <v>0.30599999999999999</v>
      </c>
      <c r="EZ2">
        <v>8.4000000000000005E-2</v>
      </c>
      <c r="FA2">
        <v>0.38500000000000001</v>
      </c>
      <c r="FB2">
        <v>0.223</v>
      </c>
      <c r="FC2">
        <v>7.0000000000000007E-2</v>
      </c>
      <c r="FD2">
        <v>0.38300000000000001</v>
      </c>
      <c r="FE2">
        <v>0.191</v>
      </c>
      <c r="FF2">
        <v>6.3E-2</v>
      </c>
      <c r="FG2">
        <v>0.38300000000000001</v>
      </c>
      <c r="FH2">
        <v>0.191</v>
      </c>
      <c r="FI2">
        <v>6.3E-2</v>
      </c>
      <c r="FJ2" t="s">
        <v>144</v>
      </c>
      <c r="FK2">
        <v>6.008</v>
      </c>
      <c r="FL2">
        <v>6.008</v>
      </c>
      <c r="FM2">
        <v>8.6530000000000005</v>
      </c>
      <c r="FN2" t="s">
        <v>145</v>
      </c>
      <c r="FO2" t="s">
        <v>146</v>
      </c>
      <c r="FP2" t="s">
        <v>146</v>
      </c>
      <c r="FQ2" t="s">
        <v>146</v>
      </c>
      <c r="FR2" t="s">
        <v>146</v>
      </c>
      <c r="FS2" t="s">
        <v>147</v>
      </c>
      <c r="FT2">
        <v>1.173</v>
      </c>
      <c r="FU2">
        <v>1.3109999999999999</v>
      </c>
      <c r="FV2">
        <v>1.5089999999999999</v>
      </c>
      <c r="FW2" t="s">
        <v>145</v>
      </c>
      <c r="FX2" t="s">
        <v>146</v>
      </c>
      <c r="FY2" t="s">
        <v>146</v>
      </c>
      <c r="FZ2" t="s">
        <v>146</v>
      </c>
      <c r="GA2" t="s">
        <v>146</v>
      </c>
      <c r="GB2" t="s">
        <v>148</v>
      </c>
      <c r="GC2">
        <v>10.667</v>
      </c>
      <c r="GD2">
        <v>10.667</v>
      </c>
      <c r="GE2">
        <v>10.667</v>
      </c>
      <c r="GF2">
        <v>10.667</v>
      </c>
      <c r="GG2">
        <v>10.677</v>
      </c>
      <c r="GH2">
        <v>10.667</v>
      </c>
      <c r="GI2" t="s">
        <v>149</v>
      </c>
      <c r="GJ2" t="s">
        <v>150</v>
      </c>
      <c r="GK2">
        <v>0.438</v>
      </c>
      <c r="GL2">
        <v>0.81200000000000006</v>
      </c>
      <c r="GM2">
        <v>0.84399999999999997</v>
      </c>
      <c r="GN2">
        <v>0.95599999999999996</v>
      </c>
      <c r="GO2">
        <v>0.98099999999999998</v>
      </c>
      <c r="GP2">
        <v>1.419</v>
      </c>
      <c r="GQ2">
        <v>0.71699999999999997</v>
      </c>
      <c r="GR2">
        <v>0.91800000000000004</v>
      </c>
      <c r="GS2">
        <v>1.089</v>
      </c>
      <c r="GT2" t="s">
        <v>151</v>
      </c>
      <c r="GU2">
        <v>19.045000000000002</v>
      </c>
      <c r="GV2">
        <v>19.103999999999999</v>
      </c>
      <c r="GW2">
        <v>21.757000000000001</v>
      </c>
      <c r="GX2">
        <v>12.007999999999999</v>
      </c>
      <c r="GY2">
        <v>11.881</v>
      </c>
      <c r="GZ2">
        <v>12.156000000000001</v>
      </c>
      <c r="HA2">
        <v>1.1000000000000001</v>
      </c>
      <c r="HB2">
        <v>1.109</v>
      </c>
      <c r="HC2">
        <v>1.1519999999999999</v>
      </c>
      <c r="HD2">
        <v>0.38300000000000001</v>
      </c>
      <c r="HE2">
        <v>0.191</v>
      </c>
      <c r="HF2">
        <v>6.3E-2</v>
      </c>
      <c r="HG2" t="s">
        <v>19</v>
      </c>
      <c r="HH2" t="s">
        <v>144</v>
      </c>
      <c r="HI2" t="s">
        <v>153</v>
      </c>
      <c r="HJ2">
        <v>15.59</v>
      </c>
      <c r="HK2">
        <v>15.52</v>
      </c>
      <c r="HL2">
        <v>14.51</v>
      </c>
      <c r="HM2">
        <v>14.46</v>
      </c>
      <c r="HN2">
        <v>14.42</v>
      </c>
      <c r="HO2">
        <v>14.51</v>
      </c>
      <c r="HP2">
        <v>14.49</v>
      </c>
      <c r="HQ2">
        <v>14.42</v>
      </c>
      <c r="HR2" t="s">
        <v>154</v>
      </c>
      <c r="HS2" t="s">
        <v>155</v>
      </c>
      <c r="HT2">
        <v>7.75</v>
      </c>
      <c r="HU2">
        <v>11.21</v>
      </c>
      <c r="HV2">
        <v>4.4800000000000004</v>
      </c>
      <c r="HW2">
        <v>6.73</v>
      </c>
      <c r="HX2">
        <v>9.33</v>
      </c>
      <c r="HY2">
        <v>4.4800000000000004</v>
      </c>
      <c r="HZ2">
        <v>6.83</v>
      </c>
      <c r="IA2">
        <v>9.42</v>
      </c>
      <c r="IB2" t="s">
        <v>156</v>
      </c>
      <c r="IC2" t="s">
        <v>157</v>
      </c>
      <c r="ID2" t="s">
        <v>158</v>
      </c>
      <c r="IE2">
        <v>20.05</v>
      </c>
      <c r="IF2">
        <v>20.05</v>
      </c>
      <c r="IG2">
        <v>15.6</v>
      </c>
      <c r="IH2">
        <v>15.6</v>
      </c>
      <c r="II2">
        <v>15.6</v>
      </c>
      <c r="IJ2">
        <v>15.6</v>
      </c>
      <c r="IK2">
        <v>15.6</v>
      </c>
      <c r="IL2">
        <v>15.6</v>
      </c>
      <c r="IM2" t="s">
        <v>159</v>
      </c>
      <c r="IN2" t="s">
        <v>160</v>
      </c>
      <c r="IO2">
        <v>43.4</v>
      </c>
      <c r="IP2">
        <v>46.78</v>
      </c>
      <c r="IQ2">
        <v>34.590000000000003</v>
      </c>
      <c r="IR2">
        <v>36.79</v>
      </c>
      <c r="IS2">
        <v>39.35</v>
      </c>
      <c r="IT2">
        <v>34.590000000000003</v>
      </c>
      <c r="IU2">
        <v>36.92</v>
      </c>
      <c r="IV2">
        <v>39.44</v>
      </c>
      <c r="IW2" t="s">
        <v>161</v>
      </c>
      <c r="IX2" t="s">
        <v>156</v>
      </c>
      <c r="IY2" t="s">
        <v>162</v>
      </c>
      <c r="IZ2">
        <v>86.3</v>
      </c>
      <c r="JA2">
        <v>86.3</v>
      </c>
      <c r="JB2">
        <v>86.3</v>
      </c>
      <c r="JC2">
        <v>86.3</v>
      </c>
      <c r="JD2">
        <v>86.3</v>
      </c>
      <c r="JE2" t="s">
        <v>163</v>
      </c>
      <c r="JF2" t="s">
        <v>150</v>
      </c>
      <c r="JG2" t="s">
        <v>164</v>
      </c>
      <c r="JH2" t="s">
        <v>146</v>
      </c>
      <c r="JI2" t="s">
        <v>146</v>
      </c>
      <c r="JJ2">
        <v>4.25</v>
      </c>
      <c r="JK2">
        <v>6.04</v>
      </c>
      <c r="JL2">
        <v>9.19</v>
      </c>
      <c r="JM2" t="s">
        <v>159</v>
      </c>
      <c r="JN2" t="s">
        <v>162</v>
      </c>
      <c r="JO2">
        <v>86.3</v>
      </c>
      <c r="JP2">
        <v>86.3</v>
      </c>
      <c r="JQ2">
        <v>90.55</v>
      </c>
      <c r="JR2">
        <v>92.34</v>
      </c>
      <c r="JS2">
        <v>95.49</v>
      </c>
    </row>
    <row r="3" spans="1:279">
      <c r="B3" t="s">
        <v>156</v>
      </c>
      <c r="C3">
        <v>5</v>
      </c>
      <c r="D3">
        <v>10</v>
      </c>
      <c r="E3">
        <v>15</v>
      </c>
      <c r="G3">
        <v>5</v>
      </c>
      <c r="H3">
        <v>10</v>
      </c>
      <c r="I3">
        <v>15</v>
      </c>
      <c r="K3">
        <v>5</v>
      </c>
      <c r="L3">
        <v>10</v>
      </c>
      <c r="M3">
        <v>15</v>
      </c>
      <c r="O3">
        <v>5</v>
      </c>
      <c r="P3">
        <v>10</v>
      </c>
      <c r="Q3">
        <v>15</v>
      </c>
    </row>
    <row r="4" spans="1:279">
      <c r="A4" t="s">
        <v>42</v>
      </c>
      <c r="B4" t="s">
        <v>40</v>
      </c>
      <c r="C4" s="19">
        <v>187.56</v>
      </c>
      <c r="D4" s="19">
        <v>188.82</v>
      </c>
      <c r="E4" s="19">
        <v>192</v>
      </c>
      <c r="F4" s="19"/>
      <c r="G4" s="19">
        <v>134.46</v>
      </c>
      <c r="H4" s="19">
        <v>136.55000000000001</v>
      </c>
      <c r="I4" s="19">
        <v>160</v>
      </c>
      <c r="J4" s="19"/>
      <c r="K4" s="19">
        <v>108.53</v>
      </c>
      <c r="L4" s="19">
        <v>97.23</v>
      </c>
      <c r="M4" s="19">
        <v>144</v>
      </c>
      <c r="N4" s="19"/>
      <c r="O4" s="19">
        <v>106.28</v>
      </c>
      <c r="P4" s="19">
        <v>95.48</v>
      </c>
      <c r="Q4" s="19">
        <v>144</v>
      </c>
    </row>
    <row r="5" spans="1:279">
      <c r="B5" t="s">
        <v>144</v>
      </c>
      <c r="C5" s="19">
        <v>279.3</v>
      </c>
      <c r="D5" s="19">
        <v>278.70999999999998</v>
      </c>
      <c r="E5" s="19">
        <v>278.26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279">
      <c r="B6" t="s">
        <v>154</v>
      </c>
      <c r="C6" s="19">
        <v>28.95</v>
      </c>
      <c r="D6" s="19">
        <v>33.57</v>
      </c>
      <c r="E6" s="19">
        <v>39.28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279">
      <c r="B7" t="s">
        <v>156</v>
      </c>
      <c r="C7" s="19">
        <v>282.76</v>
      </c>
      <c r="D7" s="19">
        <v>282.76</v>
      </c>
      <c r="E7" s="19">
        <v>282.76</v>
      </c>
      <c r="F7" s="19"/>
      <c r="G7" s="19">
        <v>282.76</v>
      </c>
      <c r="H7" s="19">
        <v>282.76</v>
      </c>
      <c r="I7" s="19">
        <v>282.76</v>
      </c>
      <c r="J7" s="19"/>
      <c r="K7" s="19"/>
      <c r="L7" s="19"/>
      <c r="M7" s="19"/>
      <c r="N7" s="19"/>
      <c r="O7" s="19"/>
      <c r="P7" s="19"/>
      <c r="Q7" s="19"/>
    </row>
    <row r="8" spans="1:279">
      <c r="B8" t="s">
        <v>166</v>
      </c>
      <c r="C8" s="19">
        <v>9.07</v>
      </c>
      <c r="D8" s="19">
        <v>16.8</v>
      </c>
      <c r="E8" s="19">
        <v>21.85</v>
      </c>
      <c r="F8" s="19"/>
      <c r="G8" s="19">
        <v>19.79</v>
      </c>
      <c r="H8" s="19">
        <v>30.46</v>
      </c>
      <c r="I8" s="19">
        <v>58.75</v>
      </c>
      <c r="J8" s="19"/>
      <c r="K8" s="19">
        <v>14.84</v>
      </c>
      <c r="L8" s="19">
        <v>28.5</v>
      </c>
      <c r="M8" s="19">
        <v>45.11</v>
      </c>
      <c r="N8" s="19"/>
      <c r="O8" s="19"/>
      <c r="P8" s="19"/>
      <c r="Q8" s="19"/>
    </row>
    <row r="9" spans="1:279"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279">
      <c r="A10" t="s">
        <v>44</v>
      </c>
      <c r="B10" t="s">
        <v>40</v>
      </c>
      <c r="C10" s="19">
        <v>5.9669999999999996</v>
      </c>
      <c r="D10" s="19">
        <v>4.9320000000000004</v>
      </c>
      <c r="E10" s="19">
        <v>6.125</v>
      </c>
      <c r="F10" s="19"/>
      <c r="G10" s="19">
        <v>5.032</v>
      </c>
      <c r="H10" s="19">
        <v>6.8479999999999999</v>
      </c>
      <c r="I10" s="19">
        <v>6.4139999999999997</v>
      </c>
      <c r="J10" s="19"/>
      <c r="K10" s="19">
        <v>3.609</v>
      </c>
      <c r="L10" s="19">
        <v>5.2569999999999997</v>
      </c>
      <c r="M10" s="19">
        <v>6.1479999999999997</v>
      </c>
      <c r="N10" s="19"/>
      <c r="O10" s="19">
        <v>3.581</v>
      </c>
      <c r="P10" s="19">
        <v>5.1929999999999996</v>
      </c>
      <c r="Q10" s="19">
        <v>6.0250000000000004</v>
      </c>
    </row>
    <row r="11" spans="1:279">
      <c r="B11" t="s">
        <v>144</v>
      </c>
      <c r="C11" s="19">
        <v>13.877000000000001</v>
      </c>
      <c r="D11" s="19">
        <v>15.92</v>
      </c>
      <c r="E11" s="19">
        <v>14.09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279">
      <c r="B12" t="s">
        <v>154</v>
      </c>
      <c r="C12" s="19">
        <v>1.8420000000000001</v>
      </c>
      <c r="D12" s="19">
        <v>2.0459999999999998</v>
      </c>
      <c r="E12" s="19">
        <v>2.82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279">
      <c r="B13" t="s">
        <v>156</v>
      </c>
      <c r="C13" s="19">
        <v>12.824</v>
      </c>
      <c r="D13" s="19">
        <v>12.823</v>
      </c>
      <c r="E13" s="19">
        <v>12.824</v>
      </c>
      <c r="F13" s="19"/>
      <c r="G13" s="19">
        <v>12.824</v>
      </c>
      <c r="H13" s="19">
        <v>12.824</v>
      </c>
      <c r="I13" s="19">
        <v>12.824</v>
      </c>
      <c r="J13" s="19"/>
      <c r="K13" s="19"/>
      <c r="L13" s="19"/>
      <c r="M13" s="19"/>
      <c r="N13" s="19"/>
      <c r="O13" s="19"/>
      <c r="P13" s="19"/>
      <c r="Q13" s="19"/>
    </row>
    <row r="14" spans="1:279">
      <c r="B14" t="s">
        <v>166</v>
      </c>
      <c r="C14" s="19">
        <v>0.86299999999999999</v>
      </c>
      <c r="D14" s="19">
        <v>0.42699999999999999</v>
      </c>
      <c r="E14" s="19">
        <v>1.29</v>
      </c>
      <c r="F14" s="19"/>
      <c r="G14" s="19">
        <v>1.3380000000000001</v>
      </c>
      <c r="H14" s="19">
        <v>1.827</v>
      </c>
      <c r="I14" s="19">
        <v>3.6360000000000001</v>
      </c>
      <c r="J14" s="19"/>
      <c r="K14" s="19">
        <v>0.88800000000000001</v>
      </c>
      <c r="L14" s="19">
        <v>1.7110000000000001</v>
      </c>
      <c r="M14" s="19">
        <v>2.7970000000000002</v>
      </c>
      <c r="N14" s="19"/>
      <c r="O14" s="19"/>
      <c r="P14" s="19"/>
      <c r="Q14" s="19"/>
    </row>
    <row r="15" spans="1:279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279">
      <c r="A16" t="s">
        <v>152</v>
      </c>
      <c r="B16" t="s">
        <v>40</v>
      </c>
      <c r="C16" s="19">
        <v>0.75900000000000001</v>
      </c>
      <c r="D16" s="19">
        <v>0.30599999999999999</v>
      </c>
      <c r="E16" s="19">
        <v>8.4000000000000005E-2</v>
      </c>
      <c r="F16" s="19"/>
      <c r="G16" s="19">
        <v>0.38500000000000001</v>
      </c>
      <c r="H16" s="19">
        <v>0.223</v>
      </c>
      <c r="I16" s="19">
        <v>7.0000000000000007E-2</v>
      </c>
      <c r="J16" s="19"/>
      <c r="K16" s="19">
        <v>0.38300000000000001</v>
      </c>
      <c r="L16" s="19">
        <v>0.191</v>
      </c>
      <c r="M16" s="19">
        <v>6.3E-2</v>
      </c>
      <c r="N16" s="19"/>
      <c r="O16" s="19">
        <v>0.38300000000000001</v>
      </c>
      <c r="P16" s="19">
        <v>0.191</v>
      </c>
      <c r="Q16" s="19">
        <v>6.3E-2</v>
      </c>
    </row>
    <row r="17" spans="1:17">
      <c r="B17" t="s">
        <v>144</v>
      </c>
      <c r="C17" s="19">
        <v>6.008</v>
      </c>
      <c r="D17" s="19">
        <v>6.008</v>
      </c>
      <c r="E17" s="19">
        <v>8.6530000000000005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>
      <c r="B18" t="s">
        <v>154</v>
      </c>
      <c r="C18" s="19">
        <v>1.173</v>
      </c>
      <c r="D18" s="19">
        <v>1.3109999999999999</v>
      </c>
      <c r="E18" s="19">
        <v>1.5089999999999999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>
      <c r="B19" t="s">
        <v>156</v>
      </c>
      <c r="C19" s="19">
        <v>10.667</v>
      </c>
      <c r="D19" s="19">
        <v>10.667</v>
      </c>
      <c r="E19" s="19">
        <v>10.667</v>
      </c>
      <c r="F19" s="19"/>
      <c r="G19" s="19">
        <v>10.667</v>
      </c>
      <c r="H19" s="19">
        <v>10.677</v>
      </c>
      <c r="I19" s="19">
        <v>10.667</v>
      </c>
      <c r="J19" s="19"/>
      <c r="K19" s="19"/>
      <c r="L19" s="19"/>
      <c r="M19" s="19"/>
      <c r="N19" s="19"/>
      <c r="O19" s="19"/>
      <c r="P19" s="19"/>
      <c r="Q19" s="19"/>
    </row>
    <row r="20" spans="1:17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>
      <c r="A22" t="s">
        <v>19</v>
      </c>
      <c r="B22" t="s">
        <v>144</v>
      </c>
      <c r="C22" s="19"/>
      <c r="D22" s="19"/>
      <c r="E22" s="19"/>
      <c r="F22" s="19"/>
      <c r="G22" s="19">
        <v>15.62</v>
      </c>
      <c r="H22" s="19">
        <v>15.59</v>
      </c>
      <c r="I22" s="19">
        <v>15.52</v>
      </c>
      <c r="J22" s="19"/>
      <c r="K22" s="19">
        <v>14.51</v>
      </c>
      <c r="L22" s="19">
        <v>14.46</v>
      </c>
      <c r="M22" s="19">
        <v>14.42</v>
      </c>
      <c r="N22" s="19"/>
      <c r="O22" s="19">
        <v>14.51</v>
      </c>
      <c r="P22" s="19">
        <v>14.49</v>
      </c>
      <c r="Q22" s="19">
        <v>14.42</v>
      </c>
    </row>
    <row r="23" spans="1:17">
      <c r="B23" t="s">
        <v>154</v>
      </c>
      <c r="C23" s="19"/>
      <c r="D23" s="19"/>
      <c r="E23" s="19"/>
      <c r="F23" s="19"/>
      <c r="G23" s="19">
        <v>5.2</v>
      </c>
      <c r="H23" s="19">
        <v>7.75</v>
      </c>
      <c r="I23" s="19">
        <v>11.21</v>
      </c>
      <c r="J23" s="19"/>
      <c r="K23" s="19">
        <v>4.4800000000000004</v>
      </c>
      <c r="L23" s="19">
        <v>6.73</v>
      </c>
      <c r="M23" s="19">
        <v>9.33</v>
      </c>
      <c r="N23" s="19"/>
      <c r="O23" s="19">
        <v>4.4800000000000004</v>
      </c>
      <c r="P23" s="19">
        <v>6.83</v>
      </c>
      <c r="Q23" s="19">
        <v>9.42</v>
      </c>
    </row>
    <row r="24" spans="1:17">
      <c r="B24" t="s">
        <v>167</v>
      </c>
      <c r="C24" s="19"/>
      <c r="D24" s="19"/>
      <c r="E24" s="19"/>
      <c r="F24" s="19"/>
      <c r="G24" s="19">
        <v>20.05</v>
      </c>
      <c r="H24" s="19">
        <v>20.05</v>
      </c>
      <c r="I24" s="19">
        <v>20.05</v>
      </c>
      <c r="J24" s="19"/>
      <c r="K24" s="19">
        <v>15.6</v>
      </c>
      <c r="L24" s="19">
        <v>15.6</v>
      </c>
      <c r="M24" s="19">
        <v>15.6</v>
      </c>
      <c r="N24" s="19"/>
      <c r="O24" s="19">
        <v>15.6</v>
      </c>
      <c r="P24" s="19">
        <v>15.6</v>
      </c>
      <c r="Q24" s="19">
        <v>15.6</v>
      </c>
    </row>
    <row r="25" spans="1:17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t="s">
        <v>161</v>
      </c>
      <c r="B26" t="s">
        <v>156</v>
      </c>
      <c r="C26" s="19"/>
      <c r="D26" s="19"/>
      <c r="E26" s="19"/>
      <c r="F26" s="19"/>
      <c r="G26" s="19"/>
      <c r="H26" s="19"/>
      <c r="I26" s="19"/>
      <c r="J26" s="19"/>
      <c r="K26" s="19">
        <v>86.3</v>
      </c>
      <c r="L26" s="19">
        <v>86.3</v>
      </c>
      <c r="M26" s="19">
        <v>86.3</v>
      </c>
      <c r="N26" s="19"/>
      <c r="O26" s="19">
        <v>86.3</v>
      </c>
      <c r="P26" s="19">
        <v>86.3</v>
      </c>
      <c r="Q26" s="19">
        <v>86.3</v>
      </c>
    </row>
    <row r="27" spans="1:17">
      <c r="B27" t="s">
        <v>166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>
        <v>4.25</v>
      </c>
      <c r="P27" s="19">
        <v>6.04</v>
      </c>
      <c r="Q27" s="19">
        <v>9.19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2535-6B69-457E-A643-A27B19D32C53}">
  <dimension ref="A1:C34"/>
  <sheetViews>
    <sheetView topLeftCell="A10" workbookViewId="0">
      <selection activeCell="B34" sqref="B34"/>
    </sheetView>
  </sheetViews>
  <sheetFormatPr defaultRowHeight="14.4"/>
  <cols>
    <col min="1" max="1" width="27.21875" customWidth="1"/>
  </cols>
  <sheetData>
    <row r="1" spans="1:3">
      <c r="A1" t="s">
        <v>0</v>
      </c>
      <c r="B1" t="s">
        <v>168</v>
      </c>
    </row>
    <row r="2" spans="1:3">
      <c r="A2" t="s">
        <v>4</v>
      </c>
      <c r="B2" t="s">
        <v>169</v>
      </c>
    </row>
    <row r="3" spans="1:3">
      <c r="A3" t="s">
        <v>3</v>
      </c>
    </row>
    <row r="4" spans="1:3">
      <c r="A4" t="s">
        <v>128</v>
      </c>
      <c r="B4" t="s">
        <v>170</v>
      </c>
    </row>
    <row r="5" spans="1:3">
      <c r="A5" t="s">
        <v>130</v>
      </c>
      <c r="B5">
        <f>(1558+197)*3.33*3.33</f>
        <v>19461.019500000002</v>
      </c>
      <c r="C5" t="s">
        <v>131</v>
      </c>
    </row>
    <row r="7" spans="1:3">
      <c r="A7" t="s">
        <v>171</v>
      </c>
      <c r="B7" t="s">
        <v>54</v>
      </c>
      <c r="C7" t="s">
        <v>172</v>
      </c>
    </row>
    <row r="8" spans="1:3">
      <c r="A8" t="s">
        <v>173</v>
      </c>
      <c r="B8">
        <v>1503</v>
      </c>
      <c r="C8" t="s">
        <v>27</v>
      </c>
    </row>
    <row r="9" spans="1:3">
      <c r="A9" t="s">
        <v>174</v>
      </c>
      <c r="B9">
        <v>273</v>
      </c>
      <c r="C9" t="s">
        <v>27</v>
      </c>
    </row>
    <row r="10" spans="1:3">
      <c r="A10" t="s">
        <v>175</v>
      </c>
      <c r="B10">
        <v>361</v>
      </c>
      <c r="C10" t="s">
        <v>27</v>
      </c>
    </row>
    <row r="11" spans="1:3">
      <c r="A11" t="s">
        <v>176</v>
      </c>
      <c r="B11">
        <v>1478</v>
      </c>
      <c r="C11" t="s">
        <v>27</v>
      </c>
    </row>
    <row r="12" spans="1:3">
      <c r="A12" t="s">
        <v>177</v>
      </c>
      <c r="B12">
        <v>83.24</v>
      </c>
      <c r="C12" t="s">
        <v>200</v>
      </c>
    </row>
    <row r="13" spans="1:3">
      <c r="A13" t="s">
        <v>178</v>
      </c>
      <c r="B13">
        <v>47</v>
      </c>
      <c r="C13" t="s">
        <v>27</v>
      </c>
    </row>
    <row r="14" spans="1:3">
      <c r="A14" t="s">
        <v>179</v>
      </c>
      <c r="B14">
        <v>48</v>
      </c>
      <c r="C14" t="s">
        <v>27</v>
      </c>
    </row>
    <row r="15" spans="1:3">
      <c r="A15" t="s">
        <v>180</v>
      </c>
      <c r="B15">
        <v>343</v>
      </c>
      <c r="C15" t="s">
        <v>27</v>
      </c>
    </row>
    <row r="16" spans="1:3">
      <c r="A16" t="s">
        <v>181</v>
      </c>
      <c r="B16">
        <v>379</v>
      </c>
      <c r="C16" t="s">
        <v>27</v>
      </c>
    </row>
    <row r="17" spans="1:3">
      <c r="A17" t="s">
        <v>182</v>
      </c>
      <c r="B17">
        <v>3175</v>
      </c>
      <c r="C17" t="s">
        <v>27</v>
      </c>
    </row>
    <row r="18" spans="1:3">
      <c r="A18" t="s">
        <v>183</v>
      </c>
      <c r="B18">
        <v>597</v>
      </c>
      <c r="C18" t="s">
        <v>27</v>
      </c>
    </row>
    <row r="19" spans="1:3">
      <c r="A19" t="s">
        <v>184</v>
      </c>
      <c r="B19">
        <v>2575</v>
      </c>
      <c r="C19" t="s">
        <v>27</v>
      </c>
    </row>
    <row r="20" spans="1:3">
      <c r="A20" t="s">
        <v>185</v>
      </c>
      <c r="B20">
        <v>90</v>
      </c>
      <c r="C20" t="s">
        <v>27</v>
      </c>
    </row>
    <row r="21" spans="1:3">
      <c r="A21" t="s">
        <v>186</v>
      </c>
      <c r="B21">
        <v>109</v>
      </c>
      <c r="C21" t="s">
        <v>27</v>
      </c>
    </row>
    <row r="22" spans="1:3">
      <c r="A22" t="s">
        <v>187</v>
      </c>
      <c r="B22">
        <v>552.4</v>
      </c>
      <c r="C22" t="s">
        <v>27</v>
      </c>
    </row>
    <row r="23" spans="1:3">
      <c r="A23" t="s">
        <v>188</v>
      </c>
      <c r="B23">
        <v>24</v>
      </c>
      <c r="C23" t="s">
        <v>27</v>
      </c>
    </row>
    <row r="24" spans="1:3">
      <c r="A24" t="s">
        <v>189</v>
      </c>
      <c r="B24">
        <v>687</v>
      </c>
      <c r="C24" t="s">
        <v>27</v>
      </c>
    </row>
    <row r="25" spans="1:3">
      <c r="A25" t="s">
        <v>190</v>
      </c>
      <c r="B25">
        <v>1.68</v>
      </c>
      <c r="C25" t="s">
        <v>27</v>
      </c>
    </row>
    <row r="26" spans="1:3">
      <c r="A26" t="s">
        <v>191</v>
      </c>
      <c r="B26">
        <v>192</v>
      </c>
      <c r="C26" t="s">
        <v>200</v>
      </c>
    </row>
    <row r="27" spans="1:3">
      <c r="A27" t="s">
        <v>192</v>
      </c>
      <c r="B27">
        <v>252</v>
      </c>
      <c r="C27" t="s">
        <v>27</v>
      </c>
    </row>
    <row r="28" spans="1:3">
      <c r="A28" t="s">
        <v>193</v>
      </c>
      <c r="B28">
        <v>395</v>
      </c>
      <c r="C28" t="s">
        <v>27</v>
      </c>
    </row>
    <row r="29" spans="1:3">
      <c r="A29" t="s">
        <v>194</v>
      </c>
      <c r="B29">
        <v>150</v>
      </c>
      <c r="C29" t="s">
        <v>27</v>
      </c>
    </row>
    <row r="30" spans="1:3">
      <c r="A30" t="s">
        <v>195</v>
      </c>
      <c r="B30">
        <v>9380</v>
      </c>
      <c r="C30" t="s">
        <v>27</v>
      </c>
    </row>
    <row r="31" spans="1:3">
      <c r="A31" t="s">
        <v>196</v>
      </c>
      <c r="B31">
        <v>3910</v>
      </c>
      <c r="C31" t="s">
        <v>27</v>
      </c>
    </row>
    <row r="32" spans="1:3">
      <c r="A32" t="s">
        <v>197</v>
      </c>
      <c r="B32">
        <v>36.08</v>
      </c>
      <c r="C32" t="s">
        <v>200</v>
      </c>
    </row>
    <row r="33" spans="1:3">
      <c r="A33" t="s">
        <v>198</v>
      </c>
      <c r="B33">
        <v>5.0199999999999996</v>
      </c>
      <c r="C33" t="s">
        <v>200</v>
      </c>
    </row>
    <row r="34" spans="1:3">
      <c r="A34" t="s">
        <v>199</v>
      </c>
      <c r="B34">
        <v>120.6</v>
      </c>
      <c r="C34" t="s">
        <v>27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F4A0-C730-4328-AEE1-C95B7FCA7B87}">
  <dimension ref="A1:G33"/>
  <sheetViews>
    <sheetView topLeftCell="A7" workbookViewId="0">
      <selection activeCell="D9" sqref="D9"/>
    </sheetView>
  </sheetViews>
  <sheetFormatPr defaultRowHeight="14.4"/>
  <cols>
    <col min="1" max="1" width="20.6640625" customWidth="1"/>
    <col min="2" max="2" width="15.33203125" customWidth="1"/>
    <col min="3" max="3" width="16.44140625" customWidth="1"/>
    <col min="4" max="4" width="14.5546875" customWidth="1"/>
  </cols>
  <sheetData>
    <row r="1" spans="1:7">
      <c r="A1" s="22" t="s">
        <v>0</v>
      </c>
      <c r="B1" t="s">
        <v>229</v>
      </c>
      <c r="C1" t="s">
        <v>230</v>
      </c>
    </row>
    <row r="2" spans="1:7">
      <c r="A2" s="22" t="s">
        <v>4</v>
      </c>
      <c r="B2" t="s">
        <v>231</v>
      </c>
    </row>
    <row r="3" spans="1:7">
      <c r="A3" s="22" t="s">
        <v>3</v>
      </c>
      <c r="B3" t="s">
        <v>232</v>
      </c>
    </row>
    <row r="4" spans="1:7">
      <c r="A4" s="22" t="s">
        <v>128</v>
      </c>
      <c r="B4" t="s">
        <v>233</v>
      </c>
    </row>
    <row r="5" spans="1:7">
      <c r="A5" s="22" t="s">
        <v>130</v>
      </c>
      <c r="B5">
        <f>928+130*3.33*3.33</f>
        <v>2369.5570000000002</v>
      </c>
    </row>
    <row r="6" spans="1:7">
      <c r="A6" s="22" t="s">
        <v>203</v>
      </c>
      <c r="B6">
        <v>4</v>
      </c>
    </row>
    <row r="8" spans="1:7">
      <c r="A8" s="27" t="s">
        <v>204</v>
      </c>
      <c r="B8" s="27"/>
      <c r="C8" s="27"/>
      <c r="D8" s="27"/>
      <c r="E8" s="27"/>
      <c r="F8" s="27"/>
    </row>
    <row r="9" spans="1:7">
      <c r="A9" t="s">
        <v>205</v>
      </c>
      <c r="B9" t="s">
        <v>206</v>
      </c>
      <c r="D9" t="s">
        <v>207</v>
      </c>
      <c r="F9" t="s">
        <v>208</v>
      </c>
    </row>
    <row r="10" spans="1:7">
      <c r="B10" t="s">
        <v>209</v>
      </c>
      <c r="C10" t="s">
        <v>218</v>
      </c>
      <c r="D10" t="s">
        <v>209</v>
      </c>
      <c r="E10" t="s">
        <v>218</v>
      </c>
      <c r="F10" t="s">
        <v>209</v>
      </c>
      <c r="G10" t="s">
        <v>218</v>
      </c>
    </row>
    <row r="11" spans="1:7">
      <c r="A11" t="s">
        <v>42</v>
      </c>
      <c r="B11">
        <v>115</v>
      </c>
      <c r="C11">
        <v>115</v>
      </c>
      <c r="D11">
        <v>180</v>
      </c>
      <c r="E11">
        <v>180</v>
      </c>
      <c r="F11">
        <v>115</v>
      </c>
      <c r="G11">
        <v>115</v>
      </c>
    </row>
    <row r="12" spans="1:7">
      <c r="A12" t="s">
        <v>219</v>
      </c>
      <c r="B12">
        <v>5</v>
      </c>
      <c r="C12">
        <v>5</v>
      </c>
      <c r="D12">
        <v>13</v>
      </c>
      <c r="E12">
        <v>13</v>
      </c>
      <c r="F12">
        <v>4</v>
      </c>
      <c r="G12">
        <v>4</v>
      </c>
    </row>
    <row r="13" spans="1:7">
      <c r="A13" t="s">
        <v>210</v>
      </c>
      <c r="B13">
        <v>43</v>
      </c>
      <c r="C13">
        <v>48</v>
      </c>
      <c r="D13">
        <v>21</v>
      </c>
      <c r="E13">
        <v>25</v>
      </c>
      <c r="F13">
        <v>55</v>
      </c>
      <c r="G13">
        <v>62</v>
      </c>
    </row>
    <row r="14" spans="1:7">
      <c r="A14" t="s">
        <v>221</v>
      </c>
      <c r="B14">
        <v>4</v>
      </c>
      <c r="C14">
        <v>6</v>
      </c>
      <c r="D14">
        <v>3</v>
      </c>
      <c r="E14">
        <v>3</v>
      </c>
      <c r="F14">
        <v>21</v>
      </c>
      <c r="G14">
        <v>21</v>
      </c>
    </row>
    <row r="15" spans="1:7">
      <c r="A15" t="s">
        <v>152</v>
      </c>
      <c r="B15">
        <v>7</v>
      </c>
      <c r="C15">
        <v>7</v>
      </c>
      <c r="D15" t="s">
        <v>146</v>
      </c>
      <c r="E15" t="s">
        <v>146</v>
      </c>
      <c r="F15">
        <v>10</v>
      </c>
      <c r="G15">
        <v>10</v>
      </c>
    </row>
    <row r="16" spans="1:7">
      <c r="A16" t="s">
        <v>222</v>
      </c>
      <c r="B16">
        <v>0.6</v>
      </c>
      <c r="C16">
        <v>5</v>
      </c>
      <c r="D16">
        <v>5</v>
      </c>
      <c r="E16">
        <v>5</v>
      </c>
      <c r="F16">
        <v>5</v>
      </c>
      <c r="G16">
        <v>5</v>
      </c>
    </row>
    <row r="17" spans="1:7">
      <c r="A17" t="s">
        <v>161</v>
      </c>
      <c r="B17">
        <v>55</v>
      </c>
      <c r="C17">
        <v>55</v>
      </c>
      <c r="D17">
        <v>5</v>
      </c>
      <c r="E17">
        <v>5</v>
      </c>
      <c r="F17">
        <v>5</v>
      </c>
      <c r="G17">
        <v>5</v>
      </c>
    </row>
    <row r="18" spans="1:7">
      <c r="A18" t="s">
        <v>211</v>
      </c>
      <c r="B18" t="s">
        <v>146</v>
      </c>
      <c r="C18" t="s">
        <v>146</v>
      </c>
      <c r="D18">
        <v>61</v>
      </c>
      <c r="E18">
        <v>61</v>
      </c>
      <c r="F18" t="s">
        <v>146</v>
      </c>
      <c r="G18" t="s">
        <v>146</v>
      </c>
    </row>
    <row r="19" spans="1:7">
      <c r="A19" t="s">
        <v>190</v>
      </c>
      <c r="B19">
        <v>20</v>
      </c>
      <c r="C19">
        <v>20</v>
      </c>
      <c r="D19">
        <v>25</v>
      </c>
      <c r="E19">
        <v>25</v>
      </c>
      <c r="F19">
        <v>0</v>
      </c>
      <c r="G19">
        <v>8</v>
      </c>
    </row>
    <row r="20" spans="1:7">
      <c r="A20" t="s">
        <v>223</v>
      </c>
      <c r="B20">
        <v>16</v>
      </c>
      <c r="C20">
        <v>26</v>
      </c>
      <c r="D20">
        <v>17</v>
      </c>
      <c r="E20">
        <v>16</v>
      </c>
      <c r="F20" t="s">
        <v>146</v>
      </c>
      <c r="G20">
        <v>2</v>
      </c>
    </row>
    <row r="21" spans="1:7">
      <c r="A21" t="s">
        <v>194</v>
      </c>
      <c r="B21" t="s">
        <v>146</v>
      </c>
      <c r="C21" t="s">
        <v>146</v>
      </c>
      <c r="D21">
        <v>2</v>
      </c>
      <c r="E21">
        <v>6</v>
      </c>
      <c r="F21">
        <v>15</v>
      </c>
      <c r="G21">
        <v>17</v>
      </c>
    </row>
    <row r="22" spans="1:7">
      <c r="A22" t="s">
        <v>213</v>
      </c>
      <c r="B22">
        <v>72</v>
      </c>
      <c r="C22">
        <v>72</v>
      </c>
      <c r="D22">
        <v>99</v>
      </c>
      <c r="E22">
        <v>99</v>
      </c>
      <c r="F22">
        <v>105</v>
      </c>
      <c r="G22">
        <v>105</v>
      </c>
    </row>
    <row r="23" spans="1:7">
      <c r="A23" t="s">
        <v>214</v>
      </c>
      <c r="B23">
        <v>0.7</v>
      </c>
      <c r="C23">
        <v>0.7</v>
      </c>
      <c r="D23">
        <v>0.4</v>
      </c>
      <c r="E23">
        <v>0.4</v>
      </c>
      <c r="F23">
        <v>0.7</v>
      </c>
      <c r="G23">
        <v>0.4</v>
      </c>
    </row>
    <row r="24" spans="1:7">
      <c r="A24" t="s">
        <v>112</v>
      </c>
      <c r="B24">
        <v>4</v>
      </c>
      <c r="C24">
        <v>4</v>
      </c>
      <c r="D24">
        <v>4</v>
      </c>
      <c r="E24">
        <v>4</v>
      </c>
      <c r="F24">
        <v>5</v>
      </c>
      <c r="G24">
        <v>5</v>
      </c>
    </row>
    <row r="25" spans="1:7">
      <c r="A25" t="s">
        <v>224</v>
      </c>
      <c r="B25">
        <v>2.8</v>
      </c>
      <c r="C25">
        <v>2.8</v>
      </c>
      <c r="D25">
        <v>2.8</v>
      </c>
      <c r="E25">
        <v>2.8</v>
      </c>
      <c r="F25">
        <v>2.8</v>
      </c>
      <c r="G25">
        <v>2.8</v>
      </c>
    </row>
    <row r="26" spans="1:7">
      <c r="A26" t="s">
        <v>225</v>
      </c>
      <c r="B26">
        <v>315</v>
      </c>
      <c r="C26">
        <v>315</v>
      </c>
      <c r="D26">
        <v>315</v>
      </c>
      <c r="E26">
        <v>315</v>
      </c>
      <c r="F26">
        <v>315</v>
      </c>
      <c r="G26">
        <v>315</v>
      </c>
    </row>
    <row r="27" spans="1:7">
      <c r="A27" t="s">
        <v>215</v>
      </c>
      <c r="B27">
        <v>18</v>
      </c>
      <c r="C27">
        <v>18</v>
      </c>
      <c r="D27">
        <v>11</v>
      </c>
      <c r="E27">
        <v>11</v>
      </c>
      <c r="F27">
        <v>11</v>
      </c>
      <c r="G27">
        <v>11</v>
      </c>
    </row>
    <row r="28" spans="1:7">
      <c r="A28" t="s">
        <v>216</v>
      </c>
      <c r="B28">
        <v>0.6</v>
      </c>
      <c r="C28">
        <v>0.6</v>
      </c>
      <c r="D28">
        <v>0.6</v>
      </c>
      <c r="E28">
        <v>0.6</v>
      </c>
      <c r="F28">
        <v>0.6</v>
      </c>
      <c r="G28">
        <v>0.6</v>
      </c>
    </row>
    <row r="29" spans="1:7">
      <c r="A29" t="s">
        <v>226</v>
      </c>
      <c r="B29">
        <v>1.4</v>
      </c>
      <c r="C29">
        <v>1.4</v>
      </c>
      <c r="D29">
        <v>1.5</v>
      </c>
      <c r="E29">
        <v>1.5</v>
      </c>
      <c r="F29">
        <v>1.5</v>
      </c>
      <c r="G29">
        <v>1.5</v>
      </c>
    </row>
    <row r="30" spans="1:7">
      <c r="A30" t="s">
        <v>212</v>
      </c>
      <c r="B30">
        <v>4</v>
      </c>
      <c r="C30">
        <v>4</v>
      </c>
      <c r="D30">
        <v>11</v>
      </c>
      <c r="E30">
        <v>11</v>
      </c>
      <c r="F30">
        <v>10</v>
      </c>
      <c r="G30">
        <v>10</v>
      </c>
    </row>
    <row r="31" spans="1:7">
      <c r="A31" t="s">
        <v>227</v>
      </c>
      <c r="B31" t="s">
        <v>220</v>
      </c>
      <c r="C31" t="s">
        <v>220</v>
      </c>
      <c r="D31" t="s">
        <v>220</v>
      </c>
      <c r="E31" t="s">
        <v>220</v>
      </c>
      <c r="F31" t="s">
        <v>220</v>
      </c>
      <c r="G31" t="s">
        <v>220</v>
      </c>
    </row>
    <row r="32" spans="1:7">
      <c r="A32" t="s">
        <v>217</v>
      </c>
      <c r="B32">
        <v>1.4</v>
      </c>
      <c r="C32">
        <v>1.4</v>
      </c>
      <c r="D32">
        <v>1.3</v>
      </c>
      <c r="E32">
        <v>1.3</v>
      </c>
      <c r="F32">
        <v>1.5</v>
      </c>
      <c r="G32">
        <v>1.5</v>
      </c>
    </row>
    <row r="33" spans="1:7">
      <c r="A33" t="s">
        <v>228</v>
      </c>
      <c r="B33">
        <v>1.2</v>
      </c>
      <c r="C33">
        <v>1.2</v>
      </c>
      <c r="D33">
        <v>1.1000000000000001</v>
      </c>
      <c r="E33">
        <v>1.1000000000000001</v>
      </c>
      <c r="F33">
        <v>1.3</v>
      </c>
      <c r="G33">
        <v>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41B-1E1A-417C-80DE-8D525919DD0C}">
  <dimension ref="A1:K40"/>
  <sheetViews>
    <sheetView workbookViewId="0">
      <selection activeCell="F34" sqref="F34"/>
    </sheetView>
  </sheetViews>
  <sheetFormatPr defaultRowHeight="14.4"/>
  <cols>
    <col min="1" max="1" width="16.33203125" customWidth="1"/>
    <col min="2" max="2" width="19.77734375" customWidth="1"/>
    <col min="3" max="3" width="12.6640625" customWidth="1"/>
  </cols>
  <sheetData>
    <row r="1" spans="1:11">
      <c r="A1" s="22" t="s">
        <v>0</v>
      </c>
      <c r="B1" t="s">
        <v>290</v>
      </c>
    </row>
    <row r="2" spans="1:11">
      <c r="A2" s="22" t="s">
        <v>4</v>
      </c>
      <c r="B2" t="s">
        <v>289</v>
      </c>
    </row>
    <row r="3" spans="1:11">
      <c r="A3" s="22" t="s">
        <v>3</v>
      </c>
      <c r="B3" t="s">
        <v>232</v>
      </c>
    </row>
    <row r="4" spans="1:11">
      <c r="A4" s="22" t="s">
        <v>128</v>
      </c>
      <c r="B4" t="s">
        <v>233</v>
      </c>
    </row>
    <row r="5" spans="1:11">
      <c r="A5" s="22" t="s">
        <v>130</v>
      </c>
      <c r="B5">
        <f>3801*3.33*3.33</f>
        <v>42148.908900000002</v>
      </c>
    </row>
    <row r="6" spans="1:11">
      <c r="A6" s="22" t="s">
        <v>203</v>
      </c>
      <c r="B6">
        <v>9</v>
      </c>
    </row>
    <row r="7" spans="1:11">
      <c r="A7" s="22"/>
    </row>
    <row r="8" spans="1:11">
      <c r="A8" t="s">
        <v>259</v>
      </c>
      <c r="B8" t="s">
        <v>252</v>
      </c>
      <c r="C8" t="s">
        <v>54</v>
      </c>
      <c r="F8" t="s">
        <v>253</v>
      </c>
      <c r="G8" t="s">
        <v>254</v>
      </c>
      <c r="H8" t="s">
        <v>255</v>
      </c>
      <c r="I8" t="s">
        <v>256</v>
      </c>
      <c r="J8" t="s">
        <v>257</v>
      </c>
      <c r="K8" t="s">
        <v>258</v>
      </c>
    </row>
    <row r="9" spans="1:11">
      <c r="A9" t="s">
        <v>40</v>
      </c>
      <c r="B9" t="s">
        <v>261</v>
      </c>
      <c r="C9">
        <v>205.5</v>
      </c>
      <c r="D9" t="s">
        <v>10</v>
      </c>
      <c r="G9" t="s">
        <v>238</v>
      </c>
      <c r="H9">
        <v>265.2</v>
      </c>
      <c r="I9" t="s">
        <v>239</v>
      </c>
    </row>
    <row r="10" spans="1:11">
      <c r="B10" t="s">
        <v>260</v>
      </c>
      <c r="C10">
        <v>61.7</v>
      </c>
      <c r="D10" t="s">
        <v>10</v>
      </c>
      <c r="F10" t="s">
        <v>238</v>
      </c>
      <c r="G10">
        <v>71</v>
      </c>
      <c r="H10" t="s">
        <v>239</v>
      </c>
    </row>
    <row r="11" spans="1:11">
      <c r="B11" t="s">
        <v>262</v>
      </c>
      <c r="C11">
        <v>24.6</v>
      </c>
      <c r="D11" t="s">
        <v>240</v>
      </c>
      <c r="F11" t="s">
        <v>238</v>
      </c>
      <c r="G11">
        <v>520</v>
      </c>
      <c r="H11" t="s">
        <v>241</v>
      </c>
    </row>
    <row r="12" spans="1:11">
      <c r="A12" t="s">
        <v>263</v>
      </c>
      <c r="B12" t="s">
        <v>190</v>
      </c>
      <c r="C12">
        <v>20.5</v>
      </c>
      <c r="D12" t="s">
        <v>10</v>
      </c>
      <c r="F12" t="s">
        <v>10</v>
      </c>
      <c r="G12" t="s">
        <v>242</v>
      </c>
      <c r="H12">
        <v>69.8</v>
      </c>
      <c r="I12" t="s">
        <v>239</v>
      </c>
    </row>
    <row r="13" spans="1:11">
      <c r="B13" t="s">
        <v>261</v>
      </c>
      <c r="C13">
        <v>30.59</v>
      </c>
      <c r="D13" t="s">
        <v>10</v>
      </c>
      <c r="F13" t="s">
        <v>242</v>
      </c>
      <c r="G13">
        <v>265.2</v>
      </c>
      <c r="H13" t="s">
        <v>239</v>
      </c>
    </row>
    <row r="14" spans="1:11">
      <c r="B14" t="s">
        <v>262</v>
      </c>
      <c r="C14">
        <v>3.67</v>
      </c>
      <c r="D14" t="s">
        <v>240</v>
      </c>
      <c r="F14" t="s">
        <v>242</v>
      </c>
      <c r="G14">
        <v>520</v>
      </c>
      <c r="H14" t="s">
        <v>241</v>
      </c>
    </row>
    <row r="15" spans="1:11">
      <c r="A15" t="s">
        <v>264</v>
      </c>
      <c r="B15" t="s">
        <v>190</v>
      </c>
      <c r="C15">
        <v>8.3000000000000007</v>
      </c>
      <c r="D15" t="s">
        <v>10</v>
      </c>
      <c r="H15" t="s">
        <v>242</v>
      </c>
      <c r="I15">
        <v>69.8</v>
      </c>
      <c r="J15" t="s">
        <v>239</v>
      </c>
    </row>
    <row r="16" spans="1:11">
      <c r="A16" t="s">
        <v>265</v>
      </c>
      <c r="B16" t="s">
        <v>161</v>
      </c>
      <c r="C16">
        <v>17</v>
      </c>
      <c r="D16" t="s">
        <v>10</v>
      </c>
      <c r="H16" t="s">
        <v>242</v>
      </c>
      <c r="I16">
        <v>90.3</v>
      </c>
      <c r="J16" t="s">
        <v>239</v>
      </c>
    </row>
    <row r="17" spans="1:9">
      <c r="A17" t="s">
        <v>266</v>
      </c>
      <c r="B17" t="s">
        <v>161</v>
      </c>
      <c r="C17">
        <v>177.02</v>
      </c>
      <c r="D17" t="s">
        <v>10</v>
      </c>
      <c r="G17" t="s">
        <v>238</v>
      </c>
      <c r="H17">
        <v>90.3</v>
      </c>
      <c r="I17" t="s">
        <v>239</v>
      </c>
    </row>
    <row r="18" spans="1:9">
      <c r="B18" t="s">
        <v>267</v>
      </c>
      <c r="C18">
        <v>16.989999999999998</v>
      </c>
      <c r="D18" t="s">
        <v>10</v>
      </c>
      <c r="F18" t="s">
        <v>238</v>
      </c>
      <c r="G18">
        <v>42.7</v>
      </c>
      <c r="H18" t="s">
        <v>239</v>
      </c>
    </row>
    <row r="19" spans="1:9">
      <c r="B19" t="s">
        <v>194</v>
      </c>
      <c r="C19">
        <v>442.55</v>
      </c>
      <c r="D19" t="s">
        <v>10</v>
      </c>
      <c r="G19" t="s">
        <v>238</v>
      </c>
      <c r="H19">
        <v>43.2</v>
      </c>
      <c r="I19" t="s">
        <v>239</v>
      </c>
    </row>
    <row r="20" spans="1:9">
      <c r="B20" t="s">
        <v>269</v>
      </c>
      <c r="C20">
        <v>35.4</v>
      </c>
      <c r="D20" t="s">
        <v>10</v>
      </c>
      <c r="F20" t="s">
        <v>238</v>
      </c>
      <c r="G20">
        <v>270.8</v>
      </c>
      <c r="H20" t="s">
        <v>239</v>
      </c>
    </row>
    <row r="21" spans="1:9">
      <c r="B21" t="s">
        <v>270</v>
      </c>
      <c r="C21">
        <v>1770.19</v>
      </c>
      <c r="D21" t="s">
        <v>27</v>
      </c>
      <c r="F21" t="s">
        <v>238</v>
      </c>
      <c r="G21">
        <v>2.6</v>
      </c>
      <c r="H21" t="s">
        <v>246</v>
      </c>
    </row>
    <row r="22" spans="1:9">
      <c r="B22" t="s">
        <v>247</v>
      </c>
      <c r="C22">
        <v>365.59</v>
      </c>
      <c r="D22" t="s">
        <v>27</v>
      </c>
      <c r="F22">
        <v>75.900000000000006</v>
      </c>
      <c r="G22" t="s">
        <v>246</v>
      </c>
    </row>
    <row r="23" spans="1:9">
      <c r="A23" t="s">
        <v>271</v>
      </c>
      <c r="B23" t="s">
        <v>161</v>
      </c>
      <c r="C23">
        <v>306.16000000000003</v>
      </c>
      <c r="D23" t="s">
        <v>10</v>
      </c>
      <c r="G23" t="s">
        <v>238</v>
      </c>
      <c r="H23">
        <v>90.3</v>
      </c>
      <c r="I23" t="s">
        <v>239</v>
      </c>
    </row>
    <row r="24" spans="1:9">
      <c r="B24" t="s">
        <v>272</v>
      </c>
      <c r="C24">
        <v>24.2</v>
      </c>
      <c r="D24" t="s">
        <v>10</v>
      </c>
      <c r="F24" t="s">
        <v>238</v>
      </c>
      <c r="G24">
        <v>42.7</v>
      </c>
      <c r="H24" t="s">
        <v>239</v>
      </c>
    </row>
    <row r="25" spans="1:9">
      <c r="B25" t="s">
        <v>268</v>
      </c>
      <c r="C25">
        <v>302.45999999999998</v>
      </c>
      <c r="D25" t="s">
        <v>10</v>
      </c>
      <c r="F25" t="s">
        <v>238</v>
      </c>
      <c r="G25">
        <v>270.8</v>
      </c>
      <c r="H25" t="s">
        <v>239</v>
      </c>
    </row>
    <row r="26" spans="1:9">
      <c r="B26" t="s">
        <v>273</v>
      </c>
      <c r="C26">
        <v>4957.76</v>
      </c>
      <c r="D26" t="s">
        <v>27</v>
      </c>
      <c r="F26" t="s">
        <v>238</v>
      </c>
      <c r="G26">
        <v>2.6</v>
      </c>
      <c r="H26" t="s">
        <v>246</v>
      </c>
    </row>
    <row r="27" spans="1:9">
      <c r="B27" t="s">
        <v>274</v>
      </c>
      <c r="C27">
        <v>707.89</v>
      </c>
      <c r="D27" t="s">
        <v>27</v>
      </c>
      <c r="F27" t="s">
        <v>238</v>
      </c>
      <c r="G27">
        <v>47.5</v>
      </c>
      <c r="H27" t="s">
        <v>246</v>
      </c>
    </row>
    <row r="28" spans="1:9">
      <c r="A28" t="s">
        <v>249</v>
      </c>
      <c r="B28" t="s">
        <v>161</v>
      </c>
      <c r="C28">
        <v>455.06</v>
      </c>
      <c r="D28" t="s">
        <v>10</v>
      </c>
      <c r="F28" t="s">
        <v>238</v>
      </c>
      <c r="G28">
        <v>90.3</v>
      </c>
      <c r="H28" t="s">
        <v>239</v>
      </c>
    </row>
    <row r="29" spans="1:9">
      <c r="B29" t="s">
        <v>190</v>
      </c>
      <c r="C29">
        <v>8.3000000000000007</v>
      </c>
      <c r="D29" t="s">
        <v>10</v>
      </c>
      <c r="F29">
        <v>69.8</v>
      </c>
      <c r="G29" t="s">
        <v>239</v>
      </c>
    </row>
    <row r="30" spans="1:9">
      <c r="B30" t="s">
        <v>268</v>
      </c>
      <c r="C30">
        <v>254.52</v>
      </c>
      <c r="D30" t="s">
        <v>10</v>
      </c>
      <c r="F30" t="s">
        <v>238</v>
      </c>
      <c r="G30">
        <v>43.2</v>
      </c>
      <c r="H30" t="s">
        <v>239</v>
      </c>
    </row>
    <row r="31" spans="1:9">
      <c r="B31" t="s">
        <v>272</v>
      </c>
      <c r="C31">
        <v>20.45</v>
      </c>
      <c r="D31" t="s">
        <v>10</v>
      </c>
      <c r="F31" t="s">
        <v>238</v>
      </c>
      <c r="G31">
        <v>42.7</v>
      </c>
      <c r="H31" t="s">
        <v>239</v>
      </c>
    </row>
    <row r="32" spans="1:9">
      <c r="B32" t="s">
        <v>261</v>
      </c>
      <c r="C32">
        <v>219</v>
      </c>
      <c r="D32" t="s">
        <v>10</v>
      </c>
      <c r="F32" t="s">
        <v>238</v>
      </c>
      <c r="G32">
        <v>265.2</v>
      </c>
      <c r="H32" t="s">
        <v>250</v>
      </c>
    </row>
    <row r="33" spans="1:9">
      <c r="B33" t="s">
        <v>275</v>
      </c>
      <c r="C33">
        <v>3905</v>
      </c>
      <c r="D33" t="s">
        <v>27</v>
      </c>
      <c r="F33" t="s">
        <v>238</v>
      </c>
      <c r="G33">
        <v>6.1</v>
      </c>
      <c r="H33" t="s">
        <v>246</v>
      </c>
    </row>
    <row r="34" spans="1:9">
      <c r="B34" t="s">
        <v>276</v>
      </c>
      <c r="C34">
        <v>3905</v>
      </c>
      <c r="D34" t="s">
        <v>27</v>
      </c>
      <c r="F34" t="s">
        <v>238</v>
      </c>
      <c r="G34">
        <v>9</v>
      </c>
      <c r="H34" t="s">
        <v>246</v>
      </c>
    </row>
    <row r="35" spans="1:9">
      <c r="B35" t="s">
        <v>273</v>
      </c>
      <c r="C35">
        <v>37.97</v>
      </c>
      <c r="D35" t="s">
        <v>27</v>
      </c>
      <c r="F35" t="s">
        <v>238</v>
      </c>
      <c r="G35">
        <v>2.6</v>
      </c>
      <c r="H35" t="s">
        <v>246</v>
      </c>
    </row>
    <row r="36" spans="1:9">
      <c r="A36" t="s">
        <v>103</v>
      </c>
      <c r="B36" t="s">
        <v>161</v>
      </c>
      <c r="C36">
        <v>45.21</v>
      </c>
      <c r="D36" t="s">
        <v>10</v>
      </c>
      <c r="F36" t="s">
        <v>238</v>
      </c>
      <c r="G36" t="s">
        <v>251</v>
      </c>
      <c r="H36" t="s">
        <v>239</v>
      </c>
    </row>
    <row r="37" spans="1:9">
      <c r="B37" t="s">
        <v>194</v>
      </c>
      <c r="C37">
        <v>258.93</v>
      </c>
      <c r="D37" t="s">
        <v>10</v>
      </c>
      <c r="G37" t="s">
        <v>238</v>
      </c>
      <c r="H37">
        <v>43.2</v>
      </c>
      <c r="I37" t="s">
        <v>239</v>
      </c>
    </row>
    <row r="38" spans="1:9">
      <c r="B38" t="s">
        <v>272</v>
      </c>
      <c r="C38">
        <v>1.6</v>
      </c>
      <c r="D38" t="s">
        <v>10</v>
      </c>
      <c r="F38" t="s">
        <v>238</v>
      </c>
      <c r="G38">
        <v>42.7</v>
      </c>
      <c r="H38" t="s">
        <v>239</v>
      </c>
    </row>
    <row r="39" spans="1:9">
      <c r="B39" t="s">
        <v>277</v>
      </c>
      <c r="C39">
        <v>411</v>
      </c>
      <c r="D39" t="s">
        <v>27</v>
      </c>
      <c r="F39" t="s">
        <v>238</v>
      </c>
      <c r="G39">
        <v>4.4000000000000004</v>
      </c>
      <c r="H39" t="s">
        <v>246</v>
      </c>
    </row>
    <row r="40" spans="1:9">
      <c r="B40" t="s">
        <v>270</v>
      </c>
      <c r="C40">
        <v>411</v>
      </c>
      <c r="D40" t="s">
        <v>27</v>
      </c>
      <c r="F40" t="s">
        <v>238</v>
      </c>
      <c r="G40">
        <v>2.6</v>
      </c>
      <c r="H40" t="s">
        <v>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DCCC-27EC-4E4F-956C-7A0F39ED9C7B}">
  <dimension ref="A1:L41"/>
  <sheetViews>
    <sheetView workbookViewId="0">
      <selection activeCell="B9" sqref="B9"/>
    </sheetView>
  </sheetViews>
  <sheetFormatPr defaultRowHeight="14.4"/>
  <cols>
    <col min="1" max="1" width="21" customWidth="1"/>
    <col min="2" max="2" width="23.21875" customWidth="1"/>
    <col min="3" max="3" width="26" customWidth="1"/>
  </cols>
  <sheetData>
    <row r="1" spans="1:12">
      <c r="A1" s="22" t="s">
        <v>0</v>
      </c>
      <c r="B1" t="s">
        <v>288</v>
      </c>
    </row>
    <row r="2" spans="1:12">
      <c r="A2" s="22" t="s">
        <v>4</v>
      </c>
      <c r="B2" t="s">
        <v>289</v>
      </c>
    </row>
    <row r="3" spans="1:12">
      <c r="A3" s="22" t="s">
        <v>3</v>
      </c>
      <c r="B3" t="s">
        <v>232</v>
      </c>
    </row>
    <row r="4" spans="1:12">
      <c r="A4" s="22" t="s">
        <v>128</v>
      </c>
      <c r="B4" t="s">
        <v>233</v>
      </c>
    </row>
    <row r="5" spans="1:12">
      <c r="A5" s="22" t="s">
        <v>130</v>
      </c>
      <c r="B5">
        <f>3483*3.33*3.33</f>
        <v>38622.638699999996</v>
      </c>
    </row>
    <row r="6" spans="1:12">
      <c r="A6" s="22" t="s">
        <v>203</v>
      </c>
      <c r="B6">
        <v>9</v>
      </c>
    </row>
    <row r="7" spans="1:12">
      <c r="A7" s="22"/>
    </row>
    <row r="8" spans="1:12">
      <c r="A8" t="s">
        <v>259</v>
      </c>
      <c r="B8" t="s">
        <v>53</v>
      </c>
      <c r="C8" t="s">
        <v>54</v>
      </c>
      <c r="F8" t="s">
        <v>253</v>
      </c>
      <c r="G8" t="s">
        <v>254</v>
      </c>
      <c r="H8" t="s">
        <v>255</v>
      </c>
    </row>
    <row r="9" spans="1:12">
      <c r="A9" t="s">
        <v>40</v>
      </c>
      <c r="B9" t="s">
        <v>261</v>
      </c>
      <c r="C9">
        <v>289.89999999999998</v>
      </c>
      <c r="D9" t="s">
        <v>10</v>
      </c>
      <c r="G9" t="s">
        <v>238</v>
      </c>
      <c r="H9">
        <v>265.2</v>
      </c>
      <c r="I9" t="s">
        <v>239</v>
      </c>
    </row>
    <row r="10" spans="1:12">
      <c r="B10" t="s">
        <v>260</v>
      </c>
      <c r="C10">
        <v>179.7</v>
      </c>
      <c r="D10" t="s">
        <v>10</v>
      </c>
      <c r="F10" t="s">
        <v>238</v>
      </c>
      <c r="G10">
        <v>71</v>
      </c>
      <c r="H10" t="s">
        <v>239</v>
      </c>
    </row>
    <row r="11" spans="1:12">
      <c r="B11" t="s">
        <v>262</v>
      </c>
      <c r="C11">
        <v>34.799999999999997</v>
      </c>
      <c r="D11" t="s">
        <v>240</v>
      </c>
      <c r="F11" t="s">
        <v>238</v>
      </c>
      <c r="G11">
        <v>520</v>
      </c>
      <c r="H11" t="s">
        <v>241</v>
      </c>
    </row>
    <row r="12" spans="1:12">
      <c r="A12" t="s">
        <v>263</v>
      </c>
      <c r="B12" t="s">
        <v>190</v>
      </c>
      <c r="C12">
        <v>112.6</v>
      </c>
      <c r="D12" t="s">
        <v>10</v>
      </c>
      <c r="G12" t="s">
        <v>238</v>
      </c>
      <c r="H12">
        <v>69.8</v>
      </c>
      <c r="I12" t="s">
        <v>239</v>
      </c>
    </row>
    <row r="13" spans="1:12">
      <c r="A13" t="s">
        <v>263</v>
      </c>
      <c r="B13" t="s">
        <v>279</v>
      </c>
      <c r="C13">
        <v>511.7</v>
      </c>
      <c r="D13" t="s">
        <v>240</v>
      </c>
      <c r="F13" t="s">
        <v>248</v>
      </c>
      <c r="I13" t="s">
        <v>238</v>
      </c>
      <c r="J13">
        <v>154.5</v>
      </c>
      <c r="K13" t="s">
        <v>241</v>
      </c>
    </row>
    <row r="14" spans="1:12">
      <c r="A14" t="s">
        <v>243</v>
      </c>
      <c r="B14" t="s">
        <v>280</v>
      </c>
      <c r="C14">
        <v>102.4</v>
      </c>
      <c r="D14" t="s">
        <v>240</v>
      </c>
      <c r="H14" t="s">
        <v>238</v>
      </c>
      <c r="I14">
        <v>186.8</v>
      </c>
      <c r="J14" t="s">
        <v>241</v>
      </c>
    </row>
    <row r="15" spans="1:12">
      <c r="A15" t="s">
        <v>281</v>
      </c>
      <c r="B15" t="s">
        <v>282</v>
      </c>
      <c r="C15">
        <v>661.6</v>
      </c>
      <c r="D15" t="s">
        <v>240</v>
      </c>
      <c r="F15" t="s">
        <v>237</v>
      </c>
      <c r="G15" t="s">
        <v>248</v>
      </c>
      <c r="J15" t="s">
        <v>238</v>
      </c>
      <c r="K15">
        <v>180.7</v>
      </c>
      <c r="L15" t="s">
        <v>241</v>
      </c>
    </row>
    <row r="16" spans="1:12">
      <c r="A16" t="s">
        <v>244</v>
      </c>
      <c r="B16" t="s">
        <v>267</v>
      </c>
      <c r="C16">
        <v>38.700000000000003</v>
      </c>
      <c r="D16" t="s">
        <v>10</v>
      </c>
      <c r="F16" t="s">
        <v>238</v>
      </c>
      <c r="G16">
        <v>42.7</v>
      </c>
      <c r="H16" t="s">
        <v>239</v>
      </c>
    </row>
    <row r="17" spans="1:10">
      <c r="A17" t="s">
        <v>212</v>
      </c>
      <c r="B17" t="s">
        <v>194</v>
      </c>
      <c r="C17">
        <v>598.4</v>
      </c>
      <c r="D17" t="s">
        <v>10</v>
      </c>
      <c r="G17" t="s">
        <v>238</v>
      </c>
      <c r="H17">
        <v>43.2</v>
      </c>
      <c r="I17" t="s">
        <v>239</v>
      </c>
    </row>
    <row r="18" spans="1:10">
      <c r="A18" t="s">
        <v>244</v>
      </c>
      <c r="B18" t="s">
        <v>283</v>
      </c>
      <c r="C18">
        <v>26.4</v>
      </c>
      <c r="D18" t="s">
        <v>10</v>
      </c>
      <c r="F18" t="s">
        <v>238</v>
      </c>
      <c r="G18">
        <v>270.8</v>
      </c>
      <c r="H18" t="s">
        <v>239</v>
      </c>
    </row>
    <row r="19" spans="1:10">
      <c r="A19" t="s">
        <v>245</v>
      </c>
      <c r="B19" t="s">
        <v>270</v>
      </c>
      <c r="C19">
        <v>5942.5</v>
      </c>
      <c r="D19" t="s">
        <v>27</v>
      </c>
      <c r="F19" t="s">
        <v>238</v>
      </c>
      <c r="G19">
        <v>2.6</v>
      </c>
      <c r="H19" t="s">
        <v>246</v>
      </c>
    </row>
    <row r="20" spans="1:10">
      <c r="A20" t="s">
        <v>278</v>
      </c>
      <c r="B20" t="s">
        <v>284</v>
      </c>
      <c r="C20">
        <v>1768</v>
      </c>
      <c r="D20" t="s">
        <v>27</v>
      </c>
      <c r="G20" t="s">
        <v>238</v>
      </c>
      <c r="H20">
        <v>2</v>
      </c>
      <c r="I20" t="s">
        <v>246</v>
      </c>
    </row>
    <row r="21" spans="1:10">
      <c r="B21" t="s">
        <v>247</v>
      </c>
      <c r="C21">
        <v>805.2</v>
      </c>
      <c r="D21" t="s">
        <v>27</v>
      </c>
      <c r="F21">
        <v>75.900000000000006</v>
      </c>
      <c r="G21" t="s">
        <v>246</v>
      </c>
    </row>
    <row r="22" spans="1:10">
      <c r="A22" t="s">
        <v>271</v>
      </c>
      <c r="B22" t="s">
        <v>270</v>
      </c>
      <c r="C22">
        <v>8410.7000000000007</v>
      </c>
      <c r="D22" t="s">
        <v>27</v>
      </c>
      <c r="H22" t="s">
        <v>238</v>
      </c>
      <c r="I22">
        <v>2.6</v>
      </c>
      <c r="J22" t="s">
        <v>246</v>
      </c>
    </row>
    <row r="23" spans="1:10">
      <c r="B23" t="s">
        <v>285</v>
      </c>
      <c r="C23">
        <v>3.4</v>
      </c>
      <c r="D23" t="s">
        <v>240</v>
      </c>
      <c r="F23" t="s">
        <v>238</v>
      </c>
      <c r="G23">
        <v>4000</v>
      </c>
      <c r="H23" t="s">
        <v>241</v>
      </c>
    </row>
    <row r="24" spans="1:10">
      <c r="B24" t="s">
        <v>267</v>
      </c>
      <c r="C24">
        <v>4</v>
      </c>
      <c r="D24" t="s">
        <v>10</v>
      </c>
      <c r="F24" t="s">
        <v>238</v>
      </c>
      <c r="G24">
        <v>42.7</v>
      </c>
      <c r="H24" t="s">
        <v>239</v>
      </c>
    </row>
    <row r="25" spans="1:10">
      <c r="B25" t="s">
        <v>283</v>
      </c>
      <c r="C25">
        <v>4.7</v>
      </c>
      <c r="D25" t="s">
        <v>10</v>
      </c>
      <c r="F25" t="s">
        <v>238</v>
      </c>
      <c r="G25">
        <v>270.8</v>
      </c>
      <c r="H25" t="s">
        <v>239</v>
      </c>
    </row>
    <row r="26" spans="1:10">
      <c r="B26" t="s">
        <v>194</v>
      </c>
      <c r="C26">
        <v>57.2</v>
      </c>
      <c r="D26" t="s">
        <v>10</v>
      </c>
      <c r="G26" t="s">
        <v>238</v>
      </c>
      <c r="H26">
        <v>43.2</v>
      </c>
      <c r="I26" t="s">
        <v>239</v>
      </c>
    </row>
    <row r="27" spans="1:10">
      <c r="B27" t="s">
        <v>274</v>
      </c>
      <c r="C27">
        <v>277.2</v>
      </c>
      <c r="D27" t="s">
        <v>27</v>
      </c>
      <c r="F27" t="s">
        <v>238</v>
      </c>
      <c r="G27">
        <v>43.2</v>
      </c>
      <c r="H27" t="s">
        <v>246</v>
      </c>
    </row>
    <row r="28" spans="1:10">
      <c r="A28" t="s">
        <v>249</v>
      </c>
      <c r="B28" t="s">
        <v>211</v>
      </c>
      <c r="C28">
        <v>128.69999999999999</v>
      </c>
      <c r="D28" t="s">
        <v>10</v>
      </c>
      <c r="F28" t="s">
        <v>238</v>
      </c>
      <c r="G28">
        <v>192</v>
      </c>
      <c r="H28" t="s">
        <v>239</v>
      </c>
    </row>
    <row r="29" spans="1:10">
      <c r="B29" t="s">
        <v>190</v>
      </c>
      <c r="C29">
        <v>68.099999999999994</v>
      </c>
      <c r="D29" t="s">
        <v>10</v>
      </c>
      <c r="F29">
        <v>69.8</v>
      </c>
      <c r="G29" t="s">
        <v>239</v>
      </c>
    </row>
    <row r="30" spans="1:10">
      <c r="B30" t="s">
        <v>194</v>
      </c>
      <c r="C30">
        <v>213</v>
      </c>
      <c r="D30" t="s">
        <v>10</v>
      </c>
      <c r="G30" t="s">
        <v>238</v>
      </c>
      <c r="H30">
        <v>43.2</v>
      </c>
      <c r="I30" t="s">
        <v>239</v>
      </c>
    </row>
    <row r="31" spans="1:10">
      <c r="B31" t="s">
        <v>261</v>
      </c>
      <c r="C31">
        <v>377.5</v>
      </c>
      <c r="D31" t="s">
        <v>10</v>
      </c>
      <c r="F31" t="s">
        <v>238</v>
      </c>
      <c r="G31">
        <v>265.2</v>
      </c>
      <c r="H31" t="s">
        <v>239</v>
      </c>
    </row>
    <row r="32" spans="1:10">
      <c r="B32" t="s">
        <v>262</v>
      </c>
      <c r="C32">
        <v>45.3</v>
      </c>
      <c r="D32" t="s">
        <v>240</v>
      </c>
      <c r="F32" t="s">
        <v>238</v>
      </c>
      <c r="G32">
        <v>520</v>
      </c>
      <c r="H32" t="s">
        <v>241</v>
      </c>
    </row>
    <row r="33" spans="1:9">
      <c r="B33" t="s">
        <v>270</v>
      </c>
      <c r="C33">
        <v>3642</v>
      </c>
      <c r="D33" t="s">
        <v>27</v>
      </c>
      <c r="F33" t="s">
        <v>238</v>
      </c>
      <c r="G33">
        <v>2.6</v>
      </c>
      <c r="H33" t="s">
        <v>246</v>
      </c>
    </row>
    <row r="34" spans="1:9">
      <c r="B34" t="s">
        <v>276</v>
      </c>
      <c r="C34">
        <v>3642</v>
      </c>
      <c r="D34" t="s">
        <v>27</v>
      </c>
      <c r="F34" t="s">
        <v>238</v>
      </c>
      <c r="G34">
        <v>9</v>
      </c>
      <c r="H34" t="s">
        <v>246</v>
      </c>
    </row>
    <row r="35" spans="1:9">
      <c r="B35" t="s">
        <v>286</v>
      </c>
      <c r="C35">
        <v>396</v>
      </c>
      <c r="D35" t="s">
        <v>240</v>
      </c>
      <c r="G35" t="s">
        <v>238</v>
      </c>
      <c r="H35">
        <v>155</v>
      </c>
      <c r="I35" t="s">
        <v>241</v>
      </c>
    </row>
    <row r="36" spans="1:9">
      <c r="A36" t="s">
        <v>103</v>
      </c>
      <c r="B36" t="s">
        <v>211</v>
      </c>
      <c r="C36">
        <v>29.2</v>
      </c>
      <c r="D36" t="s">
        <v>10</v>
      </c>
      <c r="F36" t="s">
        <v>238</v>
      </c>
      <c r="G36">
        <v>192</v>
      </c>
      <c r="H36" t="s">
        <v>239</v>
      </c>
    </row>
    <row r="37" spans="1:9">
      <c r="B37" t="s">
        <v>190</v>
      </c>
      <c r="C37">
        <v>15.4</v>
      </c>
      <c r="D37" t="s">
        <v>10</v>
      </c>
      <c r="F37">
        <v>69.8</v>
      </c>
      <c r="G37" t="s">
        <v>239</v>
      </c>
    </row>
    <row r="38" spans="1:9">
      <c r="B38" t="s">
        <v>194</v>
      </c>
      <c r="C38">
        <v>170.9</v>
      </c>
      <c r="D38" t="s">
        <v>10</v>
      </c>
      <c r="G38" t="s">
        <v>238</v>
      </c>
      <c r="H38">
        <v>43.2</v>
      </c>
      <c r="I38" t="s">
        <v>239</v>
      </c>
    </row>
    <row r="39" spans="1:9">
      <c r="B39" t="s">
        <v>277</v>
      </c>
      <c r="C39">
        <v>589.20000000000005</v>
      </c>
      <c r="D39" t="s">
        <v>27</v>
      </c>
      <c r="F39" t="s">
        <v>238</v>
      </c>
      <c r="G39">
        <v>4.4000000000000004</v>
      </c>
      <c r="H39" t="s">
        <v>246</v>
      </c>
    </row>
    <row r="40" spans="1:9">
      <c r="B40" t="s">
        <v>287</v>
      </c>
      <c r="C40">
        <v>589.20000000000005</v>
      </c>
      <c r="D40" t="s">
        <v>27</v>
      </c>
      <c r="F40" t="s">
        <v>238</v>
      </c>
      <c r="G40">
        <v>17</v>
      </c>
      <c r="H40" t="s">
        <v>246</v>
      </c>
    </row>
    <row r="41" spans="1:9">
      <c r="B41" t="s">
        <v>270</v>
      </c>
      <c r="C41">
        <v>589.20000000000005</v>
      </c>
      <c r="D41" t="s">
        <v>27</v>
      </c>
      <c r="F41" t="s">
        <v>238</v>
      </c>
      <c r="G41">
        <v>2.6</v>
      </c>
      <c r="H41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Katerra Building</vt:lpstr>
      <vt:lpstr>MIT Concrete Building</vt:lpstr>
      <vt:lpstr>Discovery -RCC</vt:lpstr>
      <vt:lpstr>Paint</vt:lpstr>
      <vt:lpstr>STC, SCC, RC, CLT</vt:lpstr>
      <vt:lpstr>Forte Building, Melbourne</vt:lpstr>
      <vt:lpstr>Vaxjo model</vt:lpstr>
      <vt:lpstr>Moholt Allmenning Tower 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2020-05-15T20:39:11Z</dcterms:created>
  <dcterms:modified xsi:type="dcterms:W3CDTF">2020-06-22T21:25:48Z</dcterms:modified>
</cp:coreProperties>
</file>