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ATNOORK\Documents\GitHub\CLT-LCA-Tool\"/>
    </mc:Choice>
  </mc:AlternateContent>
  <xr:revisionPtr revIDLastSave="0" documentId="13_ncr:1_{D2E33F91-07E5-4757-8967-CEAEF65B70B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2" l="1"/>
  <c r="H47" i="2"/>
  <c r="H44" i="2"/>
  <c r="H30" i="2"/>
  <c r="H25" i="2"/>
  <c r="H18" i="2"/>
  <c r="H17" i="2"/>
  <c r="B8" i="2"/>
  <c r="F41" i="2" s="1"/>
  <c r="J41" i="2" s="1"/>
  <c r="L41" i="2" s="1"/>
  <c r="B5" i="2"/>
  <c r="F48" i="2" l="1"/>
  <c r="J48" i="2" s="1"/>
  <c r="L48" i="2" s="1"/>
  <c r="F44" i="2"/>
  <c r="J44" i="2" s="1"/>
  <c r="L44" i="2" s="1"/>
  <c r="F40" i="2"/>
  <c r="J40" i="2" s="1"/>
  <c r="L40" i="2" s="1"/>
  <c r="F36" i="2"/>
  <c r="J36" i="2" s="1"/>
  <c r="L36" i="2" s="1"/>
  <c r="F32" i="2"/>
  <c r="J32" i="2" s="1"/>
  <c r="L32" i="2" s="1"/>
  <c r="F28" i="2"/>
  <c r="J28" i="2" s="1"/>
  <c r="L28" i="2" s="1"/>
  <c r="F17" i="2"/>
  <c r="J17" i="2" s="1"/>
  <c r="L17" i="2" s="1"/>
  <c r="F13" i="2"/>
  <c r="J13" i="2" s="1"/>
  <c r="L13" i="2" s="1"/>
  <c r="F47" i="2"/>
  <c r="J47" i="2" s="1"/>
  <c r="L47" i="2" s="1"/>
  <c r="F24" i="2"/>
  <c r="J24" i="2" s="1"/>
  <c r="L24" i="2" s="1"/>
  <c r="F20" i="2"/>
  <c r="J20" i="2" s="1"/>
  <c r="L20" i="2" s="1"/>
  <c r="F43" i="2"/>
  <c r="J43" i="2" s="1"/>
  <c r="L43" i="2" s="1"/>
  <c r="F39" i="2"/>
  <c r="J39" i="2" s="1"/>
  <c r="L39" i="2" s="1"/>
  <c r="F35" i="2"/>
  <c r="J35" i="2" s="1"/>
  <c r="L35" i="2" s="1"/>
  <c r="F31" i="2"/>
  <c r="J31" i="2" s="1"/>
  <c r="L31" i="2" s="1"/>
  <c r="F50" i="2"/>
  <c r="J50" i="2" s="1"/>
  <c r="L50" i="2" s="1"/>
  <c r="F27" i="2"/>
  <c r="J27" i="2" s="1"/>
  <c r="L27" i="2" s="1"/>
  <c r="F16" i="2"/>
  <c r="J16" i="2" s="1"/>
  <c r="L16" i="2" s="1"/>
  <c r="F12" i="2"/>
  <c r="J12" i="2" s="1"/>
  <c r="L12" i="2" s="1"/>
  <c r="F46" i="2"/>
  <c r="J46" i="2" s="1"/>
  <c r="L46" i="2" s="1"/>
  <c r="F23" i="2"/>
  <c r="J23" i="2" s="1"/>
  <c r="L23" i="2" s="1"/>
  <c r="F19" i="2"/>
  <c r="J19" i="2" s="1"/>
  <c r="L19" i="2" s="1"/>
  <c r="F42" i="2"/>
  <c r="J42" i="2" s="1"/>
  <c r="L42" i="2" s="1"/>
  <c r="F38" i="2"/>
  <c r="J38" i="2" s="1"/>
  <c r="L38" i="2" s="1"/>
  <c r="F34" i="2"/>
  <c r="J34" i="2" s="1"/>
  <c r="L34" i="2" s="1"/>
  <c r="F49" i="2"/>
  <c r="J49" i="2" s="1"/>
  <c r="L49" i="2" s="1"/>
  <c r="F30" i="2"/>
  <c r="J30" i="2" s="1"/>
  <c r="L30" i="2" s="1"/>
  <c r="F26" i="2"/>
  <c r="J26" i="2" s="1"/>
  <c r="L26" i="2" s="1"/>
  <c r="F15" i="2"/>
  <c r="J15" i="2" s="1"/>
  <c r="L15" i="2" s="1"/>
  <c r="F11" i="2"/>
  <c r="J11" i="2" s="1"/>
  <c r="L11" i="2" s="1"/>
  <c r="F45" i="2"/>
  <c r="J45" i="2" s="1"/>
  <c r="L45" i="2" s="1"/>
  <c r="F22" i="2"/>
  <c r="J22" i="2" s="1"/>
  <c r="L22" i="2" s="1"/>
  <c r="F25" i="2"/>
  <c r="J25" i="2" s="1"/>
  <c r="L25" i="2" s="1"/>
  <c r="F33" i="2"/>
  <c r="J33" i="2" s="1"/>
  <c r="L33" i="2" s="1"/>
  <c r="F14" i="2"/>
  <c r="J14" i="2" s="1"/>
  <c r="L14" i="2" s="1"/>
  <c r="F37" i="2"/>
  <c r="J37" i="2" s="1"/>
  <c r="L37" i="2" s="1"/>
  <c r="F29" i="2"/>
  <c r="J29" i="2" s="1"/>
  <c r="L29" i="2" s="1"/>
  <c r="F18" i="2"/>
  <c r="J18" i="2" s="1"/>
  <c r="L18" i="2" s="1"/>
  <c r="F21" i="2"/>
  <c r="J21" i="2" s="1"/>
  <c r="L21" i="2" s="1"/>
</calcChain>
</file>

<file path=xl/sharedStrings.xml><?xml version="1.0" encoding="utf-8"?>
<sst xmlns="http://schemas.openxmlformats.org/spreadsheetml/2006/main" count="270" uniqueCount="70">
  <si>
    <t>Index</t>
  </si>
  <si>
    <t>Building Name</t>
  </si>
  <si>
    <t>Lever_CLT</t>
  </si>
  <si>
    <t>Building:</t>
  </si>
  <si>
    <t>Lever CLT</t>
  </si>
  <si>
    <t>Location:</t>
  </si>
  <si>
    <t>Portland, OR</t>
  </si>
  <si>
    <t xml:space="preserve">Source: </t>
  </si>
  <si>
    <t>https://www.fpl.fs.fed.us/documnts/pdf2020/fpl_2020_liang001.pdf</t>
  </si>
  <si>
    <t>Type:</t>
  </si>
  <si>
    <t>Mixed Use Office and Apartment Complex</t>
  </si>
  <si>
    <t>sqft</t>
  </si>
  <si>
    <t>Multiplier</t>
  </si>
  <si>
    <t>Floors:</t>
  </si>
  <si>
    <t>Category</t>
  </si>
  <si>
    <t>Item</t>
  </si>
  <si>
    <t>Material</t>
  </si>
  <si>
    <t>LCA_Material_Name</t>
  </si>
  <si>
    <t>Quantity</t>
  </si>
  <si>
    <t>Normalized_Quantity</t>
  </si>
  <si>
    <t>Units</t>
  </si>
  <si>
    <t>Thickness (m)</t>
  </si>
  <si>
    <t>Density (kg/m3)</t>
  </si>
  <si>
    <t>Normalized_Quantity_LCA</t>
  </si>
  <si>
    <t>Normalized_Quantity_Weight</t>
  </si>
  <si>
    <t>LCA unit</t>
  </si>
  <si>
    <t>Ceiling and roof</t>
  </si>
  <si>
    <t xml:space="preserve">Hollow structural steel </t>
  </si>
  <si>
    <t>Steel, hot rolled sheet</t>
  </si>
  <si>
    <t>kg</t>
  </si>
  <si>
    <t>CLT</t>
  </si>
  <si>
    <t>m3</t>
  </si>
  <si>
    <t xml:space="preserve">1-inch mineral wool </t>
  </si>
  <si>
    <t>Mineral Wool Board</t>
  </si>
  <si>
    <t>m2</t>
  </si>
  <si>
    <t>Acrylic latex paint</t>
  </si>
  <si>
    <t>Alkyd paint</t>
  </si>
  <si>
    <t>L</t>
  </si>
  <si>
    <t xml:space="preserve">1-inch polystyrene board </t>
  </si>
  <si>
    <t>Polystyrene foam slab</t>
  </si>
  <si>
    <t xml:space="preserve">Steel sheet </t>
  </si>
  <si>
    <t xml:space="preserve">5/8-inch gypsum board, fire-resistant </t>
  </si>
  <si>
    <t>Gypsum Plaster Board</t>
  </si>
  <si>
    <t xml:space="preserve">1/2-inch gypsum board, regular </t>
  </si>
  <si>
    <t>Floors</t>
  </si>
  <si>
    <t>Acrylic Adhesive</t>
  </si>
  <si>
    <t>Bitumen Adhesive Compound</t>
  </si>
  <si>
    <t>Coated Steel Deck</t>
  </si>
  <si>
    <t>Concrete</t>
  </si>
  <si>
    <t>Mortar</t>
  </si>
  <si>
    <t>Adhesive Mortar</t>
  </si>
  <si>
    <t>3/8-inch plywood</t>
  </si>
  <si>
    <t>Plywood, at plant, US</t>
  </si>
  <si>
    <t>Rebar</t>
  </si>
  <si>
    <t>Reinforced Steel</t>
  </si>
  <si>
    <t>Steel welded wire mesh</t>
  </si>
  <si>
    <t>60-mil TPO membrane</t>
  </si>
  <si>
    <t>Foundation</t>
  </si>
  <si>
    <t>Composite wood I-joist</t>
  </si>
  <si>
    <t xml:space="preserve">Composite Wood I-joist </t>
  </si>
  <si>
    <t>Glulam</t>
  </si>
  <si>
    <t>Glulam (SE)</t>
  </si>
  <si>
    <t>Walls</t>
  </si>
  <si>
    <t>Aluminium Extrusion</t>
  </si>
  <si>
    <t>Concrete Masonry Unit</t>
  </si>
  <si>
    <t>m4</t>
  </si>
  <si>
    <t>Silicone Sealant</t>
  </si>
  <si>
    <t>Rubber Sealant</t>
  </si>
  <si>
    <t>Floor Area_sqft</t>
  </si>
  <si>
    <t>Floor Area_m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</si>
</sst>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3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wrapText="1"/>
    </xf>
    <xf numFmtId="1" fontId="0" fillId="0" borderId="0" xfId="0" applyNumberFormat="1" applyAlignment="1">
      <alignment horizontal="left" vertical="top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3" sqref="D3"/>
    </sheetView>
  </sheetViews>
  <sheetFormatPr defaultRowHeight="14.4" x14ac:dyDescent="0.3"/>
  <cols>
    <col min="1" max="1" width="7.44140625" customWidth="1"/>
    <col min="2" max="2" width="12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2A63-0E4D-4D7F-9DC1-611AEDADC1C9}">
  <dimension ref="A1:N54"/>
  <sheetViews>
    <sheetView tabSelected="1" workbookViewId="0">
      <selection activeCell="B8" sqref="B8"/>
    </sheetView>
  </sheetViews>
  <sheetFormatPr defaultColWidth="15.33203125" defaultRowHeight="14.4" x14ac:dyDescent="0.3"/>
  <cols>
    <col min="1" max="1" width="15.33203125" style="3"/>
    <col min="2" max="2" width="15.33203125" style="3" customWidth="1"/>
    <col min="3" max="3" width="19.33203125" style="3" customWidth="1"/>
    <col min="4" max="4" width="22.109375" style="3" customWidth="1"/>
    <col min="5" max="5" width="15.33203125" style="3"/>
    <col min="6" max="6" width="18.5546875" style="3" customWidth="1"/>
    <col min="7" max="16384" width="15.33203125" style="3"/>
  </cols>
  <sheetData>
    <row r="1" spans="1:14" x14ac:dyDescent="0.3">
      <c r="A1" s="2" t="s">
        <v>3</v>
      </c>
      <c r="B1" s="2" t="s">
        <v>4</v>
      </c>
      <c r="C1" s="2"/>
      <c r="D1" s="2"/>
      <c r="E1" s="2"/>
      <c r="F1" s="2"/>
      <c r="G1" s="2"/>
      <c r="H1" s="2"/>
      <c r="I1" s="2"/>
    </row>
    <row r="2" spans="1:14" x14ac:dyDescent="0.3">
      <c r="A2" s="2" t="s">
        <v>5</v>
      </c>
      <c r="B2" s="2" t="s">
        <v>6</v>
      </c>
      <c r="C2" s="2"/>
      <c r="D2" s="2"/>
      <c r="E2" s="2"/>
      <c r="F2" s="2"/>
      <c r="G2" s="2"/>
      <c r="H2" s="2"/>
      <c r="I2" s="2"/>
    </row>
    <row r="3" spans="1:14" x14ac:dyDescent="0.3">
      <c r="A3" s="2" t="s">
        <v>7</v>
      </c>
      <c r="B3" s="4" t="s">
        <v>8</v>
      </c>
      <c r="C3" s="4"/>
      <c r="D3" s="4"/>
      <c r="E3" s="2"/>
      <c r="F3" s="2"/>
      <c r="G3" s="2"/>
      <c r="H3" s="2"/>
      <c r="I3" s="2"/>
    </row>
    <row r="4" spans="1:14" x14ac:dyDescent="0.3">
      <c r="A4" s="2" t="s">
        <v>9</v>
      </c>
      <c r="B4" s="2" t="s">
        <v>10</v>
      </c>
      <c r="C4" s="2"/>
      <c r="D4" s="2"/>
      <c r="E4" s="2"/>
      <c r="F4" s="2"/>
      <c r="G4" s="2"/>
      <c r="H4" s="2"/>
      <c r="I4" s="2"/>
    </row>
    <row r="5" spans="1:14" x14ac:dyDescent="0.3">
      <c r="A5" s="2" t="s">
        <v>68</v>
      </c>
      <c r="B5" s="5">
        <f>B6/0.0929</f>
        <v>89989.235737351992</v>
      </c>
      <c r="C5" s="2" t="s">
        <v>11</v>
      </c>
      <c r="D5" s="2"/>
      <c r="F5" s="2"/>
      <c r="G5" s="2"/>
      <c r="H5" s="2"/>
    </row>
    <row r="6" spans="1:14" x14ac:dyDescent="0.3">
      <c r="A6" s="2" t="s">
        <v>69</v>
      </c>
      <c r="B6" s="2">
        <v>8360</v>
      </c>
      <c r="C6" s="2"/>
      <c r="D6" s="2"/>
      <c r="E6" s="2"/>
      <c r="F6" s="2"/>
      <c r="G6" s="2"/>
      <c r="H6" s="2"/>
      <c r="I6" s="2"/>
    </row>
    <row r="7" spans="1:14" x14ac:dyDescent="0.3">
      <c r="A7" s="2" t="s">
        <v>13</v>
      </c>
      <c r="B7" s="9">
        <v>12</v>
      </c>
      <c r="C7" s="6"/>
      <c r="D7" s="6"/>
      <c r="E7" s="2"/>
      <c r="F7" s="2"/>
      <c r="G7" s="2"/>
      <c r="H7" s="2"/>
      <c r="I7" s="2"/>
    </row>
    <row r="8" spans="1:14" x14ac:dyDescent="0.3">
      <c r="A8" s="3" t="s">
        <v>12</v>
      </c>
      <c r="B8" s="2">
        <f>$B$6/$B$6</f>
        <v>1</v>
      </c>
    </row>
    <row r="10" spans="1:14" x14ac:dyDescent="0.3">
      <c r="A10" s="2" t="s">
        <v>14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20</v>
      </c>
      <c r="L10" s="3" t="s">
        <v>24</v>
      </c>
      <c r="M10" s="3" t="s">
        <v>20</v>
      </c>
      <c r="N10" s="3" t="s">
        <v>25</v>
      </c>
    </row>
    <row r="11" spans="1:14" x14ac:dyDescent="0.3">
      <c r="A11" s="3" t="s">
        <v>26</v>
      </c>
      <c r="C11" s="3" t="s">
        <v>27</v>
      </c>
      <c r="D11" s="3" t="s">
        <v>28</v>
      </c>
      <c r="E11" s="7">
        <v>11449</v>
      </c>
      <c r="F11" s="3">
        <f>E11*$B$8</f>
        <v>11449</v>
      </c>
      <c r="G11" s="3" t="s">
        <v>29</v>
      </c>
      <c r="J11" s="3">
        <f>F11</f>
        <v>11449</v>
      </c>
      <c r="K11" s="3" t="s">
        <v>29</v>
      </c>
      <c r="L11" s="3">
        <f>J11</f>
        <v>11449</v>
      </c>
      <c r="M11" s="3" t="s">
        <v>29</v>
      </c>
    </row>
    <row r="12" spans="1:14" x14ac:dyDescent="0.3">
      <c r="A12" s="3" t="s">
        <v>26</v>
      </c>
      <c r="C12" s="3" t="s">
        <v>30</v>
      </c>
      <c r="D12" s="3" t="s">
        <v>30</v>
      </c>
      <c r="E12" s="3">
        <v>0.95</v>
      </c>
      <c r="F12" s="3">
        <f>E12*$B$8</f>
        <v>0.95</v>
      </c>
      <c r="G12" s="3" t="s">
        <v>31</v>
      </c>
      <c r="I12" s="3">
        <v>450</v>
      </c>
      <c r="J12" s="3">
        <f t="shared" ref="J12:J49" si="0">F12</f>
        <v>0.95</v>
      </c>
      <c r="K12" s="3" t="s">
        <v>31</v>
      </c>
      <c r="L12" s="3">
        <f>I12*J12</f>
        <v>427.5</v>
      </c>
      <c r="M12" s="3" t="s">
        <v>29</v>
      </c>
    </row>
    <row r="13" spans="1:14" x14ac:dyDescent="0.3">
      <c r="A13" s="3" t="s">
        <v>26</v>
      </c>
      <c r="C13" s="3" t="s">
        <v>32</v>
      </c>
      <c r="D13" s="3" t="s">
        <v>33</v>
      </c>
      <c r="E13" s="3">
        <v>285</v>
      </c>
      <c r="F13" s="3">
        <f>E13*$B$8</f>
        <v>285</v>
      </c>
      <c r="G13" s="3" t="s">
        <v>34</v>
      </c>
      <c r="H13" s="8">
        <v>2.5399999999999999E-2</v>
      </c>
      <c r="I13" s="3">
        <v>70</v>
      </c>
      <c r="J13" s="3">
        <f>F13*H13*I13</f>
        <v>506.73</v>
      </c>
      <c r="K13" s="3" t="s">
        <v>29</v>
      </c>
      <c r="L13" s="3">
        <f>J13</f>
        <v>506.73</v>
      </c>
      <c r="M13" s="3" t="s">
        <v>29</v>
      </c>
    </row>
    <row r="14" spans="1:14" x14ac:dyDescent="0.3">
      <c r="A14" s="3" t="s">
        <v>26</v>
      </c>
      <c r="C14" s="3" t="s">
        <v>35</v>
      </c>
      <c r="D14" s="1" t="s">
        <v>36</v>
      </c>
      <c r="E14" s="3">
        <v>3096</v>
      </c>
      <c r="F14" s="3">
        <f>E14*$B$8</f>
        <v>3096</v>
      </c>
      <c r="G14" s="3" t="s">
        <v>37</v>
      </c>
      <c r="I14" s="3">
        <v>1198.26</v>
      </c>
      <c r="J14" s="3">
        <f>F14/1000*I14</f>
        <v>3709.8129600000002</v>
      </c>
      <c r="K14" s="3" t="s">
        <v>29</v>
      </c>
      <c r="L14" s="3">
        <f t="shared" ref="L14:L19" si="1">J14</f>
        <v>3709.8129600000002</v>
      </c>
      <c r="M14" s="3" t="s">
        <v>29</v>
      </c>
    </row>
    <row r="15" spans="1:14" x14ac:dyDescent="0.3">
      <c r="A15" s="3" t="s">
        <v>26</v>
      </c>
      <c r="C15" s="3" t="s">
        <v>38</v>
      </c>
      <c r="D15" s="3" t="s">
        <v>39</v>
      </c>
      <c r="E15" s="3">
        <v>144</v>
      </c>
      <c r="F15" s="3">
        <f>E15*$B$8</f>
        <v>144</v>
      </c>
      <c r="G15" s="3" t="s">
        <v>34</v>
      </c>
      <c r="H15" s="8">
        <v>2.5399999999999999E-2</v>
      </c>
      <c r="I15" s="3">
        <v>30</v>
      </c>
      <c r="J15" s="3">
        <f>F15*H15*I15</f>
        <v>109.72799999999999</v>
      </c>
      <c r="K15" s="3" t="s">
        <v>29</v>
      </c>
      <c r="L15" s="3">
        <f t="shared" si="1"/>
        <v>109.72799999999999</v>
      </c>
      <c r="M15" s="3" t="s">
        <v>29</v>
      </c>
    </row>
    <row r="16" spans="1:14" x14ac:dyDescent="0.3">
      <c r="A16" s="3" t="s">
        <v>26</v>
      </c>
      <c r="C16" s="3" t="s">
        <v>40</v>
      </c>
      <c r="D16" s="3" t="s">
        <v>28</v>
      </c>
      <c r="E16" s="3">
        <v>5693</v>
      </c>
      <c r="F16" s="3">
        <f>E16*$B$8</f>
        <v>5693</v>
      </c>
      <c r="G16" s="3" t="s">
        <v>29</v>
      </c>
      <c r="J16" s="3">
        <f t="shared" si="0"/>
        <v>5693</v>
      </c>
      <c r="K16" s="3" t="s">
        <v>29</v>
      </c>
      <c r="L16" s="3">
        <f t="shared" si="1"/>
        <v>5693</v>
      </c>
      <c r="M16" s="3" t="s">
        <v>29</v>
      </c>
    </row>
    <row r="17" spans="1:13" x14ac:dyDescent="0.3">
      <c r="A17" s="3" t="s">
        <v>26</v>
      </c>
      <c r="C17" s="3" t="s">
        <v>41</v>
      </c>
      <c r="D17" s="3" t="s">
        <v>42</v>
      </c>
      <c r="E17" s="7">
        <v>14907</v>
      </c>
      <c r="F17" s="3">
        <f>E17*$B$8</f>
        <v>14907</v>
      </c>
      <c r="G17" s="3" t="s">
        <v>34</v>
      </c>
      <c r="H17" s="8">
        <f>0.0254*5/8</f>
        <v>1.5875E-2</v>
      </c>
      <c r="I17" s="1">
        <v>675</v>
      </c>
      <c r="J17" s="3">
        <f>F17*H17*I17</f>
        <v>159737.82187499999</v>
      </c>
      <c r="K17" s="3" t="s">
        <v>29</v>
      </c>
      <c r="L17" s="3">
        <f t="shared" si="1"/>
        <v>159737.82187499999</v>
      </c>
      <c r="M17" s="3" t="s">
        <v>29</v>
      </c>
    </row>
    <row r="18" spans="1:13" x14ac:dyDescent="0.3">
      <c r="A18" s="3" t="s">
        <v>26</v>
      </c>
      <c r="C18" s="3" t="s">
        <v>43</v>
      </c>
      <c r="D18" s="3" t="s">
        <v>42</v>
      </c>
      <c r="E18" s="3">
        <v>4154</v>
      </c>
      <c r="F18" s="3">
        <f>E18*$B$8</f>
        <v>4154</v>
      </c>
      <c r="G18" s="3" t="s">
        <v>34</v>
      </c>
      <c r="H18" s="8">
        <f>0.0254*0.5</f>
        <v>1.2699999999999999E-2</v>
      </c>
      <c r="I18" s="1">
        <v>675</v>
      </c>
      <c r="J18" s="3">
        <f>F18*H18*I18</f>
        <v>35610.165000000001</v>
      </c>
      <c r="K18" s="3" t="s">
        <v>29</v>
      </c>
      <c r="L18" s="3">
        <f t="shared" si="1"/>
        <v>35610.165000000001</v>
      </c>
      <c r="M18" s="3" t="s">
        <v>29</v>
      </c>
    </row>
    <row r="19" spans="1:13" ht="15" customHeight="1" x14ac:dyDescent="0.3">
      <c r="A19" s="3" t="s">
        <v>44</v>
      </c>
      <c r="C19" s="3" t="s">
        <v>45</v>
      </c>
      <c r="D19" s="1" t="s">
        <v>46</v>
      </c>
      <c r="E19" s="3">
        <v>117</v>
      </c>
      <c r="F19" s="3">
        <f>E19*$B$8</f>
        <v>117</v>
      </c>
      <c r="G19" s="3" t="s">
        <v>37</v>
      </c>
      <c r="I19" s="3">
        <v>1200</v>
      </c>
      <c r="J19" s="3">
        <f>F19/1000*I19</f>
        <v>140.4</v>
      </c>
      <c r="K19" s="3" t="s">
        <v>29</v>
      </c>
      <c r="L19" s="3">
        <f t="shared" si="1"/>
        <v>140.4</v>
      </c>
      <c r="M19" s="3" t="s">
        <v>29</v>
      </c>
    </row>
    <row r="20" spans="1:13" x14ac:dyDescent="0.3">
      <c r="A20" s="3" t="s">
        <v>44</v>
      </c>
      <c r="C20" s="3" t="s">
        <v>30</v>
      </c>
      <c r="D20" s="3" t="s">
        <v>30</v>
      </c>
      <c r="E20" s="3">
        <v>1279</v>
      </c>
      <c r="F20" s="3">
        <f>E20*$B$8</f>
        <v>1279</v>
      </c>
      <c r="G20" s="3" t="s">
        <v>31</v>
      </c>
      <c r="I20" s="3">
        <v>450</v>
      </c>
      <c r="J20" s="3">
        <f t="shared" si="0"/>
        <v>1279</v>
      </c>
      <c r="K20" s="3" t="s">
        <v>31</v>
      </c>
      <c r="L20" s="3">
        <f>I20*J20</f>
        <v>575550</v>
      </c>
      <c r="M20" s="3" t="s">
        <v>29</v>
      </c>
    </row>
    <row r="21" spans="1:13" x14ac:dyDescent="0.3">
      <c r="A21" s="3" t="s">
        <v>44</v>
      </c>
      <c r="C21" s="3" t="s">
        <v>47</v>
      </c>
      <c r="D21" s="3" t="s">
        <v>28</v>
      </c>
      <c r="E21" s="3">
        <v>110</v>
      </c>
      <c r="F21" s="3">
        <f>E21*$B$8</f>
        <v>110</v>
      </c>
      <c r="G21" s="3" t="s">
        <v>29</v>
      </c>
      <c r="J21" s="3">
        <f t="shared" si="0"/>
        <v>110</v>
      </c>
      <c r="K21" s="3" t="s">
        <v>29</v>
      </c>
      <c r="L21" s="3">
        <f>J21</f>
        <v>110</v>
      </c>
      <c r="M21" s="3" t="s">
        <v>29</v>
      </c>
    </row>
    <row r="22" spans="1:13" x14ac:dyDescent="0.3">
      <c r="A22" s="3" t="s">
        <v>44</v>
      </c>
      <c r="C22" s="3" t="s">
        <v>27</v>
      </c>
      <c r="D22" s="3" t="s">
        <v>28</v>
      </c>
      <c r="E22" s="3">
        <v>400</v>
      </c>
      <c r="F22" s="3">
        <f>E22*$B$8</f>
        <v>400</v>
      </c>
      <c r="G22" s="3" t="s">
        <v>29</v>
      </c>
      <c r="J22" s="3">
        <f>F22</f>
        <v>400</v>
      </c>
      <c r="K22" s="3" t="s">
        <v>29</v>
      </c>
      <c r="L22" s="3">
        <f>J22</f>
        <v>400</v>
      </c>
      <c r="M22" s="3" t="s">
        <v>29</v>
      </c>
    </row>
    <row r="23" spans="1:13" x14ac:dyDescent="0.3">
      <c r="A23" s="3" t="s">
        <v>44</v>
      </c>
      <c r="C23" s="3" t="s">
        <v>48</v>
      </c>
      <c r="D23" s="3" t="s">
        <v>48</v>
      </c>
      <c r="E23" s="3">
        <v>932</v>
      </c>
      <c r="F23" s="3">
        <f>E23*$B$8</f>
        <v>932</v>
      </c>
      <c r="G23" s="3" t="s">
        <v>31</v>
      </c>
      <c r="I23" s="2">
        <v>2245</v>
      </c>
      <c r="J23" s="3">
        <f t="shared" si="0"/>
        <v>932</v>
      </c>
      <c r="K23" s="3" t="s">
        <v>31</v>
      </c>
      <c r="L23" s="3">
        <f>I23*J23</f>
        <v>2092340</v>
      </c>
      <c r="M23" s="3" t="s">
        <v>29</v>
      </c>
    </row>
    <row r="24" spans="1:13" x14ac:dyDescent="0.3">
      <c r="A24" s="3" t="s">
        <v>44</v>
      </c>
      <c r="C24" s="3" t="s">
        <v>49</v>
      </c>
      <c r="D24" s="1" t="s">
        <v>50</v>
      </c>
      <c r="E24" s="3">
        <v>4737</v>
      </c>
      <c r="F24" s="3">
        <f>E24*$B$8</f>
        <v>4737</v>
      </c>
      <c r="G24" s="3" t="s">
        <v>29</v>
      </c>
      <c r="J24" s="3">
        <f t="shared" si="0"/>
        <v>4737</v>
      </c>
      <c r="K24" s="3" t="s">
        <v>29</v>
      </c>
      <c r="L24" s="3">
        <f>J24</f>
        <v>4737</v>
      </c>
      <c r="M24" s="3" t="s">
        <v>29</v>
      </c>
    </row>
    <row r="25" spans="1:13" x14ac:dyDescent="0.3">
      <c r="A25" s="3" t="s">
        <v>44</v>
      </c>
      <c r="C25" s="3" t="s">
        <v>51</v>
      </c>
      <c r="D25" s="3" t="s">
        <v>52</v>
      </c>
      <c r="E25" s="3">
        <v>661</v>
      </c>
      <c r="F25" s="3">
        <f>E25*$B$8</f>
        <v>661</v>
      </c>
      <c r="G25" s="3" t="s">
        <v>34</v>
      </c>
      <c r="H25" s="3">
        <f>0.0254*3/8</f>
        <v>9.5249999999999987E-3</v>
      </c>
      <c r="I25" s="3">
        <v>620</v>
      </c>
      <c r="J25" s="3">
        <f>F25*H25*I25</f>
        <v>3903.5354999999995</v>
      </c>
      <c r="K25" s="3" t="s">
        <v>29</v>
      </c>
      <c r="L25" s="3">
        <f t="shared" ref="L25:L30" si="2">J25</f>
        <v>3903.5354999999995</v>
      </c>
      <c r="M25" s="3" t="s">
        <v>29</v>
      </c>
    </row>
    <row r="26" spans="1:13" x14ac:dyDescent="0.3">
      <c r="A26" s="3" t="s">
        <v>44</v>
      </c>
      <c r="C26" s="3" t="s">
        <v>38</v>
      </c>
      <c r="D26" s="3" t="s">
        <v>39</v>
      </c>
      <c r="E26" s="3">
        <v>4067</v>
      </c>
      <c r="F26" s="3">
        <f>E26*$B$8</f>
        <v>4067</v>
      </c>
      <c r="G26" s="3" t="s">
        <v>34</v>
      </c>
      <c r="H26" s="8">
        <v>2.5399999999999999E-2</v>
      </c>
      <c r="I26" s="3">
        <v>30</v>
      </c>
      <c r="J26" s="3">
        <f>F26*H26*I26</f>
        <v>3099.0540000000001</v>
      </c>
      <c r="K26" s="3" t="s">
        <v>29</v>
      </c>
      <c r="L26" s="3">
        <f t="shared" si="2"/>
        <v>3099.0540000000001</v>
      </c>
      <c r="M26" s="3" t="s">
        <v>29</v>
      </c>
    </row>
    <row r="27" spans="1:13" x14ac:dyDescent="0.3">
      <c r="A27" s="3" t="s">
        <v>44</v>
      </c>
      <c r="C27" s="3" t="s">
        <v>53</v>
      </c>
      <c r="D27" s="3" t="s">
        <v>54</v>
      </c>
      <c r="E27" s="7">
        <v>53177</v>
      </c>
      <c r="F27" s="3">
        <f>E27*$B$8</f>
        <v>53177</v>
      </c>
      <c r="G27" s="3" t="s">
        <v>29</v>
      </c>
      <c r="J27" s="3">
        <f t="shared" si="0"/>
        <v>53177</v>
      </c>
      <c r="K27" s="3" t="s">
        <v>29</v>
      </c>
      <c r="L27" s="3">
        <f t="shared" si="2"/>
        <v>53177</v>
      </c>
      <c r="M27" s="3" t="s">
        <v>29</v>
      </c>
    </row>
    <row r="28" spans="1:13" x14ac:dyDescent="0.3">
      <c r="A28" s="3" t="s">
        <v>44</v>
      </c>
      <c r="C28" s="3" t="s">
        <v>40</v>
      </c>
      <c r="D28" s="3" t="s">
        <v>28</v>
      </c>
      <c r="E28" s="3">
        <v>4193</v>
      </c>
      <c r="F28" s="3">
        <f>E28*$B$8</f>
        <v>4193</v>
      </c>
      <c r="G28" s="3" t="s">
        <v>29</v>
      </c>
      <c r="J28" s="3">
        <f t="shared" si="0"/>
        <v>4193</v>
      </c>
      <c r="K28" s="3" t="s">
        <v>29</v>
      </c>
      <c r="L28" s="3">
        <f t="shared" si="2"/>
        <v>4193</v>
      </c>
      <c r="M28" s="3" t="s">
        <v>29</v>
      </c>
    </row>
    <row r="29" spans="1:13" x14ac:dyDescent="0.3">
      <c r="A29" s="3" t="s">
        <v>44</v>
      </c>
      <c r="C29" s="3" t="s">
        <v>55</v>
      </c>
      <c r="D29" s="3" t="s">
        <v>28</v>
      </c>
      <c r="E29" s="3">
        <v>110</v>
      </c>
      <c r="F29" s="3">
        <f>E29*$B$8</f>
        <v>110</v>
      </c>
      <c r="G29" s="3" t="s">
        <v>29</v>
      </c>
      <c r="J29" s="3">
        <f t="shared" si="0"/>
        <v>110</v>
      </c>
      <c r="K29" s="3" t="s">
        <v>29</v>
      </c>
      <c r="L29" s="3">
        <f t="shared" si="2"/>
        <v>110</v>
      </c>
      <c r="M29" s="3" t="s">
        <v>29</v>
      </c>
    </row>
    <row r="30" spans="1:13" x14ac:dyDescent="0.3">
      <c r="A30" s="3" t="s">
        <v>44</v>
      </c>
      <c r="C30" s="3" t="s">
        <v>56</v>
      </c>
      <c r="D30" s="3" t="s">
        <v>39</v>
      </c>
      <c r="E30" s="3">
        <v>351</v>
      </c>
      <c r="F30" s="3">
        <f>E30*$B$8</f>
        <v>351</v>
      </c>
      <c r="G30" s="3" t="s">
        <v>34</v>
      </c>
      <c r="H30" s="3">
        <f>0.0254/1000*60</f>
        <v>1.5239999999999997E-3</v>
      </c>
      <c r="I30" s="3">
        <v>30</v>
      </c>
      <c r="J30" s="3">
        <f>F30*H30*I30</f>
        <v>16.047719999999998</v>
      </c>
      <c r="K30" s="3" t="s">
        <v>29</v>
      </c>
      <c r="L30" s="3">
        <f t="shared" si="2"/>
        <v>16.047719999999998</v>
      </c>
      <c r="M30" s="3" t="s">
        <v>29</v>
      </c>
    </row>
    <row r="31" spans="1:13" x14ac:dyDescent="0.3">
      <c r="A31" s="3" t="s">
        <v>57</v>
      </c>
      <c r="C31" s="3" t="s">
        <v>48</v>
      </c>
      <c r="D31" s="3" t="s">
        <v>48</v>
      </c>
      <c r="E31" s="3">
        <v>125</v>
      </c>
      <c r="F31" s="3">
        <f>E31*$B$8</f>
        <v>125</v>
      </c>
      <c r="G31" s="3" t="s">
        <v>31</v>
      </c>
      <c r="I31" s="2">
        <v>2245</v>
      </c>
      <c r="J31" s="3">
        <f t="shared" si="0"/>
        <v>125</v>
      </c>
      <c r="K31" s="3" t="s">
        <v>31</v>
      </c>
      <c r="L31" s="3">
        <f>I31*J31</f>
        <v>280625</v>
      </c>
      <c r="M31" s="3" t="s">
        <v>29</v>
      </c>
    </row>
    <row r="32" spans="1:13" x14ac:dyDescent="0.3">
      <c r="A32" s="3" t="s">
        <v>57</v>
      </c>
      <c r="C32" s="3" t="s">
        <v>53</v>
      </c>
      <c r="D32" s="3" t="s">
        <v>54</v>
      </c>
      <c r="E32" s="7">
        <v>38590</v>
      </c>
      <c r="F32" s="3">
        <f>E32*$B$8</f>
        <v>38590</v>
      </c>
      <c r="G32" s="3" t="s">
        <v>29</v>
      </c>
      <c r="J32" s="3">
        <f t="shared" si="0"/>
        <v>38590</v>
      </c>
      <c r="K32" s="3" t="s">
        <v>29</v>
      </c>
      <c r="L32" s="3">
        <f>J32</f>
        <v>38590</v>
      </c>
      <c r="M32" s="3" t="s">
        <v>29</v>
      </c>
    </row>
    <row r="33" spans="1:13" x14ac:dyDescent="0.3">
      <c r="A33" s="3" t="s">
        <v>57</v>
      </c>
      <c r="C33" s="3" t="s">
        <v>27</v>
      </c>
      <c r="D33" s="3" t="s">
        <v>28</v>
      </c>
      <c r="E33" s="7">
        <v>43527</v>
      </c>
      <c r="F33" s="3">
        <f>E33*$B$8</f>
        <v>43527</v>
      </c>
      <c r="G33" s="3" t="s">
        <v>29</v>
      </c>
      <c r="J33" s="3">
        <f t="shared" si="0"/>
        <v>43527</v>
      </c>
      <c r="K33" s="3" t="s">
        <v>29</v>
      </c>
      <c r="L33" s="3">
        <f t="shared" ref="L33:L34" si="3">J33</f>
        <v>43527</v>
      </c>
      <c r="M33" s="3" t="s">
        <v>29</v>
      </c>
    </row>
    <row r="34" spans="1:13" x14ac:dyDescent="0.3">
      <c r="A34" s="3" t="s">
        <v>57</v>
      </c>
      <c r="C34" s="3" t="s">
        <v>58</v>
      </c>
      <c r="D34" s="3" t="s">
        <v>59</v>
      </c>
      <c r="E34" s="3">
        <v>60</v>
      </c>
      <c r="F34" s="3">
        <f>E34*$B$8</f>
        <v>60</v>
      </c>
      <c r="G34" s="3" t="s">
        <v>29</v>
      </c>
      <c r="J34" s="3">
        <f t="shared" si="0"/>
        <v>60</v>
      </c>
      <c r="K34" s="3" t="s">
        <v>29</v>
      </c>
      <c r="L34" s="3">
        <f t="shared" si="3"/>
        <v>60</v>
      </c>
      <c r="M34" s="3" t="s">
        <v>29</v>
      </c>
    </row>
    <row r="35" spans="1:13" x14ac:dyDescent="0.3">
      <c r="A35" s="3" t="s">
        <v>57</v>
      </c>
      <c r="C35" s="3" t="s">
        <v>48</v>
      </c>
      <c r="D35" s="3" t="s">
        <v>48</v>
      </c>
      <c r="E35" s="7">
        <v>0</v>
      </c>
      <c r="F35" s="3">
        <f>E35*$B$8</f>
        <v>0</v>
      </c>
      <c r="G35" s="3" t="s">
        <v>31</v>
      </c>
      <c r="I35" s="2">
        <v>2245</v>
      </c>
      <c r="J35" s="3">
        <f t="shared" si="0"/>
        <v>0</v>
      </c>
      <c r="K35" s="3" t="s">
        <v>31</v>
      </c>
      <c r="L35" s="3">
        <f>I35*J35</f>
        <v>0</v>
      </c>
      <c r="M35" s="3" t="s">
        <v>29</v>
      </c>
    </row>
    <row r="36" spans="1:13" x14ac:dyDescent="0.3">
      <c r="A36" s="3" t="s">
        <v>57</v>
      </c>
      <c r="C36" s="3" t="s">
        <v>60</v>
      </c>
      <c r="D36" s="3" t="s">
        <v>61</v>
      </c>
      <c r="E36" s="3">
        <v>557</v>
      </c>
      <c r="F36" s="3">
        <f>E36*$B$8</f>
        <v>557</v>
      </c>
      <c r="G36" s="3" t="s">
        <v>31</v>
      </c>
      <c r="I36" s="3">
        <v>450</v>
      </c>
      <c r="J36" s="3">
        <f t="shared" si="0"/>
        <v>557</v>
      </c>
      <c r="K36" s="3" t="s">
        <v>31</v>
      </c>
      <c r="L36" s="3">
        <f>I36*J36</f>
        <v>250650</v>
      </c>
      <c r="M36" s="3" t="s">
        <v>29</v>
      </c>
    </row>
    <row r="37" spans="1:13" x14ac:dyDescent="0.3">
      <c r="A37" s="3" t="s">
        <v>57</v>
      </c>
      <c r="C37" s="3" t="s">
        <v>53</v>
      </c>
      <c r="D37" s="3" t="s">
        <v>54</v>
      </c>
      <c r="E37" s="3">
        <v>0</v>
      </c>
      <c r="F37" s="3">
        <f>E37*$B$8</f>
        <v>0</v>
      </c>
      <c r="G37" s="3" t="s">
        <v>29</v>
      </c>
      <c r="J37" s="3">
        <f t="shared" si="0"/>
        <v>0</v>
      </c>
      <c r="K37" s="3" t="s">
        <v>29</v>
      </c>
      <c r="L37" s="3">
        <f>J37</f>
        <v>0</v>
      </c>
      <c r="M37" s="3" t="s">
        <v>29</v>
      </c>
    </row>
    <row r="38" spans="1:13" x14ac:dyDescent="0.3">
      <c r="A38" s="3" t="s">
        <v>57</v>
      </c>
      <c r="C38" s="3" t="s">
        <v>40</v>
      </c>
      <c r="D38" s="3" t="s">
        <v>28</v>
      </c>
      <c r="E38" s="3">
        <v>830</v>
      </c>
      <c r="F38" s="3">
        <f>E38*$B$8</f>
        <v>830</v>
      </c>
      <c r="G38" s="3" t="s">
        <v>29</v>
      </c>
      <c r="J38" s="3">
        <f t="shared" si="0"/>
        <v>830</v>
      </c>
      <c r="K38" s="3" t="s">
        <v>29</v>
      </c>
      <c r="L38" s="3">
        <f t="shared" ref="L38:L39" si="4">J38</f>
        <v>830</v>
      </c>
      <c r="M38" s="3" t="s">
        <v>29</v>
      </c>
    </row>
    <row r="39" spans="1:13" x14ac:dyDescent="0.3">
      <c r="A39" s="3" t="s">
        <v>62</v>
      </c>
      <c r="C39" s="3" t="s">
        <v>63</v>
      </c>
      <c r="D39" s="3" t="s">
        <v>63</v>
      </c>
      <c r="E39" s="7">
        <v>31039</v>
      </c>
      <c r="F39" s="3">
        <f>E39*$B$8</f>
        <v>31039</v>
      </c>
      <c r="G39" s="3" t="s">
        <v>29</v>
      </c>
      <c r="J39" s="3">
        <f t="shared" si="0"/>
        <v>31039</v>
      </c>
      <c r="K39" s="3" t="s">
        <v>29</v>
      </c>
      <c r="L39" s="3">
        <f t="shared" si="4"/>
        <v>31039</v>
      </c>
      <c r="M39" s="3" t="s">
        <v>29</v>
      </c>
    </row>
    <row r="40" spans="1:13" x14ac:dyDescent="0.3">
      <c r="A40" s="3" t="s">
        <v>62</v>
      </c>
      <c r="C40" s="3" t="s">
        <v>30</v>
      </c>
      <c r="D40" s="3" t="s">
        <v>30</v>
      </c>
      <c r="E40" s="3">
        <v>502</v>
      </c>
      <c r="F40" s="3">
        <f>E40*$B$8</f>
        <v>502</v>
      </c>
      <c r="G40" s="3" t="s">
        <v>31</v>
      </c>
      <c r="I40" s="3">
        <v>450</v>
      </c>
      <c r="J40" s="3">
        <f t="shared" si="0"/>
        <v>502</v>
      </c>
      <c r="K40" s="3" t="s">
        <v>31</v>
      </c>
      <c r="L40" s="3">
        <f>I40*J40</f>
        <v>225900</v>
      </c>
      <c r="M40" s="3" t="s">
        <v>29</v>
      </c>
    </row>
    <row r="41" spans="1:13" x14ac:dyDescent="0.3">
      <c r="A41" s="3" t="s">
        <v>62</v>
      </c>
      <c r="C41" s="3" t="s">
        <v>27</v>
      </c>
      <c r="D41" s="3" t="s">
        <v>28</v>
      </c>
      <c r="E41" s="7">
        <v>31947</v>
      </c>
      <c r="F41" s="3">
        <f>E41*$B$8</f>
        <v>31947</v>
      </c>
      <c r="G41" s="3" t="s">
        <v>29</v>
      </c>
      <c r="J41" s="3">
        <f t="shared" si="0"/>
        <v>31947</v>
      </c>
      <c r="K41" s="3" t="s">
        <v>29</v>
      </c>
      <c r="L41" s="3">
        <f>J41</f>
        <v>31947</v>
      </c>
      <c r="M41" s="3" t="s">
        <v>29</v>
      </c>
    </row>
    <row r="42" spans="1:13" x14ac:dyDescent="0.3">
      <c r="A42" s="3" t="s">
        <v>62</v>
      </c>
      <c r="C42" s="3" t="s">
        <v>48</v>
      </c>
      <c r="D42" s="3" t="s">
        <v>48</v>
      </c>
      <c r="E42" s="3">
        <v>48</v>
      </c>
      <c r="F42" s="3">
        <f>E42*$B$8</f>
        <v>48</v>
      </c>
      <c r="G42" s="3" t="s">
        <v>31</v>
      </c>
      <c r="I42" s="2">
        <v>2245</v>
      </c>
      <c r="J42" s="3">
        <f t="shared" si="0"/>
        <v>48</v>
      </c>
      <c r="K42" s="3" t="s">
        <v>31</v>
      </c>
      <c r="L42" s="3">
        <f>I42*J42</f>
        <v>107760</v>
      </c>
      <c r="M42" s="3" t="s">
        <v>29</v>
      </c>
    </row>
    <row r="43" spans="1:13" x14ac:dyDescent="0.3">
      <c r="A43" s="3" t="s">
        <v>62</v>
      </c>
      <c r="C43" s="3" t="s">
        <v>64</v>
      </c>
      <c r="D43" s="3" t="s">
        <v>48</v>
      </c>
      <c r="E43" s="7">
        <v>71031</v>
      </c>
      <c r="F43" s="3">
        <f>E43*$B$8</f>
        <v>71031</v>
      </c>
      <c r="G43" s="3" t="s">
        <v>29</v>
      </c>
      <c r="I43" s="2">
        <v>2245</v>
      </c>
      <c r="J43" s="3">
        <f>F43/I43</f>
        <v>31.639643652561247</v>
      </c>
      <c r="K43" s="3" t="s">
        <v>65</v>
      </c>
      <c r="L43" s="3">
        <f>J43</f>
        <v>31.639643652561247</v>
      </c>
      <c r="M43" s="3" t="s">
        <v>29</v>
      </c>
    </row>
    <row r="44" spans="1:13" x14ac:dyDescent="0.3">
      <c r="A44" s="3" t="s">
        <v>62</v>
      </c>
      <c r="C44" s="3" t="s">
        <v>51</v>
      </c>
      <c r="D44" s="3" t="s">
        <v>52</v>
      </c>
      <c r="E44" s="3">
        <v>3230</v>
      </c>
      <c r="F44" s="3">
        <f>E44*$B$8</f>
        <v>3230</v>
      </c>
      <c r="G44" s="3" t="s">
        <v>34</v>
      </c>
      <c r="H44" s="3">
        <f>0.0254*3/8</f>
        <v>9.5249999999999987E-3</v>
      </c>
      <c r="I44" s="3">
        <v>620</v>
      </c>
      <c r="J44" s="3">
        <f>F44*H44*I44</f>
        <v>19074.764999999999</v>
      </c>
      <c r="K44" s="3" t="s">
        <v>29</v>
      </c>
      <c r="L44" s="3">
        <f>J44</f>
        <v>19074.764999999999</v>
      </c>
      <c r="M44" s="3" t="s">
        <v>29</v>
      </c>
    </row>
    <row r="45" spans="1:13" ht="14.25" customHeight="1" x14ac:dyDescent="0.3">
      <c r="A45" s="3" t="s">
        <v>62</v>
      </c>
      <c r="C45" s="3" t="s">
        <v>49</v>
      </c>
      <c r="D45" s="1" t="s">
        <v>50</v>
      </c>
      <c r="E45" s="7">
        <v>90113</v>
      </c>
      <c r="F45" s="3">
        <f>E45*$B$8</f>
        <v>90113</v>
      </c>
      <c r="G45" s="3" t="s">
        <v>29</v>
      </c>
      <c r="J45" s="3">
        <f t="shared" si="0"/>
        <v>90113</v>
      </c>
      <c r="K45" s="3" t="s">
        <v>29</v>
      </c>
      <c r="L45" s="3">
        <f t="shared" ref="L45:L49" si="5">J45</f>
        <v>90113</v>
      </c>
      <c r="M45" s="3" t="s">
        <v>29</v>
      </c>
    </row>
    <row r="46" spans="1:13" x14ac:dyDescent="0.3">
      <c r="A46" s="3" t="s">
        <v>62</v>
      </c>
      <c r="C46" s="3" t="s">
        <v>35</v>
      </c>
      <c r="D46" s="1" t="s">
        <v>36</v>
      </c>
      <c r="E46" s="3">
        <v>9100</v>
      </c>
      <c r="F46" s="3">
        <f>E46*$B$8</f>
        <v>9100</v>
      </c>
      <c r="G46" s="3" t="s">
        <v>37</v>
      </c>
      <c r="I46" s="3">
        <v>1198.26</v>
      </c>
      <c r="J46" s="3">
        <f>F46/1000*I46</f>
        <v>10904.165999999999</v>
      </c>
      <c r="K46" s="3" t="s">
        <v>29</v>
      </c>
      <c r="L46" s="3">
        <f t="shared" si="5"/>
        <v>10904.165999999999</v>
      </c>
      <c r="M46" s="3" t="s">
        <v>29</v>
      </c>
    </row>
    <row r="47" spans="1:13" x14ac:dyDescent="0.3">
      <c r="A47" s="3" t="s">
        <v>62</v>
      </c>
      <c r="C47" s="3" t="s">
        <v>38</v>
      </c>
      <c r="D47" s="3" t="s">
        <v>39</v>
      </c>
      <c r="E47" s="3">
        <v>7643</v>
      </c>
      <c r="F47" s="3">
        <f>E47*$B$8</f>
        <v>7643</v>
      </c>
      <c r="G47" s="3" t="s">
        <v>34</v>
      </c>
      <c r="H47" s="3">
        <f>0.0254</f>
        <v>2.5399999999999999E-2</v>
      </c>
      <c r="I47" s="3">
        <v>30</v>
      </c>
      <c r="J47" s="3">
        <f>F47*H47*I47</f>
        <v>5823.9659999999994</v>
      </c>
      <c r="K47" s="3" t="s">
        <v>29</v>
      </c>
      <c r="L47" s="3">
        <f t="shared" si="5"/>
        <v>5823.9659999999994</v>
      </c>
      <c r="M47" s="3" t="s">
        <v>29</v>
      </c>
    </row>
    <row r="48" spans="1:13" x14ac:dyDescent="0.3">
      <c r="A48" s="3" t="s">
        <v>62</v>
      </c>
      <c r="C48" s="3" t="s">
        <v>66</v>
      </c>
      <c r="D48" s="3" t="s">
        <v>67</v>
      </c>
      <c r="E48" s="3">
        <v>503</v>
      </c>
      <c r="F48" s="3">
        <f>E48*$B$8</f>
        <v>503</v>
      </c>
      <c r="G48" s="3" t="s">
        <v>37</v>
      </c>
      <c r="I48" s="3">
        <v>1200</v>
      </c>
      <c r="J48" s="3">
        <f>F48/1000*I48</f>
        <v>603.6</v>
      </c>
      <c r="K48" s="3" t="s">
        <v>29</v>
      </c>
      <c r="L48" s="3">
        <f t="shared" si="5"/>
        <v>603.6</v>
      </c>
      <c r="M48" s="3" t="s">
        <v>29</v>
      </c>
    </row>
    <row r="49" spans="1:13" x14ac:dyDescent="0.3">
      <c r="A49" s="3" t="s">
        <v>62</v>
      </c>
      <c r="C49" s="3" t="s">
        <v>53</v>
      </c>
      <c r="D49" s="3" t="s">
        <v>54</v>
      </c>
      <c r="E49" s="7">
        <v>12078</v>
      </c>
      <c r="F49" s="3">
        <f>E49*$B$8</f>
        <v>12078</v>
      </c>
      <c r="G49" s="3" t="s">
        <v>29</v>
      </c>
      <c r="J49" s="3">
        <f t="shared" si="0"/>
        <v>12078</v>
      </c>
      <c r="K49" s="3" t="s">
        <v>29</v>
      </c>
      <c r="L49" s="3">
        <f t="shared" si="5"/>
        <v>12078</v>
      </c>
      <c r="M49" s="3" t="s">
        <v>29</v>
      </c>
    </row>
    <row r="50" spans="1:13" x14ac:dyDescent="0.3">
      <c r="A50" s="3" t="s">
        <v>62</v>
      </c>
      <c r="C50" s="3" t="s">
        <v>41</v>
      </c>
      <c r="D50" s="3" t="s">
        <v>42</v>
      </c>
      <c r="E50" s="7">
        <v>57330</v>
      </c>
      <c r="F50" s="3">
        <f>E50*$B$8</f>
        <v>57330</v>
      </c>
      <c r="G50" s="3" t="s">
        <v>34</v>
      </c>
      <c r="H50" s="3">
        <f>0.0254*5/8</f>
        <v>1.5875E-2</v>
      </c>
      <c r="I50" s="1">
        <v>675</v>
      </c>
      <c r="J50" s="3">
        <f>F50*H50*I50</f>
        <v>614326.78125</v>
      </c>
      <c r="K50" s="3" t="s">
        <v>29</v>
      </c>
      <c r="L50" s="3">
        <f>J50</f>
        <v>614326.78125</v>
      </c>
      <c r="M50" s="3" t="s">
        <v>29</v>
      </c>
    </row>
    <row r="52" spans="1:13" x14ac:dyDescent="0.3">
      <c r="E52" s="7"/>
      <c r="F52" s="7"/>
    </row>
    <row r="54" spans="1:13" x14ac:dyDescent="0.3">
      <c r="E54" s="7"/>
      <c r="F54" s="7"/>
    </row>
  </sheetData>
  <conditionalFormatting sqref="D10">
    <cfRule type="containsText" dxfId="4" priority="5" operator="containsText" text="concrete">
      <formula>NOT(ISERROR(SEARCH("concrete",D10)))</formula>
    </cfRule>
  </conditionalFormatting>
  <conditionalFormatting sqref="D39">
    <cfRule type="containsText" dxfId="3" priority="4" operator="containsText" text="concrete">
      <formula>NOT(ISERROR(SEARCH("concrete",D39)))</formula>
    </cfRule>
  </conditionalFormatting>
  <conditionalFormatting sqref="D12">
    <cfRule type="containsText" dxfId="2" priority="3" operator="containsText" text="mortar">
      <formula>NOT(ISERROR(SEARCH("mortar",D12)))</formula>
    </cfRule>
  </conditionalFormatting>
  <conditionalFormatting sqref="D20">
    <cfRule type="containsText" dxfId="1" priority="2" operator="containsText" text="mortar">
      <formula>NOT(ISERROR(SEARCH("mortar",D20)))</formula>
    </cfRule>
  </conditionalFormatting>
  <conditionalFormatting sqref="D40">
    <cfRule type="containsText" dxfId="0" priority="1" operator="containsText" text="mortar">
      <formula>NOT(ISERROR(SEARCH("mortar",D40)))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2015-06-05T18:17:20Z</dcterms:created>
  <dcterms:modified xsi:type="dcterms:W3CDTF">2021-01-26T20:34:15Z</dcterms:modified>
</cp:coreProperties>
</file>