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ATNOORK\Documents\GitHub\CLT-LCA-Tool\Data Sheets\"/>
    </mc:Choice>
  </mc:AlternateContent>
  <xr:revisionPtr revIDLastSave="0" documentId="13_ncr:1_{31F6F070-D08C-4D0A-9F93-F5460490EAC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Index" sheetId="1" r:id="rId1"/>
    <sheet name="Lever_CLT" sheetId="2" r:id="rId2"/>
    <sheet name="Lever_Concrete" sheetId="3" r:id="rId3"/>
    <sheet name="Material Transport" sheetId="4" r:id="rId4"/>
    <sheet name="CLT Construction" sheetId="5" r:id="rId5"/>
    <sheet name="Trad Construc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1" i="3" l="1"/>
  <c r="H48" i="3"/>
  <c r="H45" i="3"/>
  <c r="H31" i="3"/>
  <c r="H26" i="3"/>
  <c r="H19" i="3"/>
  <c r="H18" i="3"/>
  <c r="B9" i="3"/>
  <c r="F50" i="3" s="1"/>
  <c r="J50" i="3" s="1"/>
  <c r="M50" i="3" s="1"/>
  <c r="B6" i="3"/>
  <c r="J49" i="2"/>
  <c r="J47" i="2"/>
  <c r="J44" i="2"/>
  <c r="J20" i="2"/>
  <c r="J15" i="2"/>
  <c r="J13" i="2"/>
  <c r="J51" i="2"/>
  <c r="J48" i="2"/>
  <c r="J45" i="2"/>
  <c r="J27" i="2"/>
  <c r="J18" i="2"/>
  <c r="J16" i="2"/>
  <c r="J14" i="2"/>
  <c r="J17" i="2"/>
  <c r="J21" i="2"/>
  <c r="J22" i="2"/>
  <c r="J23" i="2"/>
  <c r="J24" i="2"/>
  <c r="J25" i="2"/>
  <c r="J28" i="2"/>
  <c r="J29" i="2"/>
  <c r="J30" i="2"/>
  <c r="J32" i="2"/>
  <c r="J33" i="2"/>
  <c r="J34" i="2"/>
  <c r="J35" i="2"/>
  <c r="J36" i="2"/>
  <c r="J37" i="2"/>
  <c r="J38" i="2"/>
  <c r="J39" i="2"/>
  <c r="J40" i="2"/>
  <c r="J41" i="2"/>
  <c r="J42" i="2"/>
  <c r="J43" i="2"/>
  <c r="J46" i="2"/>
  <c r="J50" i="2"/>
  <c r="J12" i="2"/>
  <c r="H51" i="2"/>
  <c r="H48" i="2"/>
  <c r="H45" i="2"/>
  <c r="H31" i="2"/>
  <c r="J31" i="2" s="1"/>
  <c r="H26" i="2"/>
  <c r="J26" i="2" s="1"/>
  <c r="H19" i="2"/>
  <c r="J19" i="2" s="1"/>
  <c r="H18" i="2"/>
  <c r="B9" i="2"/>
  <c r="F42" i="2" s="1"/>
  <c r="K42" i="2" s="1"/>
  <c r="M42" i="2" s="1"/>
  <c r="B6" i="2"/>
  <c r="F26" i="3" l="1"/>
  <c r="J26" i="3" s="1"/>
  <c r="M26" i="3" s="1"/>
  <c r="F22" i="3"/>
  <c r="J22" i="3" s="1"/>
  <c r="M22" i="3" s="1"/>
  <c r="F30" i="3"/>
  <c r="J30" i="3" s="1"/>
  <c r="M30" i="3" s="1"/>
  <c r="F34" i="3"/>
  <c r="J34" i="3" s="1"/>
  <c r="M34" i="3" s="1"/>
  <c r="F19" i="3"/>
  <c r="J19" i="3" s="1"/>
  <c r="M19" i="3" s="1"/>
  <c r="F38" i="3"/>
  <c r="J38" i="3" s="1"/>
  <c r="M38" i="3" s="1"/>
  <c r="F15" i="3"/>
  <c r="J15" i="3" s="1"/>
  <c r="M15" i="3" s="1"/>
  <c r="F42" i="3"/>
  <c r="J42" i="3" s="1"/>
  <c r="M42" i="3" s="1"/>
  <c r="F23" i="3"/>
  <c r="J23" i="3" s="1"/>
  <c r="M23" i="3" s="1"/>
  <c r="F35" i="3"/>
  <c r="J35" i="3" s="1"/>
  <c r="M35" i="3" s="1"/>
  <c r="F39" i="3"/>
  <c r="J39" i="3" s="1"/>
  <c r="M39" i="3" s="1"/>
  <c r="F43" i="3"/>
  <c r="J43" i="3" s="1"/>
  <c r="M43" i="3" s="1"/>
  <c r="F20" i="3"/>
  <c r="J20" i="3" s="1"/>
  <c r="M20" i="3" s="1"/>
  <c r="F24" i="3"/>
  <c r="J24" i="3" s="1"/>
  <c r="M24" i="3" s="1"/>
  <c r="F47" i="3"/>
  <c r="J47" i="3" s="1"/>
  <c r="M47" i="3" s="1"/>
  <c r="F13" i="3"/>
  <c r="J13" i="3" s="1"/>
  <c r="M13" i="3" s="1"/>
  <c r="F17" i="3"/>
  <c r="J17" i="3" s="1"/>
  <c r="M17" i="3" s="1"/>
  <c r="F28" i="3"/>
  <c r="J28" i="3" s="1"/>
  <c r="M28" i="3" s="1"/>
  <c r="F51" i="3"/>
  <c r="J51" i="3" s="1"/>
  <c r="M51" i="3" s="1"/>
  <c r="F32" i="3"/>
  <c r="J32" i="3" s="1"/>
  <c r="M32" i="3" s="1"/>
  <c r="F36" i="3"/>
  <c r="J36" i="3" s="1"/>
  <c r="M36" i="3" s="1"/>
  <c r="F40" i="3"/>
  <c r="J40" i="3" s="1"/>
  <c r="M40" i="3" s="1"/>
  <c r="F44" i="3"/>
  <c r="J44" i="3" s="1"/>
  <c r="M44" i="3" s="1"/>
  <c r="F21" i="3"/>
  <c r="J21" i="3" s="1"/>
  <c r="M21" i="3" s="1"/>
  <c r="F25" i="3"/>
  <c r="J25" i="3" s="1"/>
  <c r="M25" i="3" s="1"/>
  <c r="F48" i="3"/>
  <c r="J48" i="3" s="1"/>
  <c r="M48" i="3" s="1"/>
  <c r="F14" i="3"/>
  <c r="J14" i="3" s="1"/>
  <c r="M14" i="3" s="1"/>
  <c r="F18" i="3"/>
  <c r="J18" i="3" s="1"/>
  <c r="M18" i="3" s="1"/>
  <c r="F29" i="3"/>
  <c r="J29" i="3" s="1"/>
  <c r="M29" i="3" s="1"/>
  <c r="F33" i="3"/>
  <c r="J33" i="3" s="1"/>
  <c r="M33" i="3" s="1"/>
  <c r="F37" i="3"/>
  <c r="J37" i="3" s="1"/>
  <c r="M37" i="3" s="1"/>
  <c r="F41" i="3"/>
  <c r="J41" i="3" s="1"/>
  <c r="M41" i="3" s="1"/>
  <c r="F45" i="3"/>
  <c r="J45" i="3" s="1"/>
  <c r="M45" i="3" s="1"/>
  <c r="F49" i="3"/>
  <c r="J49" i="3" s="1"/>
  <c r="M49" i="3" s="1"/>
  <c r="F46" i="3"/>
  <c r="J46" i="3" s="1"/>
  <c r="M46" i="3" s="1"/>
  <c r="F12" i="3"/>
  <c r="J12" i="3" s="1"/>
  <c r="M12" i="3" s="1"/>
  <c r="F16" i="3"/>
  <c r="J16" i="3" s="1"/>
  <c r="M16" i="3" s="1"/>
  <c r="F27" i="3"/>
  <c r="J27" i="3" s="1"/>
  <c r="M27" i="3" s="1"/>
  <c r="F31" i="3"/>
  <c r="J31" i="3" s="1"/>
  <c r="M31" i="3" s="1"/>
  <c r="F49" i="2"/>
  <c r="K49" i="2" s="1"/>
  <c r="M49" i="2" s="1"/>
  <c r="F45" i="2"/>
  <c r="K45" i="2" s="1"/>
  <c r="M45" i="2" s="1"/>
  <c r="F41" i="2"/>
  <c r="K41" i="2" s="1"/>
  <c r="M41" i="2" s="1"/>
  <c r="F37" i="2"/>
  <c r="K37" i="2" s="1"/>
  <c r="M37" i="2" s="1"/>
  <c r="F33" i="2"/>
  <c r="K33" i="2" s="1"/>
  <c r="M33" i="2" s="1"/>
  <c r="F29" i="2"/>
  <c r="K29" i="2" s="1"/>
  <c r="M29" i="2" s="1"/>
  <c r="F18" i="2"/>
  <c r="K18" i="2" s="1"/>
  <c r="M18" i="2" s="1"/>
  <c r="F14" i="2"/>
  <c r="K14" i="2" s="1"/>
  <c r="M14" i="2" s="1"/>
  <c r="F48" i="2"/>
  <c r="K48" i="2" s="1"/>
  <c r="M48" i="2" s="1"/>
  <c r="F25" i="2"/>
  <c r="K25" i="2" s="1"/>
  <c r="M25" i="2" s="1"/>
  <c r="F21" i="2"/>
  <c r="K21" i="2" s="1"/>
  <c r="M21" i="2" s="1"/>
  <c r="F44" i="2"/>
  <c r="K44" i="2" s="1"/>
  <c r="M44" i="2" s="1"/>
  <c r="F40" i="2"/>
  <c r="K40" i="2" s="1"/>
  <c r="M40" i="2" s="1"/>
  <c r="F36" i="2"/>
  <c r="K36" i="2" s="1"/>
  <c r="M36" i="2" s="1"/>
  <c r="F32" i="2"/>
  <c r="K32" i="2" s="1"/>
  <c r="M32" i="2" s="1"/>
  <c r="F51" i="2"/>
  <c r="K51" i="2" s="1"/>
  <c r="M51" i="2" s="1"/>
  <c r="F28" i="2"/>
  <c r="K28" i="2" s="1"/>
  <c r="M28" i="2" s="1"/>
  <c r="F17" i="2"/>
  <c r="K17" i="2" s="1"/>
  <c r="M17" i="2" s="1"/>
  <c r="F13" i="2"/>
  <c r="K13" i="2" s="1"/>
  <c r="M13" i="2" s="1"/>
  <c r="F47" i="2"/>
  <c r="K47" i="2" s="1"/>
  <c r="M47" i="2" s="1"/>
  <c r="F24" i="2"/>
  <c r="K24" i="2" s="1"/>
  <c r="M24" i="2" s="1"/>
  <c r="F20" i="2"/>
  <c r="K20" i="2" s="1"/>
  <c r="M20" i="2" s="1"/>
  <c r="F43" i="2"/>
  <c r="K43" i="2" s="1"/>
  <c r="M43" i="2" s="1"/>
  <c r="F39" i="2"/>
  <c r="K39" i="2" s="1"/>
  <c r="M39" i="2" s="1"/>
  <c r="F35" i="2"/>
  <c r="K35" i="2" s="1"/>
  <c r="M35" i="2" s="1"/>
  <c r="F50" i="2"/>
  <c r="K50" i="2" s="1"/>
  <c r="M50" i="2" s="1"/>
  <c r="F31" i="2"/>
  <c r="K31" i="2" s="1"/>
  <c r="M31" i="2" s="1"/>
  <c r="F27" i="2"/>
  <c r="K27" i="2" s="1"/>
  <c r="M27" i="2" s="1"/>
  <c r="F16" i="2"/>
  <c r="K16" i="2" s="1"/>
  <c r="M16" i="2" s="1"/>
  <c r="F12" i="2"/>
  <c r="K12" i="2" s="1"/>
  <c r="M12" i="2" s="1"/>
  <c r="F46" i="2"/>
  <c r="K46" i="2" s="1"/>
  <c r="M46" i="2" s="1"/>
  <c r="F23" i="2"/>
  <c r="K23" i="2" s="1"/>
  <c r="M23" i="2" s="1"/>
  <c r="F26" i="2"/>
  <c r="K26" i="2" s="1"/>
  <c r="M26" i="2" s="1"/>
  <c r="F34" i="2"/>
  <c r="K34" i="2" s="1"/>
  <c r="M34" i="2" s="1"/>
  <c r="F15" i="2"/>
  <c r="K15" i="2" s="1"/>
  <c r="M15" i="2" s="1"/>
  <c r="F38" i="2"/>
  <c r="K38" i="2" s="1"/>
  <c r="M38" i="2" s="1"/>
  <c r="F30" i="2"/>
  <c r="K30" i="2" s="1"/>
  <c r="M30" i="2" s="1"/>
  <c r="F19" i="2"/>
  <c r="K19" i="2" s="1"/>
  <c r="M19" i="2" s="1"/>
  <c r="F22" i="2"/>
  <c r="K22" i="2" s="1"/>
  <c r="M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tc={DFB055AC-72EA-4E98-AA43-A44AA3CD05E2}</author>
  </authors>
  <commentList>
    <comment ref="A76" authorId="0" shapeId="0" xr:uid="{DFB055AC-72EA-4E98-AA43-A44AA3CD05E2}">
      <text>
        <t>[Threaded comment]
Your version of Excel allows you to read this threaded comment; however, any edits to it will get removed if the file is opened in a newer version of Excel. Learn more: https://go.microsoft.com/fwlink/?linkid=870924
Comment:
    6 mil = 0.006 inch = 0.01524 cm</t>
      </text>
    </comment>
  </commentList>
</comments>
</file>

<file path=xl/sharedStrings.xml><?xml version="1.0" encoding="utf-8"?>
<sst xmlns="http://schemas.openxmlformats.org/spreadsheetml/2006/main" count="648" uniqueCount="113">
  <si>
    <t>Index</t>
  </si>
  <si>
    <t>Building Name</t>
  </si>
  <si>
    <t>Lever_CLT</t>
  </si>
  <si>
    <t>Building:</t>
  </si>
  <si>
    <t>Lever CLT</t>
  </si>
  <si>
    <t>Location:</t>
  </si>
  <si>
    <t>Portland, OR</t>
  </si>
  <si>
    <t xml:space="preserve">Source: </t>
  </si>
  <si>
    <t>https://www.fpl.fs.fed.us/documnts/pdf2020/fpl_2020_liang001.pdf</t>
  </si>
  <si>
    <t>Type:</t>
  </si>
  <si>
    <t>Mixed Use Office and Apartment Complex</t>
  </si>
  <si>
    <t>sqft</t>
  </si>
  <si>
    <t>Multiplier</t>
  </si>
  <si>
    <t>Floors:</t>
  </si>
  <si>
    <t>Category</t>
  </si>
  <si>
    <t>Item</t>
  </si>
  <si>
    <t>Quantity</t>
  </si>
  <si>
    <t>Normalized_Quantity</t>
  </si>
  <si>
    <t>Units</t>
  </si>
  <si>
    <t>Thickness (m)</t>
  </si>
  <si>
    <t>Density (kg/m3)</t>
  </si>
  <si>
    <t>Normalized_Quantity_Weight</t>
  </si>
  <si>
    <t>Ceiling and roof</t>
  </si>
  <si>
    <t xml:space="preserve">Hollow structural steel </t>
  </si>
  <si>
    <t>Steel, hot rolled sheet</t>
  </si>
  <si>
    <t>kg</t>
  </si>
  <si>
    <t>CLT</t>
  </si>
  <si>
    <t>m3</t>
  </si>
  <si>
    <t xml:space="preserve">1-inch mineral wool </t>
  </si>
  <si>
    <t>Mineral Wool Board</t>
  </si>
  <si>
    <t>m2</t>
  </si>
  <si>
    <t>Acrylic latex paint</t>
  </si>
  <si>
    <t>Alkyd paint</t>
  </si>
  <si>
    <t>L</t>
  </si>
  <si>
    <t xml:space="preserve">1-inch polystyrene board </t>
  </si>
  <si>
    <t>Polystyrene foam slab</t>
  </si>
  <si>
    <t xml:space="preserve">Steel sheet </t>
  </si>
  <si>
    <t xml:space="preserve">5/8-inch gypsum board, fire-resistant </t>
  </si>
  <si>
    <t>Gypsum Plaster Board</t>
  </si>
  <si>
    <t xml:space="preserve">1/2-inch gypsum board, regular </t>
  </si>
  <si>
    <t>Floors</t>
  </si>
  <si>
    <t>Acrylic Adhesive</t>
  </si>
  <si>
    <t>Bitumen Adhesive Compound</t>
  </si>
  <si>
    <t>Coated Steel Deck</t>
  </si>
  <si>
    <t>Concrete</t>
  </si>
  <si>
    <t>Mortar</t>
  </si>
  <si>
    <t>Adhesive Mortar</t>
  </si>
  <si>
    <t>3/8-inch plywood</t>
  </si>
  <si>
    <t>Plywood, at plant, US</t>
  </si>
  <si>
    <t>Rebar</t>
  </si>
  <si>
    <t>Reinforced Steel</t>
  </si>
  <si>
    <t>Steel welded wire mesh</t>
  </si>
  <si>
    <t>60-mil TPO membrane</t>
  </si>
  <si>
    <t>Foundation</t>
  </si>
  <si>
    <t>Composite wood I-joist</t>
  </si>
  <si>
    <t xml:space="preserve">Composite Wood I-joist </t>
  </si>
  <si>
    <t>Glulam</t>
  </si>
  <si>
    <t>Glulam (SE)</t>
  </si>
  <si>
    <t>Walls</t>
  </si>
  <si>
    <t>Aluminium Extrusion</t>
  </si>
  <si>
    <t>Concrete Masonry Unit</t>
  </si>
  <si>
    <t>Silicone Sealant</t>
  </si>
  <si>
    <t>Rubber Sealant</t>
  </si>
  <si>
    <t>Quantity_LCA</t>
  </si>
  <si>
    <t>Normalized_Quantity_LCA_1</t>
  </si>
  <si>
    <t>Lever Concrete</t>
  </si>
  <si>
    <t>sqm</t>
  </si>
  <si>
    <t>Building_Inventory_Material</t>
  </si>
  <si>
    <t>LCA_Material</t>
  </si>
  <si>
    <t>Identifier</t>
  </si>
  <si>
    <t>Value</t>
  </si>
  <si>
    <t>Unit</t>
  </si>
  <si>
    <t>END</t>
  </si>
  <si>
    <t>Floor_Area_sqft</t>
  </si>
  <si>
    <t>Floor_Area_m</t>
  </si>
  <si>
    <t>Factor</t>
  </si>
  <si>
    <t>Road</t>
  </si>
  <si>
    <t>Rail</t>
  </si>
  <si>
    <t>Guess</t>
  </si>
  <si>
    <t>Glulam (PNW)</t>
  </si>
  <si>
    <t>Glulam (Avg)</t>
  </si>
  <si>
    <t>n</t>
  </si>
  <si>
    <t>Steel Plate*</t>
  </si>
  <si>
    <t>Lighweight Concrete</t>
  </si>
  <si>
    <t>y</t>
  </si>
  <si>
    <t>Hollow Structural Steel</t>
  </si>
  <si>
    <t>Intumescent paint</t>
  </si>
  <si>
    <t>Portland Cement</t>
  </si>
  <si>
    <t>Crushed Gravel</t>
  </si>
  <si>
    <t>PT Steel</t>
  </si>
  <si>
    <t>Glazing, triple</t>
  </si>
  <si>
    <t>Sand</t>
  </si>
  <si>
    <t>Asphalt shingle</t>
  </si>
  <si>
    <t>Extruded Polystyrene</t>
  </si>
  <si>
    <t>Aluminum</t>
  </si>
  <si>
    <t>Bitumen Seal</t>
  </si>
  <si>
    <t>Roof Shingle</t>
  </si>
  <si>
    <t>Ballast</t>
  </si>
  <si>
    <t>Polypropylene</t>
  </si>
  <si>
    <t>Melamine Formaldehyde</t>
  </si>
  <si>
    <t>Hardner</t>
  </si>
  <si>
    <t>Polyurethane(Resin)</t>
  </si>
  <si>
    <t>Primer</t>
  </si>
  <si>
    <t>Packaging Material</t>
  </si>
  <si>
    <t>Diesel</t>
  </si>
  <si>
    <t>x</t>
  </si>
  <si>
    <t>Fuel</t>
  </si>
  <si>
    <t>Amount</t>
  </si>
  <si>
    <t>Diesel (L)</t>
  </si>
  <si>
    <t>L/sqm</t>
  </si>
  <si>
    <t>Gasoline (L)</t>
  </si>
  <si>
    <t>Electricity (kWh)</t>
  </si>
  <si>
    <t>kWh/sqm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</si>
</sst>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rgb="FFBEBEBE"/>
      </right>
      <top style="thin">
        <color rgb="FFBEBEBE"/>
      </top>
      <bottom style="thin">
        <color rgb="FFBEBEBE"/>
      </bottom>
      <diagonal/>
    </border>
    <border>
      <left style="thin">
        <color rgb="FFBEBEBE"/>
      </left>
      <right/>
      <top style="thin">
        <color rgb="FFBEBEBE"/>
      </top>
      <bottom style="thin">
        <color rgb="FFBEBEBE"/>
      </bottom>
      <diagonal/>
    </border>
    <border>
      <left/>
      <right/>
      <top style="thin">
        <color rgb="FFBEBEBE"/>
      </top>
      <bottom style="thin">
        <color rgb="FFBEBEBE"/>
      </bottom>
      <diagonal/>
    </border>
    <border>
      <left/>
      <right/>
      <top style="thin">
        <color rgb="FFBEBEBE"/>
      </top>
      <bottom/>
      <diagonal/>
    </border>
    <border>
      <left style="thin">
        <color rgb="FFBEBEBE"/>
      </left>
      <right/>
      <top style="thin">
        <color rgb="FFBEBEBE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0" borderId="0" xfId="1" applyAlignment="1">
      <alignment horizontal="left" vertical="top"/>
    </xf>
    <xf numFmtId="3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3" fontId="0" fillId="0" borderId="0" xfId="0" applyNumberFormat="1" applyAlignment="1">
      <alignment horizontal="left"/>
    </xf>
    <xf numFmtId="0" fontId="2" fillId="0" borderId="0" xfId="0" applyFont="1" applyAlignment="1">
      <alignment horizontal="left" vertical="top" wrapText="1"/>
    </xf>
    <xf numFmtId="1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0" fontId="0" fillId="0" borderId="0" xfId="0" applyAlignment="1">
      <alignment horizontal="center" vertical="top"/>
    </xf>
    <xf numFmtId="0" fontId="1" fillId="0" borderId="0" xfId="1" applyAlignment="1">
      <alignment horizontal="center" vertical="top"/>
    </xf>
    <xf numFmtId="3" fontId="0" fillId="0" borderId="0" xfId="0" applyNumberFormat="1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3" fontId="0" fillId="0" borderId="0" xfId="0" applyNumberFormat="1"/>
    <xf numFmtId="0" fontId="0" fillId="0" borderId="0" xfId="0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2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waroop" id="{5EB8F12D-11AA-4659-A2EB-66859000AC36}" userId="S::satnoork@nrel.gov::336d81e0-1666-40e8-9078-c7b64847ac1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6" dT="2020-06-01T18:56:40.80" personId="{5EB8F12D-11AA-4659-A2EB-66859000AC36}" id="{DFB055AC-72EA-4E98-AA43-A44AA3CD05E2}">
    <text>6 mil = 0.006 inch = 0.01524 cm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O11" sqref="O11"/>
    </sheetView>
  </sheetViews>
  <sheetFormatPr defaultRowHeight="14.4" x14ac:dyDescent="0.3"/>
  <cols>
    <col min="1" max="1" width="7.44140625" customWidth="1"/>
    <col min="2" max="2" width="12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B2A63-0E4D-4D7F-9DC1-611AEDADC1C9}">
  <dimension ref="A1:O55"/>
  <sheetViews>
    <sheetView workbookViewId="0">
      <selection activeCell="D16" sqref="D16"/>
    </sheetView>
  </sheetViews>
  <sheetFormatPr defaultColWidth="15.33203125" defaultRowHeight="14.4" x14ac:dyDescent="0.3"/>
  <cols>
    <col min="1" max="1" width="15.33203125" style="3"/>
    <col min="2" max="2" width="15.33203125" style="3" customWidth="1"/>
    <col min="3" max="3" width="19.33203125" style="3" customWidth="1"/>
    <col min="4" max="4" width="22.109375" style="3" customWidth="1"/>
    <col min="5" max="5" width="15.33203125" style="3"/>
    <col min="6" max="6" width="18.5546875" style="3" customWidth="1"/>
    <col min="7" max="16384" width="15.33203125" style="3"/>
  </cols>
  <sheetData>
    <row r="1" spans="1:15" x14ac:dyDescent="0.3">
      <c r="A1" s="3" t="s">
        <v>69</v>
      </c>
      <c r="B1" s="3" t="s">
        <v>70</v>
      </c>
      <c r="C1" s="3" t="s">
        <v>71</v>
      </c>
    </row>
    <row r="2" spans="1:15" x14ac:dyDescent="0.3">
      <c r="A2" s="2" t="s">
        <v>3</v>
      </c>
      <c r="B2" s="2" t="s">
        <v>4</v>
      </c>
      <c r="C2" s="2"/>
      <c r="D2" s="2"/>
      <c r="E2" s="2"/>
      <c r="F2" s="2"/>
      <c r="G2" s="2"/>
      <c r="H2" s="2"/>
      <c r="I2" s="2"/>
      <c r="J2" s="2"/>
    </row>
    <row r="3" spans="1:15" x14ac:dyDescent="0.3">
      <c r="A3" s="2" t="s">
        <v>5</v>
      </c>
      <c r="B3" s="2" t="s">
        <v>6</v>
      </c>
      <c r="C3" s="2"/>
      <c r="D3" s="2"/>
      <c r="E3" s="2"/>
      <c r="F3" s="2"/>
      <c r="G3" s="2"/>
      <c r="H3" s="2"/>
      <c r="I3" s="2"/>
      <c r="J3" s="2"/>
    </row>
    <row r="4" spans="1:15" x14ac:dyDescent="0.3">
      <c r="A4" s="2" t="s">
        <v>7</v>
      </c>
      <c r="B4" s="4" t="s">
        <v>8</v>
      </c>
      <c r="C4" s="4"/>
      <c r="D4" s="4"/>
      <c r="E4" s="2"/>
      <c r="F4" s="2"/>
      <c r="G4" s="2"/>
      <c r="H4" s="2"/>
      <c r="I4" s="2"/>
      <c r="J4" s="2"/>
    </row>
    <row r="5" spans="1:15" x14ac:dyDescent="0.3">
      <c r="A5" s="2" t="s">
        <v>9</v>
      </c>
      <c r="B5" s="2" t="s">
        <v>10</v>
      </c>
      <c r="C5" s="2"/>
      <c r="D5" s="2"/>
      <c r="E5" s="2"/>
      <c r="F5" s="2"/>
      <c r="G5" s="2"/>
      <c r="H5" s="2"/>
      <c r="I5" s="2"/>
      <c r="J5" s="2"/>
    </row>
    <row r="6" spans="1:15" x14ac:dyDescent="0.3">
      <c r="A6" s="2" t="s">
        <v>73</v>
      </c>
      <c r="B6" s="5">
        <f>B7/0.0929</f>
        <v>89989.235737351992</v>
      </c>
      <c r="C6" s="2" t="s">
        <v>11</v>
      </c>
      <c r="D6" s="2"/>
      <c r="F6" s="2"/>
      <c r="G6" s="2"/>
      <c r="H6" s="2"/>
    </row>
    <row r="7" spans="1:15" x14ac:dyDescent="0.3">
      <c r="A7" s="2" t="s">
        <v>74</v>
      </c>
      <c r="B7" s="2">
        <v>8360</v>
      </c>
      <c r="C7" s="2" t="s">
        <v>66</v>
      </c>
      <c r="D7" s="2"/>
      <c r="E7" s="2"/>
      <c r="F7" s="2"/>
      <c r="G7" s="2"/>
      <c r="H7" s="2"/>
      <c r="I7" s="2"/>
      <c r="J7" s="2"/>
    </row>
    <row r="8" spans="1:15" x14ac:dyDescent="0.3">
      <c r="A8" s="2" t="s">
        <v>13</v>
      </c>
      <c r="B8" s="9">
        <v>12</v>
      </c>
      <c r="C8" s="6"/>
      <c r="D8" s="6"/>
      <c r="E8" s="2"/>
      <c r="F8" s="2"/>
      <c r="G8" s="2"/>
      <c r="H8" s="2"/>
      <c r="I8" s="2"/>
      <c r="J8" s="2"/>
    </row>
    <row r="9" spans="1:15" x14ac:dyDescent="0.3">
      <c r="A9" s="3" t="s">
        <v>12</v>
      </c>
      <c r="B9" s="2">
        <f>$B$7/$B$7</f>
        <v>1</v>
      </c>
    </row>
    <row r="11" spans="1:15" x14ac:dyDescent="0.3">
      <c r="A11" s="2" t="s">
        <v>14</v>
      </c>
      <c r="B11" s="3" t="s">
        <v>15</v>
      </c>
      <c r="C11" s="3" t="s">
        <v>67</v>
      </c>
      <c r="D11" s="3" t="s">
        <v>68</v>
      </c>
      <c r="E11" s="3" t="s">
        <v>16</v>
      </c>
      <c r="F11" s="3" t="s">
        <v>17</v>
      </c>
      <c r="G11" s="3" t="s">
        <v>18</v>
      </c>
      <c r="H11" s="3" t="s">
        <v>19</v>
      </c>
      <c r="I11" s="3" t="s">
        <v>20</v>
      </c>
      <c r="J11" s="3" t="s">
        <v>63</v>
      </c>
      <c r="K11" s="3" t="s">
        <v>64</v>
      </c>
      <c r="L11" s="3" t="s">
        <v>18</v>
      </c>
      <c r="M11" s="3" t="s">
        <v>21</v>
      </c>
      <c r="N11" s="3" t="s">
        <v>18</v>
      </c>
    </row>
    <row r="12" spans="1:15" x14ac:dyDescent="0.3">
      <c r="A12" s="3" t="s">
        <v>22</v>
      </c>
      <c r="C12" s="3" t="s">
        <v>23</v>
      </c>
      <c r="D12" s="3" t="s">
        <v>24</v>
      </c>
      <c r="E12" s="26">
        <v>11449</v>
      </c>
      <c r="F12" s="3">
        <f t="shared" ref="F12:F51" si="0">E12*$B$9</f>
        <v>11449</v>
      </c>
      <c r="G12" s="3" t="s">
        <v>25</v>
      </c>
      <c r="J12" s="7">
        <f>E12</f>
        <v>11449</v>
      </c>
      <c r="K12" s="3">
        <f>F12</f>
        <v>11449</v>
      </c>
      <c r="L12" s="3" t="s">
        <v>25</v>
      </c>
      <c r="M12" s="3">
        <f>K12</f>
        <v>11449</v>
      </c>
      <c r="N12" s="3" t="s">
        <v>25</v>
      </c>
      <c r="O12" s="7"/>
    </row>
    <row r="13" spans="1:15" x14ac:dyDescent="0.3">
      <c r="A13" s="3" t="s">
        <v>22</v>
      </c>
      <c r="C13" s="3" t="s">
        <v>26</v>
      </c>
      <c r="D13" s="3" t="s">
        <v>26</v>
      </c>
      <c r="E13" s="26">
        <v>0.95</v>
      </c>
      <c r="F13" s="3">
        <f t="shared" si="0"/>
        <v>0.95</v>
      </c>
      <c r="G13" s="3" t="s">
        <v>27</v>
      </c>
      <c r="I13" s="3">
        <v>450</v>
      </c>
      <c r="J13" s="10">
        <f t="shared" ref="J13:J50" si="1">E13</f>
        <v>0.95</v>
      </c>
      <c r="K13" s="3">
        <f>F13</f>
        <v>0.95</v>
      </c>
      <c r="L13" s="3" t="s">
        <v>27</v>
      </c>
      <c r="M13" s="3">
        <f>I13*K13</f>
        <v>427.5</v>
      </c>
      <c r="N13" s="3" t="s">
        <v>25</v>
      </c>
      <c r="O13" s="7"/>
    </row>
    <row r="14" spans="1:15" x14ac:dyDescent="0.3">
      <c r="A14" s="3" t="s">
        <v>22</v>
      </c>
      <c r="C14" s="3" t="s">
        <v>28</v>
      </c>
      <c r="D14" s="3" t="s">
        <v>29</v>
      </c>
      <c r="E14" s="26">
        <v>285</v>
      </c>
      <c r="F14" s="3">
        <f t="shared" si="0"/>
        <v>285</v>
      </c>
      <c r="G14" s="3" t="s">
        <v>30</v>
      </c>
      <c r="H14" s="8">
        <v>2.5399999999999999E-2</v>
      </c>
      <c r="I14" s="3">
        <v>70</v>
      </c>
      <c r="J14" s="10">
        <f>E14*H14*I14</f>
        <v>506.73</v>
      </c>
      <c r="K14" s="3">
        <f>F14*H14*I14</f>
        <v>506.73</v>
      </c>
      <c r="L14" s="3" t="s">
        <v>25</v>
      </c>
      <c r="M14" s="3">
        <f>K14</f>
        <v>506.73</v>
      </c>
      <c r="N14" s="3" t="s">
        <v>25</v>
      </c>
      <c r="O14" s="7"/>
    </row>
    <row r="15" spans="1:15" x14ac:dyDescent="0.3">
      <c r="A15" s="3" t="s">
        <v>22</v>
      </c>
      <c r="C15" s="3" t="s">
        <v>31</v>
      </c>
      <c r="D15" s="1" t="s">
        <v>32</v>
      </c>
      <c r="E15" s="26">
        <v>3096</v>
      </c>
      <c r="F15" s="3">
        <f t="shared" si="0"/>
        <v>3096</v>
      </c>
      <c r="G15" s="3" t="s">
        <v>33</v>
      </c>
      <c r="I15" s="3">
        <v>1198.26</v>
      </c>
      <c r="J15" s="7">
        <f>E15*I15/1000</f>
        <v>3709.8129599999997</v>
      </c>
      <c r="K15" s="3">
        <f>F15/1000*I15</f>
        <v>3709.8129600000002</v>
      </c>
      <c r="L15" s="3" t="s">
        <v>25</v>
      </c>
      <c r="M15" s="3">
        <f t="shared" ref="M15:M20" si="2">K15</f>
        <v>3709.8129600000002</v>
      </c>
      <c r="N15" s="3" t="s">
        <v>25</v>
      </c>
      <c r="O15" s="7"/>
    </row>
    <row r="16" spans="1:15" x14ac:dyDescent="0.3">
      <c r="A16" s="3" t="s">
        <v>22</v>
      </c>
      <c r="C16" s="3" t="s">
        <v>34</v>
      </c>
      <c r="D16" s="3" t="s">
        <v>35</v>
      </c>
      <c r="E16" s="26">
        <v>144</v>
      </c>
      <c r="F16" s="3">
        <f t="shared" si="0"/>
        <v>144</v>
      </c>
      <c r="G16" s="3" t="s">
        <v>30</v>
      </c>
      <c r="H16" s="8">
        <v>2.5399999999999999E-2</v>
      </c>
      <c r="I16" s="3">
        <v>30</v>
      </c>
      <c r="J16" s="10">
        <f>E16*H16*I16</f>
        <v>109.72799999999999</v>
      </c>
      <c r="K16" s="3">
        <f>F16*H16*I16</f>
        <v>109.72799999999999</v>
      </c>
      <c r="L16" s="3" t="s">
        <v>25</v>
      </c>
      <c r="M16" s="3">
        <f t="shared" si="2"/>
        <v>109.72799999999999</v>
      </c>
      <c r="N16" s="3" t="s">
        <v>25</v>
      </c>
      <c r="O16" s="7"/>
    </row>
    <row r="17" spans="1:15" x14ac:dyDescent="0.3">
      <c r="A17" s="3" t="s">
        <v>22</v>
      </c>
      <c r="C17" s="3" t="s">
        <v>36</v>
      </c>
      <c r="D17" s="3" t="s">
        <v>24</v>
      </c>
      <c r="E17" s="26">
        <v>5693</v>
      </c>
      <c r="F17" s="3">
        <f t="shared" si="0"/>
        <v>5693</v>
      </c>
      <c r="G17" s="3" t="s">
        <v>25</v>
      </c>
      <c r="J17" s="7">
        <f t="shared" si="1"/>
        <v>5693</v>
      </c>
      <c r="K17" s="3">
        <f>F17</f>
        <v>5693</v>
      </c>
      <c r="L17" s="3" t="s">
        <v>25</v>
      </c>
      <c r="M17" s="3">
        <f t="shared" si="2"/>
        <v>5693</v>
      </c>
      <c r="N17" s="3" t="s">
        <v>25</v>
      </c>
      <c r="O17" s="7"/>
    </row>
    <row r="18" spans="1:15" x14ac:dyDescent="0.3">
      <c r="A18" s="3" t="s">
        <v>22</v>
      </c>
      <c r="C18" s="3" t="s">
        <v>37</v>
      </c>
      <c r="D18" s="3" t="s">
        <v>38</v>
      </c>
      <c r="E18" s="26">
        <v>14907</v>
      </c>
      <c r="F18" s="3">
        <f t="shared" si="0"/>
        <v>14907</v>
      </c>
      <c r="G18" s="3" t="s">
        <v>30</v>
      </c>
      <c r="H18" s="8">
        <f>0.0254*5/8</f>
        <v>1.5875E-2</v>
      </c>
      <c r="I18" s="1">
        <v>675</v>
      </c>
      <c r="J18" s="10">
        <f>E18*H18*I18</f>
        <v>159737.82187499999</v>
      </c>
      <c r="K18" s="3">
        <f>F18*H18*I18</f>
        <v>159737.82187499999</v>
      </c>
      <c r="L18" s="3" t="s">
        <v>25</v>
      </c>
      <c r="M18" s="3">
        <f t="shared" si="2"/>
        <v>159737.82187499999</v>
      </c>
      <c r="N18" s="3" t="s">
        <v>25</v>
      </c>
      <c r="O18" s="7"/>
    </row>
    <row r="19" spans="1:15" x14ac:dyDescent="0.3">
      <c r="A19" s="3" t="s">
        <v>22</v>
      </c>
      <c r="C19" s="3" t="s">
        <v>39</v>
      </c>
      <c r="D19" s="3" t="s">
        <v>38</v>
      </c>
      <c r="E19" s="26">
        <v>4154</v>
      </c>
      <c r="F19" s="3">
        <f t="shared" si="0"/>
        <v>4154</v>
      </c>
      <c r="G19" s="3" t="s">
        <v>30</v>
      </c>
      <c r="H19" s="8">
        <f>0.0254*0.5</f>
        <v>1.2699999999999999E-2</v>
      </c>
      <c r="I19" s="1">
        <v>675</v>
      </c>
      <c r="J19" s="10">
        <f>E19*H19*I19</f>
        <v>35610.165000000001</v>
      </c>
      <c r="K19" s="3">
        <f>F19*H19*I19</f>
        <v>35610.165000000001</v>
      </c>
      <c r="L19" s="3" t="s">
        <v>25</v>
      </c>
      <c r="M19" s="3">
        <f t="shared" si="2"/>
        <v>35610.165000000001</v>
      </c>
      <c r="N19" s="3" t="s">
        <v>25</v>
      </c>
      <c r="O19" s="7"/>
    </row>
    <row r="20" spans="1:15" ht="15" customHeight="1" x14ac:dyDescent="0.3">
      <c r="A20" s="3" t="s">
        <v>40</v>
      </c>
      <c r="C20" s="3" t="s">
        <v>41</v>
      </c>
      <c r="D20" s="1" t="s">
        <v>42</v>
      </c>
      <c r="E20" s="26">
        <v>117</v>
      </c>
      <c r="F20" s="3">
        <f t="shared" si="0"/>
        <v>117</v>
      </c>
      <c r="G20" s="3" t="s">
        <v>33</v>
      </c>
      <c r="I20" s="3">
        <v>1200</v>
      </c>
      <c r="J20" s="7">
        <f>E20*I20/1000</f>
        <v>140.4</v>
      </c>
      <c r="K20" s="3">
        <f>F20/1000*I20</f>
        <v>140.4</v>
      </c>
      <c r="L20" s="3" t="s">
        <v>25</v>
      </c>
      <c r="M20" s="3">
        <f t="shared" si="2"/>
        <v>140.4</v>
      </c>
      <c r="N20" s="3" t="s">
        <v>25</v>
      </c>
      <c r="O20" s="7"/>
    </row>
    <row r="21" spans="1:15" x14ac:dyDescent="0.3">
      <c r="A21" s="3" t="s">
        <v>40</v>
      </c>
      <c r="C21" s="3" t="s">
        <v>26</v>
      </c>
      <c r="D21" s="3" t="s">
        <v>26</v>
      </c>
      <c r="E21" s="26">
        <v>1279</v>
      </c>
      <c r="F21" s="3">
        <f t="shared" si="0"/>
        <v>1279</v>
      </c>
      <c r="G21" s="3" t="s">
        <v>27</v>
      </c>
      <c r="I21" s="3">
        <v>450</v>
      </c>
      <c r="J21" s="7">
        <f t="shared" si="1"/>
        <v>1279</v>
      </c>
      <c r="K21" s="3">
        <f>F21</f>
        <v>1279</v>
      </c>
      <c r="L21" s="3" t="s">
        <v>27</v>
      </c>
      <c r="M21" s="3">
        <f>I21*K21</f>
        <v>575550</v>
      </c>
      <c r="N21" s="3" t="s">
        <v>25</v>
      </c>
      <c r="O21" s="7"/>
    </row>
    <row r="22" spans="1:15" x14ac:dyDescent="0.3">
      <c r="A22" s="3" t="s">
        <v>40</v>
      </c>
      <c r="C22" s="3" t="s">
        <v>43</v>
      </c>
      <c r="D22" s="3" t="s">
        <v>24</v>
      </c>
      <c r="E22" s="26">
        <v>110</v>
      </c>
      <c r="F22" s="3">
        <f t="shared" si="0"/>
        <v>110</v>
      </c>
      <c r="G22" s="3" t="s">
        <v>25</v>
      </c>
      <c r="J22" s="7">
        <f t="shared" si="1"/>
        <v>110</v>
      </c>
      <c r="K22" s="3">
        <f>F22</f>
        <v>110</v>
      </c>
      <c r="L22" s="3" t="s">
        <v>25</v>
      </c>
      <c r="M22" s="3">
        <f>K22</f>
        <v>110</v>
      </c>
      <c r="N22" s="3" t="s">
        <v>25</v>
      </c>
      <c r="O22" s="7"/>
    </row>
    <row r="23" spans="1:15" x14ac:dyDescent="0.3">
      <c r="A23" s="3" t="s">
        <v>40</v>
      </c>
      <c r="C23" s="3" t="s">
        <v>23</v>
      </c>
      <c r="D23" s="3" t="s">
        <v>24</v>
      </c>
      <c r="E23" s="26">
        <v>400</v>
      </c>
      <c r="F23" s="3">
        <f t="shared" si="0"/>
        <v>400</v>
      </c>
      <c r="G23" s="3" t="s">
        <v>25</v>
      </c>
      <c r="J23" s="7">
        <f t="shared" si="1"/>
        <v>400</v>
      </c>
      <c r="K23" s="3">
        <f>F23</f>
        <v>400</v>
      </c>
      <c r="L23" s="3" t="s">
        <v>25</v>
      </c>
      <c r="M23" s="3">
        <f>K23</f>
        <v>400</v>
      </c>
      <c r="N23" s="3" t="s">
        <v>25</v>
      </c>
      <c r="O23" s="7"/>
    </row>
    <row r="24" spans="1:15" x14ac:dyDescent="0.3">
      <c r="A24" s="3" t="s">
        <v>40</v>
      </c>
      <c r="C24" s="3" t="s">
        <v>44</v>
      </c>
      <c r="D24" s="3" t="s">
        <v>44</v>
      </c>
      <c r="E24" s="26">
        <v>932</v>
      </c>
      <c r="F24" s="3">
        <f t="shared" si="0"/>
        <v>932</v>
      </c>
      <c r="G24" s="3" t="s">
        <v>27</v>
      </c>
      <c r="I24" s="2">
        <v>2245</v>
      </c>
      <c r="J24" s="7">
        <f t="shared" si="1"/>
        <v>932</v>
      </c>
      <c r="K24" s="3">
        <f>F24</f>
        <v>932</v>
      </c>
      <c r="L24" s="3" t="s">
        <v>27</v>
      </c>
      <c r="M24" s="3">
        <f>I24*K24</f>
        <v>2092340</v>
      </c>
      <c r="N24" s="3" t="s">
        <v>25</v>
      </c>
      <c r="O24" s="7"/>
    </row>
    <row r="25" spans="1:15" x14ac:dyDescent="0.3">
      <c r="A25" s="3" t="s">
        <v>40</v>
      </c>
      <c r="C25" s="3" t="s">
        <v>45</v>
      </c>
      <c r="D25" s="1" t="s">
        <v>46</v>
      </c>
      <c r="E25" s="26">
        <v>4737</v>
      </c>
      <c r="F25" s="3">
        <f t="shared" si="0"/>
        <v>4737</v>
      </c>
      <c r="G25" s="3" t="s">
        <v>25</v>
      </c>
      <c r="J25" s="7">
        <f t="shared" si="1"/>
        <v>4737</v>
      </c>
      <c r="K25" s="3">
        <f>F25</f>
        <v>4737</v>
      </c>
      <c r="L25" s="3" t="s">
        <v>25</v>
      </c>
      <c r="M25" s="3">
        <f>K25</f>
        <v>4737</v>
      </c>
      <c r="N25" s="3" t="s">
        <v>25</v>
      </c>
      <c r="O25" s="7"/>
    </row>
    <row r="26" spans="1:15" x14ac:dyDescent="0.3">
      <c r="A26" s="3" t="s">
        <v>40</v>
      </c>
      <c r="C26" s="3" t="s">
        <v>47</v>
      </c>
      <c r="D26" s="3" t="s">
        <v>48</v>
      </c>
      <c r="E26" s="26">
        <v>661</v>
      </c>
      <c r="F26" s="3">
        <f t="shared" si="0"/>
        <v>661</v>
      </c>
      <c r="G26" s="3" t="s">
        <v>30</v>
      </c>
      <c r="H26" s="3">
        <f>0.0254*3/8</f>
        <v>9.5249999999999987E-3</v>
      </c>
      <c r="I26" s="3">
        <v>620</v>
      </c>
      <c r="J26" s="10">
        <f>E26*H26*I26</f>
        <v>3903.5354999999995</v>
      </c>
      <c r="K26" s="3">
        <f>F26*H26*I26</f>
        <v>3903.5354999999995</v>
      </c>
      <c r="L26" s="3" t="s">
        <v>25</v>
      </c>
      <c r="M26" s="3">
        <f t="shared" ref="M26:M31" si="3">K26</f>
        <v>3903.5354999999995</v>
      </c>
      <c r="N26" s="3" t="s">
        <v>25</v>
      </c>
      <c r="O26" s="7"/>
    </row>
    <row r="27" spans="1:15" x14ac:dyDescent="0.3">
      <c r="A27" s="3" t="s">
        <v>40</v>
      </c>
      <c r="C27" s="3" t="s">
        <v>34</v>
      </c>
      <c r="D27" s="3" t="s">
        <v>35</v>
      </c>
      <c r="E27" s="26">
        <v>4067</v>
      </c>
      <c r="F27" s="3">
        <f t="shared" si="0"/>
        <v>4067</v>
      </c>
      <c r="G27" s="3" t="s">
        <v>30</v>
      </c>
      <c r="H27" s="8">
        <v>2.5399999999999999E-2</v>
      </c>
      <c r="I27" s="3">
        <v>30</v>
      </c>
      <c r="J27" s="10">
        <f>E27*H27*I27</f>
        <v>3099.0540000000001</v>
      </c>
      <c r="K27" s="3">
        <f>F27*H27*I27</f>
        <v>3099.0540000000001</v>
      </c>
      <c r="L27" s="3" t="s">
        <v>25</v>
      </c>
      <c r="M27" s="3">
        <f t="shared" si="3"/>
        <v>3099.0540000000001</v>
      </c>
      <c r="N27" s="3" t="s">
        <v>25</v>
      </c>
      <c r="O27" s="7"/>
    </row>
    <row r="28" spans="1:15" x14ac:dyDescent="0.3">
      <c r="A28" s="3" t="s">
        <v>40</v>
      </c>
      <c r="C28" s="3" t="s">
        <v>49</v>
      </c>
      <c r="D28" s="3" t="s">
        <v>50</v>
      </c>
      <c r="E28" s="26">
        <v>53177</v>
      </c>
      <c r="F28" s="3">
        <f t="shared" si="0"/>
        <v>53177</v>
      </c>
      <c r="G28" s="3" t="s">
        <v>25</v>
      </c>
      <c r="J28" s="7">
        <f t="shared" si="1"/>
        <v>53177</v>
      </c>
      <c r="K28" s="3">
        <f>F28</f>
        <v>53177</v>
      </c>
      <c r="L28" s="3" t="s">
        <v>25</v>
      </c>
      <c r="M28" s="3">
        <f t="shared" si="3"/>
        <v>53177</v>
      </c>
      <c r="N28" s="3" t="s">
        <v>25</v>
      </c>
      <c r="O28" s="7"/>
    </row>
    <row r="29" spans="1:15" x14ac:dyDescent="0.3">
      <c r="A29" s="3" t="s">
        <v>40</v>
      </c>
      <c r="C29" s="3" t="s">
        <v>36</v>
      </c>
      <c r="D29" s="3" t="s">
        <v>24</v>
      </c>
      <c r="E29" s="26">
        <v>4193</v>
      </c>
      <c r="F29" s="3">
        <f t="shared" si="0"/>
        <v>4193</v>
      </c>
      <c r="G29" s="3" t="s">
        <v>25</v>
      </c>
      <c r="J29" s="7">
        <f t="shared" si="1"/>
        <v>4193</v>
      </c>
      <c r="K29" s="3">
        <f>F29</f>
        <v>4193</v>
      </c>
      <c r="L29" s="3" t="s">
        <v>25</v>
      </c>
      <c r="M29" s="3">
        <f t="shared" si="3"/>
        <v>4193</v>
      </c>
      <c r="N29" s="3" t="s">
        <v>25</v>
      </c>
      <c r="O29" s="7"/>
    </row>
    <row r="30" spans="1:15" x14ac:dyDescent="0.3">
      <c r="A30" s="3" t="s">
        <v>40</v>
      </c>
      <c r="C30" s="3" t="s">
        <v>51</v>
      </c>
      <c r="D30" s="3" t="s">
        <v>24</v>
      </c>
      <c r="E30" s="26">
        <v>110</v>
      </c>
      <c r="F30" s="3">
        <f t="shared" si="0"/>
        <v>110</v>
      </c>
      <c r="G30" s="3" t="s">
        <v>25</v>
      </c>
      <c r="J30" s="7">
        <f t="shared" si="1"/>
        <v>110</v>
      </c>
      <c r="K30" s="3">
        <f>F30</f>
        <v>110</v>
      </c>
      <c r="L30" s="3" t="s">
        <v>25</v>
      </c>
      <c r="M30" s="3">
        <f t="shared" si="3"/>
        <v>110</v>
      </c>
      <c r="N30" s="3" t="s">
        <v>25</v>
      </c>
      <c r="O30" s="7"/>
    </row>
    <row r="31" spans="1:15" x14ac:dyDescent="0.3">
      <c r="A31" s="3" t="s">
        <v>40</v>
      </c>
      <c r="C31" s="3" t="s">
        <v>52</v>
      </c>
      <c r="D31" s="3" t="s">
        <v>35</v>
      </c>
      <c r="E31" s="26">
        <v>351</v>
      </c>
      <c r="F31" s="3">
        <f t="shared" si="0"/>
        <v>351</v>
      </c>
      <c r="G31" s="3" t="s">
        <v>30</v>
      </c>
      <c r="H31" s="3">
        <f>0.0254/1000*60</f>
        <v>1.5239999999999997E-3</v>
      </c>
      <c r="I31" s="3">
        <v>30</v>
      </c>
      <c r="J31" s="10">
        <f>E31*H31*I31</f>
        <v>16.047719999999998</v>
      </c>
      <c r="K31" s="3">
        <f>F31*H31*I31</f>
        <v>16.047719999999998</v>
      </c>
      <c r="L31" s="3" t="s">
        <v>25</v>
      </c>
      <c r="M31" s="3">
        <f t="shared" si="3"/>
        <v>16.047719999999998</v>
      </c>
      <c r="N31" s="3" t="s">
        <v>25</v>
      </c>
      <c r="O31" s="7"/>
    </row>
    <row r="32" spans="1:15" x14ac:dyDescent="0.3">
      <c r="A32" s="3" t="s">
        <v>53</v>
      </c>
      <c r="C32" s="3" t="s">
        <v>44</v>
      </c>
      <c r="D32" s="3" t="s">
        <v>44</v>
      </c>
      <c r="E32" s="26">
        <v>125</v>
      </c>
      <c r="F32" s="3">
        <f t="shared" si="0"/>
        <v>125</v>
      </c>
      <c r="G32" s="3" t="s">
        <v>27</v>
      </c>
      <c r="I32" s="2">
        <v>2245</v>
      </c>
      <c r="J32" s="7">
        <f t="shared" si="1"/>
        <v>125</v>
      </c>
      <c r="K32" s="3">
        <f t="shared" ref="K32:K43" si="4">F32</f>
        <v>125</v>
      </c>
      <c r="L32" s="3" t="s">
        <v>27</v>
      </c>
      <c r="M32" s="3">
        <f>I32*K32</f>
        <v>280625</v>
      </c>
      <c r="N32" s="3" t="s">
        <v>25</v>
      </c>
      <c r="O32" s="7"/>
    </row>
    <row r="33" spans="1:15" x14ac:dyDescent="0.3">
      <c r="A33" s="3" t="s">
        <v>53</v>
      </c>
      <c r="C33" s="3" t="s">
        <v>49</v>
      </c>
      <c r="D33" s="3" t="s">
        <v>50</v>
      </c>
      <c r="E33" s="26">
        <v>38590</v>
      </c>
      <c r="F33" s="3">
        <f t="shared" si="0"/>
        <v>38590</v>
      </c>
      <c r="G33" s="3" t="s">
        <v>25</v>
      </c>
      <c r="J33" s="7">
        <f t="shared" si="1"/>
        <v>38590</v>
      </c>
      <c r="K33" s="3">
        <f t="shared" si="4"/>
        <v>38590</v>
      </c>
      <c r="L33" s="3" t="s">
        <v>25</v>
      </c>
      <c r="M33" s="3">
        <f>K33</f>
        <v>38590</v>
      </c>
      <c r="N33" s="3" t="s">
        <v>25</v>
      </c>
      <c r="O33" s="7"/>
    </row>
    <row r="34" spans="1:15" x14ac:dyDescent="0.3">
      <c r="A34" s="3" t="s">
        <v>53</v>
      </c>
      <c r="C34" s="3" t="s">
        <v>23</v>
      </c>
      <c r="D34" s="3" t="s">
        <v>24</v>
      </c>
      <c r="E34" s="26">
        <v>43527</v>
      </c>
      <c r="F34" s="3">
        <f t="shared" si="0"/>
        <v>43527</v>
      </c>
      <c r="G34" s="3" t="s">
        <v>25</v>
      </c>
      <c r="J34" s="7">
        <f t="shared" si="1"/>
        <v>43527</v>
      </c>
      <c r="K34" s="3">
        <f t="shared" si="4"/>
        <v>43527</v>
      </c>
      <c r="L34" s="3" t="s">
        <v>25</v>
      </c>
      <c r="M34" s="3">
        <f t="shared" ref="M34:M35" si="5">K34</f>
        <v>43527</v>
      </c>
      <c r="N34" s="3" t="s">
        <v>25</v>
      </c>
      <c r="O34" s="7"/>
    </row>
    <row r="35" spans="1:15" x14ac:dyDescent="0.3">
      <c r="A35" s="3" t="s">
        <v>53</v>
      </c>
      <c r="C35" s="3" t="s">
        <v>54</v>
      </c>
      <c r="D35" s="3" t="s">
        <v>55</v>
      </c>
      <c r="E35" s="26">
        <v>60</v>
      </c>
      <c r="F35" s="3">
        <f t="shared" si="0"/>
        <v>60</v>
      </c>
      <c r="G35" s="3" t="s">
        <v>25</v>
      </c>
      <c r="J35" s="7">
        <f t="shared" si="1"/>
        <v>60</v>
      </c>
      <c r="K35" s="3">
        <f t="shared" si="4"/>
        <v>60</v>
      </c>
      <c r="L35" s="3" t="s">
        <v>25</v>
      </c>
      <c r="M35" s="3">
        <f t="shared" si="5"/>
        <v>60</v>
      </c>
      <c r="N35" s="3" t="s">
        <v>25</v>
      </c>
      <c r="O35" s="7"/>
    </row>
    <row r="36" spans="1:15" x14ac:dyDescent="0.3">
      <c r="A36" s="3" t="s">
        <v>53</v>
      </c>
      <c r="C36" s="3" t="s">
        <v>44</v>
      </c>
      <c r="D36" s="3" t="s">
        <v>44</v>
      </c>
      <c r="E36" s="26">
        <v>0</v>
      </c>
      <c r="F36" s="3">
        <f t="shared" si="0"/>
        <v>0</v>
      </c>
      <c r="G36" s="3" t="s">
        <v>27</v>
      </c>
      <c r="I36" s="2">
        <v>2245</v>
      </c>
      <c r="J36" s="7">
        <f t="shared" si="1"/>
        <v>0</v>
      </c>
      <c r="K36" s="3">
        <f t="shared" si="4"/>
        <v>0</v>
      </c>
      <c r="L36" s="3" t="s">
        <v>27</v>
      </c>
      <c r="M36" s="3">
        <f>I36*K36</f>
        <v>0</v>
      </c>
      <c r="N36" s="3" t="s">
        <v>25</v>
      </c>
      <c r="O36" s="7"/>
    </row>
    <row r="37" spans="1:15" x14ac:dyDescent="0.3">
      <c r="A37" s="3" t="s">
        <v>53</v>
      </c>
      <c r="C37" s="3" t="s">
        <v>56</v>
      </c>
      <c r="D37" s="3" t="s">
        <v>57</v>
      </c>
      <c r="E37" s="26">
        <v>557</v>
      </c>
      <c r="F37" s="3">
        <f t="shared" si="0"/>
        <v>557</v>
      </c>
      <c r="G37" s="3" t="s">
        <v>27</v>
      </c>
      <c r="I37" s="3">
        <v>450</v>
      </c>
      <c r="J37" s="7">
        <f t="shared" si="1"/>
        <v>557</v>
      </c>
      <c r="K37" s="3">
        <f t="shared" si="4"/>
        <v>557</v>
      </c>
      <c r="L37" s="3" t="s">
        <v>27</v>
      </c>
      <c r="M37" s="3">
        <f>I37*K37</f>
        <v>250650</v>
      </c>
      <c r="N37" s="3" t="s">
        <v>25</v>
      </c>
      <c r="O37" s="7"/>
    </row>
    <row r="38" spans="1:15" x14ac:dyDescent="0.3">
      <c r="A38" s="3" t="s">
        <v>53</v>
      </c>
      <c r="C38" s="3" t="s">
        <v>49</v>
      </c>
      <c r="D38" s="3" t="s">
        <v>50</v>
      </c>
      <c r="E38" s="26">
        <v>0</v>
      </c>
      <c r="F38" s="3">
        <f t="shared" si="0"/>
        <v>0</v>
      </c>
      <c r="G38" s="3" t="s">
        <v>25</v>
      </c>
      <c r="J38" s="7">
        <f t="shared" si="1"/>
        <v>0</v>
      </c>
      <c r="K38" s="3">
        <f t="shared" si="4"/>
        <v>0</v>
      </c>
      <c r="L38" s="3" t="s">
        <v>25</v>
      </c>
      <c r="M38" s="3">
        <f>K38</f>
        <v>0</v>
      </c>
      <c r="N38" s="3" t="s">
        <v>25</v>
      </c>
      <c r="O38" s="7"/>
    </row>
    <row r="39" spans="1:15" x14ac:dyDescent="0.3">
      <c r="A39" s="3" t="s">
        <v>53</v>
      </c>
      <c r="C39" s="3" t="s">
        <v>36</v>
      </c>
      <c r="D39" s="3" t="s">
        <v>24</v>
      </c>
      <c r="E39" s="26">
        <v>830</v>
      </c>
      <c r="F39" s="3">
        <f t="shared" si="0"/>
        <v>830</v>
      </c>
      <c r="G39" s="3" t="s">
        <v>25</v>
      </c>
      <c r="J39" s="7">
        <f t="shared" si="1"/>
        <v>830</v>
      </c>
      <c r="K39" s="3">
        <f t="shared" si="4"/>
        <v>830</v>
      </c>
      <c r="L39" s="3" t="s">
        <v>25</v>
      </c>
      <c r="M39" s="3">
        <f t="shared" ref="M39:M40" si="6">K39</f>
        <v>830</v>
      </c>
      <c r="N39" s="3" t="s">
        <v>25</v>
      </c>
      <c r="O39" s="7"/>
    </row>
    <row r="40" spans="1:15" x14ac:dyDescent="0.3">
      <c r="A40" s="3" t="s">
        <v>58</v>
      </c>
      <c r="C40" s="3" t="s">
        <v>59</v>
      </c>
      <c r="D40" s="3" t="s">
        <v>59</v>
      </c>
      <c r="E40" s="26">
        <v>31039</v>
      </c>
      <c r="F40" s="3">
        <f t="shared" si="0"/>
        <v>31039</v>
      </c>
      <c r="G40" s="3" t="s">
        <v>25</v>
      </c>
      <c r="J40" s="7">
        <f t="shared" si="1"/>
        <v>31039</v>
      </c>
      <c r="K40" s="3">
        <f t="shared" si="4"/>
        <v>31039</v>
      </c>
      <c r="L40" s="3" t="s">
        <v>25</v>
      </c>
      <c r="M40" s="3">
        <f t="shared" si="6"/>
        <v>31039</v>
      </c>
      <c r="N40" s="3" t="s">
        <v>25</v>
      </c>
      <c r="O40" s="7"/>
    </row>
    <row r="41" spans="1:15" x14ac:dyDescent="0.3">
      <c r="A41" s="3" t="s">
        <v>58</v>
      </c>
      <c r="C41" s="3" t="s">
        <v>26</v>
      </c>
      <c r="D41" s="3" t="s">
        <v>26</v>
      </c>
      <c r="E41" s="26">
        <v>502</v>
      </c>
      <c r="F41" s="3">
        <f t="shared" si="0"/>
        <v>502</v>
      </c>
      <c r="G41" s="3" t="s">
        <v>27</v>
      </c>
      <c r="I41" s="3">
        <v>450</v>
      </c>
      <c r="J41" s="7">
        <f t="shared" si="1"/>
        <v>502</v>
      </c>
      <c r="K41" s="3">
        <f t="shared" si="4"/>
        <v>502</v>
      </c>
      <c r="L41" s="3" t="s">
        <v>27</v>
      </c>
      <c r="M41" s="3">
        <f>I41*K41</f>
        <v>225900</v>
      </c>
      <c r="N41" s="3" t="s">
        <v>25</v>
      </c>
      <c r="O41" s="7"/>
    </row>
    <row r="42" spans="1:15" x14ac:dyDescent="0.3">
      <c r="A42" s="3" t="s">
        <v>58</v>
      </c>
      <c r="C42" s="3" t="s">
        <v>23</v>
      </c>
      <c r="D42" s="3" t="s">
        <v>24</v>
      </c>
      <c r="E42" s="26">
        <v>31947</v>
      </c>
      <c r="F42" s="3">
        <f t="shared" si="0"/>
        <v>31947</v>
      </c>
      <c r="G42" s="3" t="s">
        <v>25</v>
      </c>
      <c r="J42" s="7">
        <f t="shared" si="1"/>
        <v>31947</v>
      </c>
      <c r="K42" s="3">
        <f t="shared" si="4"/>
        <v>31947</v>
      </c>
      <c r="L42" s="3" t="s">
        <v>25</v>
      </c>
      <c r="M42" s="3">
        <f>K42</f>
        <v>31947</v>
      </c>
      <c r="N42" s="3" t="s">
        <v>25</v>
      </c>
      <c r="O42" s="7"/>
    </row>
    <row r="43" spans="1:15" x14ac:dyDescent="0.3">
      <c r="A43" s="3" t="s">
        <v>58</v>
      </c>
      <c r="C43" s="3" t="s">
        <v>44</v>
      </c>
      <c r="D43" s="3" t="s">
        <v>44</v>
      </c>
      <c r="E43" s="26">
        <v>48</v>
      </c>
      <c r="F43" s="3">
        <f t="shared" si="0"/>
        <v>48</v>
      </c>
      <c r="G43" s="3" t="s">
        <v>27</v>
      </c>
      <c r="I43" s="2">
        <v>2245</v>
      </c>
      <c r="J43" s="7">
        <f t="shared" si="1"/>
        <v>48</v>
      </c>
      <c r="K43" s="3">
        <f t="shared" si="4"/>
        <v>48</v>
      </c>
      <c r="L43" s="3" t="s">
        <v>27</v>
      </c>
      <c r="M43" s="3">
        <f>I43*K43</f>
        <v>107760</v>
      </c>
      <c r="N43" s="3" t="s">
        <v>25</v>
      </c>
      <c r="O43" s="7"/>
    </row>
    <row r="44" spans="1:15" x14ac:dyDescent="0.3">
      <c r="A44" s="3" t="s">
        <v>58</v>
      </c>
      <c r="C44" s="3" t="s">
        <v>60</v>
      </c>
      <c r="D44" s="3" t="s">
        <v>44</v>
      </c>
      <c r="E44" s="26">
        <v>71031</v>
      </c>
      <c r="F44" s="3">
        <f t="shared" si="0"/>
        <v>71031</v>
      </c>
      <c r="G44" s="3" t="s">
        <v>25</v>
      </c>
      <c r="I44" s="2">
        <v>2245</v>
      </c>
      <c r="J44" s="7">
        <f>E44/I44</f>
        <v>31.639643652561247</v>
      </c>
      <c r="K44" s="3">
        <f>F44/I44</f>
        <v>31.639643652561247</v>
      </c>
      <c r="L44" s="3" t="s">
        <v>27</v>
      </c>
      <c r="M44" s="3">
        <f>K44</f>
        <v>31.639643652561247</v>
      </c>
      <c r="N44" s="3" t="s">
        <v>25</v>
      </c>
      <c r="O44" s="7"/>
    </row>
    <row r="45" spans="1:15" x14ac:dyDescent="0.3">
      <c r="A45" s="3" t="s">
        <v>58</v>
      </c>
      <c r="C45" s="3" t="s">
        <v>47</v>
      </c>
      <c r="D45" s="3" t="s">
        <v>48</v>
      </c>
      <c r="E45" s="26">
        <v>3230</v>
      </c>
      <c r="F45" s="3">
        <f t="shared" si="0"/>
        <v>3230</v>
      </c>
      <c r="G45" s="3" t="s">
        <v>30</v>
      </c>
      <c r="H45" s="3">
        <f>0.0254*3/8</f>
        <v>9.5249999999999987E-3</v>
      </c>
      <c r="I45" s="3">
        <v>620</v>
      </c>
      <c r="J45" s="10">
        <f>E45*H45*I45</f>
        <v>19074.764999999999</v>
      </c>
      <c r="K45" s="3">
        <f>F45*H45*I45</f>
        <v>19074.764999999999</v>
      </c>
      <c r="L45" s="3" t="s">
        <v>25</v>
      </c>
      <c r="M45" s="3">
        <f>K45</f>
        <v>19074.764999999999</v>
      </c>
      <c r="N45" s="3" t="s">
        <v>25</v>
      </c>
      <c r="O45" s="7"/>
    </row>
    <row r="46" spans="1:15" ht="14.25" customHeight="1" x14ac:dyDescent="0.3">
      <c r="A46" s="3" t="s">
        <v>58</v>
      </c>
      <c r="C46" s="3" t="s">
        <v>45</v>
      </c>
      <c r="D46" s="1" t="s">
        <v>46</v>
      </c>
      <c r="E46" s="26">
        <v>90113</v>
      </c>
      <c r="F46" s="3">
        <f t="shared" si="0"/>
        <v>90113</v>
      </c>
      <c r="G46" s="3" t="s">
        <v>25</v>
      </c>
      <c r="J46" s="7">
        <f t="shared" si="1"/>
        <v>90113</v>
      </c>
      <c r="K46" s="3">
        <f>F46</f>
        <v>90113</v>
      </c>
      <c r="L46" s="3" t="s">
        <v>25</v>
      </c>
      <c r="M46" s="3">
        <f t="shared" ref="M46:M50" si="7">K46</f>
        <v>90113</v>
      </c>
      <c r="N46" s="3" t="s">
        <v>25</v>
      </c>
      <c r="O46" s="7"/>
    </row>
    <row r="47" spans="1:15" x14ac:dyDescent="0.3">
      <c r="A47" s="3" t="s">
        <v>58</v>
      </c>
      <c r="C47" s="3" t="s">
        <v>31</v>
      </c>
      <c r="D47" s="1" t="s">
        <v>32</v>
      </c>
      <c r="E47" s="26">
        <v>9100</v>
      </c>
      <c r="F47" s="3">
        <f t="shared" si="0"/>
        <v>9100</v>
      </c>
      <c r="G47" s="3" t="s">
        <v>33</v>
      </c>
      <c r="I47" s="3">
        <v>1198.26</v>
      </c>
      <c r="J47" s="7">
        <f>E47*I47/1000</f>
        <v>10904.165999999999</v>
      </c>
      <c r="K47" s="3">
        <f>F47/1000*I47</f>
        <v>10904.165999999999</v>
      </c>
      <c r="L47" s="3" t="s">
        <v>25</v>
      </c>
      <c r="M47" s="3">
        <f t="shared" si="7"/>
        <v>10904.165999999999</v>
      </c>
      <c r="N47" s="3" t="s">
        <v>25</v>
      </c>
      <c r="O47" s="7"/>
    </row>
    <row r="48" spans="1:15" x14ac:dyDescent="0.3">
      <c r="A48" s="3" t="s">
        <v>58</v>
      </c>
      <c r="C48" s="3" t="s">
        <v>34</v>
      </c>
      <c r="D48" s="3" t="s">
        <v>35</v>
      </c>
      <c r="E48" s="26">
        <v>7643</v>
      </c>
      <c r="F48" s="3">
        <f t="shared" si="0"/>
        <v>7643</v>
      </c>
      <c r="G48" s="3" t="s">
        <v>30</v>
      </c>
      <c r="H48" s="3">
        <f>0.0254</f>
        <v>2.5399999999999999E-2</v>
      </c>
      <c r="I48" s="3">
        <v>30</v>
      </c>
      <c r="J48" s="10">
        <f>E48*H48*I48</f>
        <v>5823.9659999999994</v>
      </c>
      <c r="K48" s="3">
        <f>F48*H48*I48</f>
        <v>5823.9659999999994</v>
      </c>
      <c r="L48" s="3" t="s">
        <v>25</v>
      </c>
      <c r="M48" s="3">
        <f t="shared" si="7"/>
        <v>5823.9659999999994</v>
      </c>
      <c r="N48" s="3" t="s">
        <v>25</v>
      </c>
      <c r="O48" s="7"/>
    </row>
    <row r="49" spans="1:15" x14ac:dyDescent="0.3">
      <c r="A49" s="3" t="s">
        <v>58</v>
      </c>
      <c r="C49" s="3" t="s">
        <v>61</v>
      </c>
      <c r="D49" s="3" t="s">
        <v>62</v>
      </c>
      <c r="E49" s="26">
        <v>503</v>
      </c>
      <c r="F49" s="3">
        <f t="shared" si="0"/>
        <v>503</v>
      </c>
      <c r="G49" s="3" t="s">
        <v>33</v>
      </c>
      <c r="I49" s="3">
        <v>1200</v>
      </c>
      <c r="J49" s="7">
        <f>E49*I49/1000</f>
        <v>603.6</v>
      </c>
      <c r="K49" s="3">
        <f>F49/1000*I49</f>
        <v>603.6</v>
      </c>
      <c r="L49" s="3" t="s">
        <v>25</v>
      </c>
      <c r="M49" s="3">
        <f t="shared" si="7"/>
        <v>603.6</v>
      </c>
      <c r="N49" s="3" t="s">
        <v>25</v>
      </c>
      <c r="O49" s="7"/>
    </row>
    <row r="50" spans="1:15" x14ac:dyDescent="0.3">
      <c r="A50" s="3" t="s">
        <v>58</v>
      </c>
      <c r="C50" s="3" t="s">
        <v>49</v>
      </c>
      <c r="D50" s="3" t="s">
        <v>50</v>
      </c>
      <c r="E50" s="26">
        <v>12078</v>
      </c>
      <c r="F50" s="3">
        <f t="shared" si="0"/>
        <v>12078</v>
      </c>
      <c r="G50" s="3" t="s">
        <v>25</v>
      </c>
      <c r="J50" s="7">
        <f t="shared" si="1"/>
        <v>12078</v>
      </c>
      <c r="K50" s="3">
        <f>F50</f>
        <v>12078</v>
      </c>
      <c r="L50" s="3" t="s">
        <v>25</v>
      </c>
      <c r="M50" s="3">
        <f t="shared" si="7"/>
        <v>12078</v>
      </c>
      <c r="N50" s="3" t="s">
        <v>25</v>
      </c>
      <c r="O50" s="7"/>
    </row>
    <row r="51" spans="1:15" x14ac:dyDescent="0.3">
      <c r="A51" s="3" t="s">
        <v>58</v>
      </c>
      <c r="C51" s="3" t="s">
        <v>37</v>
      </c>
      <c r="D51" s="3" t="s">
        <v>38</v>
      </c>
      <c r="E51" s="26">
        <v>57330</v>
      </c>
      <c r="F51" s="3">
        <f t="shared" si="0"/>
        <v>57330</v>
      </c>
      <c r="G51" s="3" t="s">
        <v>30</v>
      </c>
      <c r="H51" s="3">
        <f>0.0254*5/8</f>
        <v>1.5875E-2</v>
      </c>
      <c r="I51" s="1">
        <v>675</v>
      </c>
      <c r="J51" s="10">
        <f>E51*H51*I51</f>
        <v>614326.78125</v>
      </c>
      <c r="K51" s="3">
        <f>F51*H51*I51</f>
        <v>614326.78125</v>
      </c>
      <c r="L51" s="3" t="s">
        <v>25</v>
      </c>
      <c r="M51" s="3">
        <f>K51</f>
        <v>614326.78125</v>
      </c>
      <c r="N51" s="3" t="s">
        <v>25</v>
      </c>
      <c r="O51" s="7"/>
    </row>
    <row r="52" spans="1:15" x14ac:dyDescent="0.3">
      <c r="A52" s="3" t="s">
        <v>72</v>
      </c>
    </row>
    <row r="53" spans="1:15" x14ac:dyDescent="0.3">
      <c r="E53" s="7"/>
      <c r="F53" s="7"/>
    </row>
    <row r="55" spans="1:15" x14ac:dyDescent="0.3">
      <c r="E55" s="7"/>
      <c r="F55" s="7"/>
    </row>
  </sheetData>
  <conditionalFormatting sqref="D11">
    <cfRule type="containsText" dxfId="15" priority="5" operator="containsText" text="concrete">
      <formula>NOT(ISERROR(SEARCH("concrete",D11)))</formula>
    </cfRule>
  </conditionalFormatting>
  <conditionalFormatting sqref="D40">
    <cfRule type="containsText" dxfId="14" priority="4" operator="containsText" text="concrete">
      <formula>NOT(ISERROR(SEARCH("concrete",D40)))</formula>
    </cfRule>
  </conditionalFormatting>
  <conditionalFormatting sqref="D13">
    <cfRule type="containsText" dxfId="13" priority="3" operator="containsText" text="mortar">
      <formula>NOT(ISERROR(SEARCH("mortar",D13)))</formula>
    </cfRule>
  </conditionalFormatting>
  <conditionalFormatting sqref="D21">
    <cfRule type="containsText" dxfId="12" priority="2" operator="containsText" text="mortar">
      <formula>NOT(ISERROR(SEARCH("mortar",D21)))</formula>
    </cfRule>
  </conditionalFormatting>
  <conditionalFormatting sqref="D41">
    <cfRule type="containsText" dxfId="11" priority="1" operator="containsText" text="mortar">
      <formula>NOT(ISERROR(SEARCH("mortar",D41)))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1B820-FB86-4F2D-B26E-F834F8BFC4B2}">
  <dimension ref="A1:N83"/>
  <sheetViews>
    <sheetView workbookViewId="0">
      <selection activeCell="F13" sqref="F13"/>
    </sheetView>
  </sheetViews>
  <sheetFormatPr defaultRowHeight="14.4" x14ac:dyDescent="0.3"/>
  <cols>
    <col min="2" max="2" width="23.88671875" customWidth="1"/>
    <col min="3" max="3" width="25.44140625" customWidth="1"/>
    <col min="4" max="4" width="17.5546875" customWidth="1"/>
    <col min="5" max="5" width="12" customWidth="1"/>
    <col min="6" max="6" width="20.6640625" customWidth="1"/>
    <col min="7" max="7" width="12.6640625" customWidth="1"/>
    <col min="8" max="8" width="14.88671875" customWidth="1"/>
    <col min="10" max="10" width="18.6640625" customWidth="1"/>
  </cols>
  <sheetData>
    <row r="1" spans="1:14" x14ac:dyDescent="0.3">
      <c r="A1" s="3" t="s">
        <v>69</v>
      </c>
      <c r="B1" s="3" t="s">
        <v>70</v>
      </c>
      <c r="C1" s="3" t="s">
        <v>71</v>
      </c>
    </row>
    <row r="2" spans="1:14" x14ac:dyDescent="0.3">
      <c r="A2" s="11" t="s">
        <v>3</v>
      </c>
      <c r="B2" s="11" t="s">
        <v>65</v>
      </c>
      <c r="C2" s="11"/>
      <c r="D2" s="11"/>
      <c r="E2" s="11"/>
      <c r="F2" s="11"/>
      <c r="G2" s="11"/>
      <c r="H2" s="11"/>
      <c r="I2" s="11"/>
    </row>
    <row r="3" spans="1:14" x14ac:dyDescent="0.3">
      <c r="A3" s="11" t="s">
        <v>5</v>
      </c>
      <c r="B3" s="11" t="s">
        <v>6</v>
      </c>
      <c r="C3" s="11"/>
      <c r="D3" s="11"/>
      <c r="E3" s="11"/>
      <c r="F3" s="11"/>
      <c r="G3" s="11"/>
      <c r="H3" s="11"/>
      <c r="I3" s="11"/>
    </row>
    <row r="4" spans="1:14" x14ac:dyDescent="0.3">
      <c r="A4" s="11" t="s">
        <v>7</v>
      </c>
      <c r="B4" s="12" t="s">
        <v>8</v>
      </c>
      <c r="C4" s="12"/>
      <c r="D4" s="12"/>
      <c r="E4" s="11"/>
      <c r="F4" s="11"/>
      <c r="G4" s="11"/>
      <c r="H4" s="11"/>
      <c r="I4" s="11"/>
    </row>
    <row r="5" spans="1:14" x14ac:dyDescent="0.3">
      <c r="A5" s="11" t="s">
        <v>9</v>
      </c>
      <c r="B5" s="11" t="s">
        <v>10</v>
      </c>
      <c r="C5" s="11"/>
      <c r="D5" s="11"/>
      <c r="E5" s="11"/>
      <c r="F5" s="11"/>
      <c r="G5" s="11"/>
      <c r="H5" s="11"/>
      <c r="I5" s="11"/>
    </row>
    <row r="6" spans="1:14" x14ac:dyDescent="0.3">
      <c r="A6" s="2" t="s">
        <v>73</v>
      </c>
      <c r="B6" s="13">
        <f>B7/0.0929</f>
        <v>89989.235737351992</v>
      </c>
      <c r="C6" s="11" t="s">
        <v>11</v>
      </c>
      <c r="G6" s="11"/>
    </row>
    <row r="7" spans="1:14" x14ac:dyDescent="0.3">
      <c r="A7" s="2" t="s">
        <v>74</v>
      </c>
      <c r="B7" s="11">
        <v>8360</v>
      </c>
      <c r="C7" s="11" t="s">
        <v>66</v>
      </c>
      <c r="E7" s="11"/>
      <c r="F7" s="11"/>
      <c r="I7" s="11"/>
    </row>
    <row r="8" spans="1:14" x14ac:dyDescent="0.3">
      <c r="A8" s="11" t="s">
        <v>13</v>
      </c>
      <c r="B8" s="14">
        <v>12</v>
      </c>
      <c r="C8" s="14"/>
      <c r="D8" s="14"/>
      <c r="E8" s="11"/>
      <c r="F8" s="11"/>
      <c r="G8" s="11"/>
      <c r="H8" s="11"/>
      <c r="I8" s="11"/>
    </row>
    <row r="9" spans="1:14" x14ac:dyDescent="0.3">
      <c r="A9" s="11" t="s">
        <v>12</v>
      </c>
      <c r="B9" s="11">
        <f>$B$7/$B$7</f>
        <v>1</v>
      </c>
      <c r="C9" s="14"/>
      <c r="D9" s="14"/>
      <c r="E9" s="11"/>
      <c r="F9" s="11"/>
      <c r="G9" s="11"/>
      <c r="H9" s="11"/>
      <c r="I9" s="11"/>
    </row>
    <row r="11" spans="1:14" s="3" customFormat="1" x14ac:dyDescent="0.3">
      <c r="A11" s="2" t="s">
        <v>14</v>
      </c>
      <c r="B11" s="3" t="s">
        <v>15</v>
      </c>
      <c r="C11" s="3" t="s">
        <v>67</v>
      </c>
      <c r="D11" s="3" t="s">
        <v>68</v>
      </c>
      <c r="E11" s="3" t="s">
        <v>16</v>
      </c>
      <c r="F11" s="3" t="s">
        <v>17</v>
      </c>
      <c r="G11" s="3" t="s">
        <v>18</v>
      </c>
      <c r="H11" s="3" t="s">
        <v>19</v>
      </c>
      <c r="I11" s="3" t="s">
        <v>20</v>
      </c>
      <c r="J11" s="3" t="s">
        <v>63</v>
      </c>
      <c r="K11" s="3" t="s">
        <v>64</v>
      </c>
      <c r="L11" s="3" t="s">
        <v>18</v>
      </c>
      <c r="M11" s="3" t="s">
        <v>21</v>
      </c>
      <c r="N11" s="3" t="s">
        <v>18</v>
      </c>
    </row>
    <row r="12" spans="1:14" x14ac:dyDescent="0.3">
      <c r="A12" t="s">
        <v>22</v>
      </c>
      <c r="C12" t="s">
        <v>23</v>
      </c>
      <c r="D12" t="s">
        <v>24</v>
      </c>
      <c r="E12">
        <v>7415</v>
      </c>
      <c r="F12">
        <f t="shared" ref="F12:F51" si="0">E12*$B$9</f>
        <v>7415</v>
      </c>
      <c r="G12" t="s">
        <v>25</v>
      </c>
      <c r="J12">
        <f>F12</f>
        <v>7415</v>
      </c>
      <c r="K12" t="s">
        <v>25</v>
      </c>
      <c r="M12">
        <f>J12</f>
        <v>7415</v>
      </c>
      <c r="N12" t="s">
        <v>25</v>
      </c>
    </row>
    <row r="13" spans="1:14" x14ac:dyDescent="0.3">
      <c r="A13" t="s">
        <v>22</v>
      </c>
      <c r="C13" t="s">
        <v>26</v>
      </c>
      <c r="D13" t="s">
        <v>26</v>
      </c>
      <c r="E13">
        <v>0</v>
      </c>
      <c r="F13">
        <f t="shared" si="0"/>
        <v>0</v>
      </c>
      <c r="G13" t="s">
        <v>27</v>
      </c>
      <c r="I13">
        <v>450</v>
      </c>
      <c r="J13">
        <f t="shared" ref="J13:J50" si="1">F13</f>
        <v>0</v>
      </c>
      <c r="K13" t="s">
        <v>27</v>
      </c>
      <c r="M13">
        <f>I13*J13</f>
        <v>0</v>
      </c>
      <c r="N13" t="s">
        <v>25</v>
      </c>
    </row>
    <row r="14" spans="1:14" x14ac:dyDescent="0.3">
      <c r="A14" t="s">
        <v>22</v>
      </c>
      <c r="C14" t="s">
        <v>28</v>
      </c>
      <c r="D14" t="s">
        <v>29</v>
      </c>
      <c r="E14">
        <v>285</v>
      </c>
      <c r="F14">
        <f t="shared" si="0"/>
        <v>285</v>
      </c>
      <c r="G14" t="s">
        <v>30</v>
      </c>
      <c r="H14" s="16">
        <v>2.5399999999999999E-2</v>
      </c>
      <c r="I14">
        <v>70</v>
      </c>
      <c r="J14">
        <f>F14*H14*I14</f>
        <v>506.73</v>
      </c>
      <c r="K14" t="s">
        <v>25</v>
      </c>
      <c r="M14">
        <f t="shared" ref="M14:M20" si="2">J14</f>
        <v>506.73</v>
      </c>
      <c r="N14" t="s">
        <v>25</v>
      </c>
    </row>
    <row r="15" spans="1:14" x14ac:dyDescent="0.3">
      <c r="A15" t="s">
        <v>22</v>
      </c>
      <c r="C15" t="s">
        <v>31</v>
      </c>
      <c r="D15" s="1" t="s">
        <v>32</v>
      </c>
      <c r="E15">
        <v>1548</v>
      </c>
      <c r="F15">
        <f t="shared" si="0"/>
        <v>1548</v>
      </c>
      <c r="G15" t="s">
        <v>33</v>
      </c>
      <c r="I15">
        <v>1198.26</v>
      </c>
      <c r="J15">
        <f>F15/1000*I15</f>
        <v>1854.9064800000001</v>
      </c>
      <c r="K15" t="s">
        <v>25</v>
      </c>
      <c r="M15">
        <f t="shared" si="2"/>
        <v>1854.9064800000001</v>
      </c>
      <c r="N15" t="s">
        <v>25</v>
      </c>
    </row>
    <row r="16" spans="1:14" x14ac:dyDescent="0.3">
      <c r="A16" t="s">
        <v>22</v>
      </c>
      <c r="C16" t="s">
        <v>34</v>
      </c>
      <c r="D16" t="s">
        <v>35</v>
      </c>
      <c r="E16">
        <v>144</v>
      </c>
      <c r="F16">
        <f t="shared" si="0"/>
        <v>144</v>
      </c>
      <c r="G16" t="s">
        <v>30</v>
      </c>
      <c r="H16" s="16">
        <v>2.5399999999999999E-2</v>
      </c>
      <c r="I16">
        <v>30</v>
      </c>
      <c r="J16">
        <f>F16*H16*I16</f>
        <v>109.72799999999999</v>
      </c>
      <c r="K16" t="s">
        <v>25</v>
      </c>
      <c r="M16">
        <f t="shared" si="2"/>
        <v>109.72799999999999</v>
      </c>
      <c r="N16" t="s">
        <v>25</v>
      </c>
    </row>
    <row r="17" spans="1:14" x14ac:dyDescent="0.3">
      <c r="A17" t="s">
        <v>22</v>
      </c>
      <c r="C17" t="s">
        <v>36</v>
      </c>
      <c r="D17" t="s">
        <v>24</v>
      </c>
      <c r="E17">
        <v>5693</v>
      </c>
      <c r="F17">
        <f t="shared" si="0"/>
        <v>5693</v>
      </c>
      <c r="G17" t="s">
        <v>25</v>
      </c>
      <c r="J17">
        <f t="shared" si="1"/>
        <v>5693</v>
      </c>
      <c r="K17" t="s">
        <v>25</v>
      </c>
      <c r="M17">
        <f t="shared" si="2"/>
        <v>5693</v>
      </c>
      <c r="N17" t="s">
        <v>25</v>
      </c>
    </row>
    <row r="18" spans="1:14" x14ac:dyDescent="0.3">
      <c r="A18" t="s">
        <v>22</v>
      </c>
      <c r="C18" t="s">
        <v>37</v>
      </c>
      <c r="D18" t="s">
        <v>38</v>
      </c>
      <c r="E18">
        <v>5945</v>
      </c>
      <c r="F18">
        <f t="shared" si="0"/>
        <v>5945</v>
      </c>
      <c r="G18" t="s">
        <v>30</v>
      </c>
      <c r="H18" s="16">
        <f>0.0254*5/8</f>
        <v>1.5875E-2</v>
      </c>
      <c r="I18" s="17">
        <v>675</v>
      </c>
      <c r="J18">
        <f>F18*H18*I18</f>
        <v>63704.390625</v>
      </c>
      <c r="K18" t="s">
        <v>25</v>
      </c>
      <c r="M18">
        <f t="shared" si="2"/>
        <v>63704.390625</v>
      </c>
      <c r="N18" t="s">
        <v>25</v>
      </c>
    </row>
    <row r="19" spans="1:14" x14ac:dyDescent="0.3">
      <c r="A19" t="s">
        <v>22</v>
      </c>
      <c r="C19" t="s">
        <v>39</v>
      </c>
      <c r="D19" t="s">
        <v>38</v>
      </c>
      <c r="E19">
        <v>3337</v>
      </c>
      <c r="F19">
        <f t="shared" si="0"/>
        <v>3337</v>
      </c>
      <c r="G19" t="s">
        <v>30</v>
      </c>
      <c r="H19" s="16">
        <f>0.0254*0.5</f>
        <v>1.2699999999999999E-2</v>
      </c>
      <c r="I19" s="17">
        <v>675</v>
      </c>
      <c r="J19">
        <f>F19*H19*I19</f>
        <v>28606.432499999999</v>
      </c>
      <c r="K19" t="s">
        <v>25</v>
      </c>
      <c r="M19">
        <f t="shared" si="2"/>
        <v>28606.432499999999</v>
      </c>
      <c r="N19" t="s">
        <v>25</v>
      </c>
    </row>
    <row r="20" spans="1:14" ht="15.75" customHeight="1" x14ac:dyDescent="0.3">
      <c r="A20" t="s">
        <v>40</v>
      </c>
      <c r="C20" t="s">
        <v>41</v>
      </c>
      <c r="D20" s="1" t="s">
        <v>42</v>
      </c>
      <c r="E20">
        <v>117</v>
      </c>
      <c r="F20">
        <f t="shared" si="0"/>
        <v>117</v>
      </c>
      <c r="G20" t="s">
        <v>33</v>
      </c>
      <c r="I20">
        <v>1200</v>
      </c>
      <c r="J20">
        <f>F20/1000*I20</f>
        <v>140.4</v>
      </c>
      <c r="K20" t="s">
        <v>25</v>
      </c>
      <c r="M20">
        <f t="shared" si="2"/>
        <v>140.4</v>
      </c>
      <c r="N20" t="s">
        <v>25</v>
      </c>
    </row>
    <row r="21" spans="1:14" x14ac:dyDescent="0.3">
      <c r="A21" t="s">
        <v>40</v>
      </c>
      <c r="C21" t="s">
        <v>26</v>
      </c>
      <c r="D21" t="s">
        <v>26</v>
      </c>
      <c r="E21">
        <v>0</v>
      </c>
      <c r="F21">
        <f t="shared" si="0"/>
        <v>0</v>
      </c>
      <c r="G21" t="s">
        <v>27</v>
      </c>
      <c r="I21">
        <v>450</v>
      </c>
      <c r="J21">
        <f t="shared" si="1"/>
        <v>0</v>
      </c>
      <c r="K21" t="s">
        <v>27</v>
      </c>
      <c r="M21">
        <f>I21*J21</f>
        <v>0</v>
      </c>
      <c r="N21" t="s">
        <v>25</v>
      </c>
    </row>
    <row r="22" spans="1:14" x14ac:dyDescent="0.3">
      <c r="A22" t="s">
        <v>40</v>
      </c>
      <c r="C22" t="s">
        <v>43</v>
      </c>
      <c r="D22" t="s">
        <v>24</v>
      </c>
      <c r="E22">
        <v>110</v>
      </c>
      <c r="F22">
        <f t="shared" si="0"/>
        <v>110</v>
      </c>
      <c r="G22" t="s">
        <v>25</v>
      </c>
      <c r="J22">
        <f t="shared" si="1"/>
        <v>110</v>
      </c>
      <c r="K22" t="s">
        <v>25</v>
      </c>
      <c r="M22">
        <f>J22</f>
        <v>110</v>
      </c>
      <c r="N22" t="s">
        <v>25</v>
      </c>
    </row>
    <row r="23" spans="1:14" x14ac:dyDescent="0.3">
      <c r="A23" t="s">
        <v>40</v>
      </c>
      <c r="C23" t="s">
        <v>23</v>
      </c>
      <c r="D23" t="s">
        <v>24</v>
      </c>
      <c r="E23">
        <v>400</v>
      </c>
      <c r="F23">
        <f t="shared" si="0"/>
        <v>400</v>
      </c>
      <c r="G23" t="s">
        <v>25</v>
      </c>
      <c r="J23">
        <f t="shared" si="1"/>
        <v>400</v>
      </c>
      <c r="K23" t="s">
        <v>25</v>
      </c>
      <c r="M23">
        <f>J23</f>
        <v>400</v>
      </c>
      <c r="N23" t="s">
        <v>25</v>
      </c>
    </row>
    <row r="24" spans="1:14" x14ac:dyDescent="0.3">
      <c r="A24" t="s">
        <v>40</v>
      </c>
      <c r="C24" t="s">
        <v>44</v>
      </c>
      <c r="D24" t="s">
        <v>44</v>
      </c>
      <c r="E24">
        <v>1878</v>
      </c>
      <c r="F24">
        <f t="shared" si="0"/>
        <v>1878</v>
      </c>
      <c r="G24" t="s">
        <v>27</v>
      </c>
      <c r="I24">
        <v>2245</v>
      </c>
      <c r="J24">
        <f t="shared" si="1"/>
        <v>1878</v>
      </c>
      <c r="K24" t="s">
        <v>27</v>
      </c>
      <c r="M24">
        <f>I24*J24</f>
        <v>4216110</v>
      </c>
      <c r="N24" t="s">
        <v>25</v>
      </c>
    </row>
    <row r="25" spans="1:14" x14ac:dyDescent="0.3">
      <c r="A25" t="s">
        <v>40</v>
      </c>
      <c r="C25" t="s">
        <v>45</v>
      </c>
      <c r="D25" s="1" t="s">
        <v>46</v>
      </c>
      <c r="E25">
        <v>4737</v>
      </c>
      <c r="F25">
        <f t="shared" si="0"/>
        <v>4737</v>
      </c>
      <c r="G25" t="s">
        <v>25</v>
      </c>
      <c r="J25">
        <f t="shared" si="1"/>
        <v>4737</v>
      </c>
      <c r="K25" t="s">
        <v>25</v>
      </c>
      <c r="M25">
        <f t="shared" ref="M25:M31" si="3">J25</f>
        <v>4737</v>
      </c>
      <c r="N25" t="s">
        <v>25</v>
      </c>
    </row>
    <row r="26" spans="1:14" x14ac:dyDescent="0.3">
      <c r="A26" t="s">
        <v>40</v>
      </c>
      <c r="C26" t="s">
        <v>47</v>
      </c>
      <c r="D26" t="s">
        <v>48</v>
      </c>
      <c r="E26">
        <v>661</v>
      </c>
      <c r="F26">
        <f t="shared" si="0"/>
        <v>661</v>
      </c>
      <c r="G26" t="s">
        <v>30</v>
      </c>
      <c r="H26">
        <f>0.0254*3/8</f>
        <v>9.5249999999999987E-3</v>
      </c>
      <c r="I26">
        <v>620</v>
      </c>
      <c r="J26">
        <f>F26*H26*I26</f>
        <v>3903.5354999999995</v>
      </c>
      <c r="K26" t="s">
        <v>25</v>
      </c>
      <c r="M26">
        <f t="shared" si="3"/>
        <v>3903.5354999999995</v>
      </c>
      <c r="N26" t="s">
        <v>25</v>
      </c>
    </row>
    <row r="27" spans="1:14" x14ac:dyDescent="0.3">
      <c r="A27" t="s">
        <v>40</v>
      </c>
      <c r="C27" t="s">
        <v>34</v>
      </c>
      <c r="D27" t="s">
        <v>35</v>
      </c>
      <c r="E27">
        <v>4067</v>
      </c>
      <c r="F27">
        <f t="shared" si="0"/>
        <v>4067</v>
      </c>
      <c r="G27" t="s">
        <v>30</v>
      </c>
      <c r="H27" s="16">
        <v>2.5399999999999999E-2</v>
      </c>
      <c r="I27">
        <v>30</v>
      </c>
      <c r="J27">
        <f>F27*H27*I27</f>
        <v>3099.0540000000001</v>
      </c>
      <c r="K27" t="s">
        <v>25</v>
      </c>
      <c r="M27">
        <f t="shared" si="3"/>
        <v>3099.0540000000001</v>
      </c>
      <c r="N27" t="s">
        <v>25</v>
      </c>
    </row>
    <row r="28" spans="1:14" x14ac:dyDescent="0.3">
      <c r="A28" t="s">
        <v>40</v>
      </c>
      <c r="C28" t="s">
        <v>49</v>
      </c>
      <c r="D28" t="s">
        <v>50</v>
      </c>
      <c r="E28" s="18">
        <v>170348</v>
      </c>
      <c r="F28">
        <f t="shared" si="0"/>
        <v>170348</v>
      </c>
      <c r="G28" t="s">
        <v>25</v>
      </c>
      <c r="J28">
        <f t="shared" si="1"/>
        <v>170348</v>
      </c>
      <c r="K28" t="s">
        <v>25</v>
      </c>
      <c r="M28">
        <f t="shared" si="3"/>
        <v>170348</v>
      </c>
      <c r="N28" t="s">
        <v>25</v>
      </c>
    </row>
    <row r="29" spans="1:14" x14ac:dyDescent="0.3">
      <c r="A29" t="s">
        <v>40</v>
      </c>
      <c r="C29" t="s">
        <v>36</v>
      </c>
      <c r="D29" t="s">
        <v>24</v>
      </c>
      <c r="E29">
        <v>875</v>
      </c>
      <c r="F29">
        <f t="shared" si="0"/>
        <v>875</v>
      </c>
      <c r="G29" t="s">
        <v>25</v>
      </c>
      <c r="J29">
        <f t="shared" si="1"/>
        <v>875</v>
      </c>
      <c r="K29" t="s">
        <v>25</v>
      </c>
      <c r="M29">
        <f t="shared" si="3"/>
        <v>875</v>
      </c>
      <c r="N29" t="s">
        <v>25</v>
      </c>
    </row>
    <row r="30" spans="1:14" x14ac:dyDescent="0.3">
      <c r="A30" t="s">
        <v>40</v>
      </c>
      <c r="C30" t="s">
        <v>51</v>
      </c>
      <c r="D30" t="s">
        <v>24</v>
      </c>
      <c r="E30">
        <v>110</v>
      </c>
      <c r="F30">
        <f t="shared" si="0"/>
        <v>110</v>
      </c>
      <c r="G30" t="s">
        <v>25</v>
      </c>
      <c r="J30">
        <f t="shared" si="1"/>
        <v>110</v>
      </c>
      <c r="K30" t="s">
        <v>25</v>
      </c>
      <c r="M30">
        <f t="shared" si="3"/>
        <v>110</v>
      </c>
      <c r="N30" t="s">
        <v>25</v>
      </c>
    </row>
    <row r="31" spans="1:14" x14ac:dyDescent="0.3">
      <c r="A31" t="s">
        <v>40</v>
      </c>
      <c r="C31" t="s">
        <v>52</v>
      </c>
      <c r="D31" t="s">
        <v>35</v>
      </c>
      <c r="E31">
        <v>351</v>
      </c>
      <c r="F31">
        <f t="shared" si="0"/>
        <v>351</v>
      </c>
      <c r="G31" t="s">
        <v>30</v>
      </c>
      <c r="H31">
        <f>0.0254/1000*60</f>
        <v>1.5239999999999997E-3</v>
      </c>
      <c r="I31">
        <v>1</v>
      </c>
      <c r="J31">
        <f>F31*H31*I31</f>
        <v>0.53492399999999996</v>
      </c>
      <c r="K31" t="s">
        <v>25</v>
      </c>
      <c r="M31">
        <f t="shared" si="3"/>
        <v>0.53492399999999996</v>
      </c>
      <c r="N31" t="s">
        <v>25</v>
      </c>
    </row>
    <row r="32" spans="1:14" x14ac:dyDescent="0.3">
      <c r="A32" t="s">
        <v>53</v>
      </c>
      <c r="C32" t="s">
        <v>44</v>
      </c>
      <c r="D32" t="s">
        <v>44</v>
      </c>
      <c r="E32">
        <v>149</v>
      </c>
      <c r="F32">
        <f t="shared" si="0"/>
        <v>149</v>
      </c>
      <c r="G32" t="s">
        <v>27</v>
      </c>
      <c r="I32">
        <v>2245</v>
      </c>
      <c r="J32">
        <f t="shared" si="1"/>
        <v>149</v>
      </c>
      <c r="K32" t="s">
        <v>27</v>
      </c>
      <c r="M32">
        <f>I32*J32</f>
        <v>334505</v>
      </c>
      <c r="N32" t="s">
        <v>25</v>
      </c>
    </row>
    <row r="33" spans="1:14" x14ac:dyDescent="0.3">
      <c r="A33" t="s">
        <v>53</v>
      </c>
      <c r="C33" t="s">
        <v>49</v>
      </c>
      <c r="D33" t="s">
        <v>50</v>
      </c>
      <c r="E33" s="18">
        <v>57884</v>
      </c>
      <c r="F33">
        <f t="shared" si="0"/>
        <v>57884</v>
      </c>
      <c r="G33" t="s">
        <v>25</v>
      </c>
      <c r="J33">
        <f t="shared" si="1"/>
        <v>57884</v>
      </c>
      <c r="K33" t="s">
        <v>25</v>
      </c>
      <c r="M33">
        <f>J33</f>
        <v>57884</v>
      </c>
      <c r="N33" t="s">
        <v>25</v>
      </c>
    </row>
    <row r="34" spans="1:14" x14ac:dyDescent="0.3">
      <c r="A34" t="s">
        <v>53</v>
      </c>
      <c r="C34" t="s">
        <v>23</v>
      </c>
      <c r="D34" t="s">
        <v>24</v>
      </c>
      <c r="E34" s="18">
        <v>39230</v>
      </c>
      <c r="F34">
        <f t="shared" si="0"/>
        <v>39230</v>
      </c>
      <c r="G34" t="s">
        <v>25</v>
      </c>
      <c r="J34">
        <f t="shared" si="1"/>
        <v>39230</v>
      </c>
      <c r="K34" t="s">
        <v>25</v>
      </c>
      <c r="M34">
        <f>J34</f>
        <v>39230</v>
      </c>
      <c r="N34" t="s">
        <v>25</v>
      </c>
    </row>
    <row r="35" spans="1:14" x14ac:dyDescent="0.3">
      <c r="A35" t="s">
        <v>53</v>
      </c>
      <c r="C35" t="s">
        <v>54</v>
      </c>
      <c r="D35" t="s">
        <v>55</v>
      </c>
      <c r="E35">
        <v>60</v>
      </c>
      <c r="F35">
        <f t="shared" si="0"/>
        <v>60</v>
      </c>
      <c r="G35" t="s">
        <v>25</v>
      </c>
      <c r="J35">
        <f t="shared" si="1"/>
        <v>60</v>
      </c>
      <c r="K35" t="s">
        <v>25</v>
      </c>
      <c r="M35">
        <f>J35</f>
        <v>60</v>
      </c>
      <c r="N35" t="s">
        <v>25</v>
      </c>
    </row>
    <row r="36" spans="1:14" x14ac:dyDescent="0.3">
      <c r="A36" t="s">
        <v>53</v>
      </c>
      <c r="C36" t="s">
        <v>44</v>
      </c>
      <c r="D36" t="s">
        <v>44</v>
      </c>
      <c r="E36">
        <v>162</v>
      </c>
      <c r="F36">
        <f t="shared" si="0"/>
        <v>162</v>
      </c>
      <c r="G36" t="s">
        <v>27</v>
      </c>
      <c r="I36">
        <v>2245</v>
      </c>
      <c r="J36">
        <f t="shared" si="1"/>
        <v>162</v>
      </c>
      <c r="K36" t="s">
        <v>27</v>
      </c>
      <c r="M36">
        <f>I36*J36</f>
        <v>363690</v>
      </c>
      <c r="N36" t="s">
        <v>25</v>
      </c>
    </row>
    <row r="37" spans="1:14" x14ac:dyDescent="0.3">
      <c r="A37" t="s">
        <v>53</v>
      </c>
      <c r="C37" t="s">
        <v>56</v>
      </c>
      <c r="D37" t="s">
        <v>57</v>
      </c>
      <c r="E37">
        <v>0</v>
      </c>
      <c r="F37">
        <f t="shared" si="0"/>
        <v>0</v>
      </c>
      <c r="G37" t="s">
        <v>27</v>
      </c>
      <c r="I37">
        <v>450</v>
      </c>
      <c r="J37">
        <f t="shared" si="1"/>
        <v>0</v>
      </c>
      <c r="K37" t="s">
        <v>27</v>
      </c>
      <c r="M37">
        <f>I37*J37</f>
        <v>0</v>
      </c>
      <c r="N37" t="s">
        <v>25</v>
      </c>
    </row>
    <row r="38" spans="1:14" x14ac:dyDescent="0.3">
      <c r="A38" t="s">
        <v>53</v>
      </c>
      <c r="C38" t="s">
        <v>49</v>
      </c>
      <c r="D38" t="s">
        <v>50</v>
      </c>
      <c r="E38" s="18">
        <v>22089</v>
      </c>
      <c r="F38">
        <f t="shared" si="0"/>
        <v>22089</v>
      </c>
      <c r="G38" t="s">
        <v>25</v>
      </c>
      <c r="J38">
        <f t="shared" si="1"/>
        <v>22089</v>
      </c>
      <c r="K38" t="s">
        <v>25</v>
      </c>
      <c r="M38">
        <f>J38</f>
        <v>22089</v>
      </c>
      <c r="N38" t="s">
        <v>25</v>
      </c>
    </row>
    <row r="39" spans="1:14" x14ac:dyDescent="0.3">
      <c r="A39" t="s">
        <v>53</v>
      </c>
      <c r="C39" t="s">
        <v>36</v>
      </c>
      <c r="D39" t="s">
        <v>24</v>
      </c>
      <c r="E39">
        <v>823</v>
      </c>
      <c r="F39">
        <f t="shared" si="0"/>
        <v>823</v>
      </c>
      <c r="G39" t="s">
        <v>25</v>
      </c>
      <c r="J39">
        <f t="shared" si="1"/>
        <v>823</v>
      </c>
      <c r="K39" t="s">
        <v>25</v>
      </c>
      <c r="M39">
        <f>J39</f>
        <v>823</v>
      </c>
      <c r="N39" t="s">
        <v>25</v>
      </c>
    </row>
    <row r="40" spans="1:14" x14ac:dyDescent="0.3">
      <c r="A40" t="s">
        <v>58</v>
      </c>
      <c r="C40" t="s">
        <v>59</v>
      </c>
      <c r="D40" t="s">
        <v>59</v>
      </c>
      <c r="E40" s="18">
        <v>31051</v>
      </c>
      <c r="F40">
        <f t="shared" si="0"/>
        <v>31051</v>
      </c>
      <c r="G40" t="s">
        <v>25</v>
      </c>
      <c r="J40">
        <f t="shared" si="1"/>
        <v>31051</v>
      </c>
      <c r="K40" t="s">
        <v>25</v>
      </c>
      <c r="M40">
        <f>J40</f>
        <v>31051</v>
      </c>
      <c r="N40" t="s">
        <v>25</v>
      </c>
    </row>
    <row r="41" spans="1:14" x14ac:dyDescent="0.3">
      <c r="A41" t="s">
        <v>58</v>
      </c>
      <c r="C41" t="s">
        <v>26</v>
      </c>
      <c r="D41" t="s">
        <v>26</v>
      </c>
      <c r="E41">
        <v>0</v>
      </c>
      <c r="F41">
        <f t="shared" si="0"/>
        <v>0</v>
      </c>
      <c r="G41" t="s">
        <v>27</v>
      </c>
      <c r="I41">
        <v>450</v>
      </c>
      <c r="J41">
        <f t="shared" si="1"/>
        <v>0</v>
      </c>
      <c r="K41" t="s">
        <v>27</v>
      </c>
      <c r="M41">
        <f>I41*J41</f>
        <v>0</v>
      </c>
      <c r="N41" t="s">
        <v>25</v>
      </c>
    </row>
    <row r="42" spans="1:14" x14ac:dyDescent="0.3">
      <c r="A42" t="s">
        <v>58</v>
      </c>
      <c r="C42" t="s">
        <v>23</v>
      </c>
      <c r="D42" t="s">
        <v>24</v>
      </c>
      <c r="E42" s="18">
        <v>30026</v>
      </c>
      <c r="F42">
        <f t="shared" si="0"/>
        <v>30026</v>
      </c>
      <c r="G42" t="s">
        <v>25</v>
      </c>
      <c r="J42">
        <f t="shared" si="1"/>
        <v>30026</v>
      </c>
      <c r="K42" t="s">
        <v>25</v>
      </c>
      <c r="M42">
        <f>J42</f>
        <v>30026</v>
      </c>
      <c r="N42" t="s">
        <v>25</v>
      </c>
    </row>
    <row r="43" spans="1:14" x14ac:dyDescent="0.3">
      <c r="A43" t="s">
        <v>58</v>
      </c>
      <c r="C43" t="s">
        <v>44</v>
      </c>
      <c r="D43" t="s">
        <v>44</v>
      </c>
      <c r="E43">
        <v>438</v>
      </c>
      <c r="F43">
        <f t="shared" si="0"/>
        <v>438</v>
      </c>
      <c r="G43" t="s">
        <v>27</v>
      </c>
      <c r="I43">
        <v>2245</v>
      </c>
      <c r="J43">
        <f t="shared" si="1"/>
        <v>438</v>
      </c>
      <c r="K43" t="s">
        <v>27</v>
      </c>
      <c r="M43">
        <f>I43*J43</f>
        <v>983310</v>
      </c>
      <c r="N43" t="s">
        <v>25</v>
      </c>
    </row>
    <row r="44" spans="1:14" x14ac:dyDescent="0.3">
      <c r="A44" t="s">
        <v>58</v>
      </c>
      <c r="C44" t="s">
        <v>60</v>
      </c>
      <c r="D44" t="s">
        <v>44</v>
      </c>
      <c r="E44" s="18">
        <v>70908</v>
      </c>
      <c r="F44">
        <f t="shared" si="0"/>
        <v>70908</v>
      </c>
      <c r="G44" t="s">
        <v>25</v>
      </c>
      <c r="I44">
        <v>2245</v>
      </c>
      <c r="J44">
        <f>F44/I44</f>
        <v>31.584855233853006</v>
      </c>
      <c r="K44" t="s">
        <v>25</v>
      </c>
      <c r="M44">
        <f t="shared" ref="M44:M51" si="4">J44</f>
        <v>31.584855233853006</v>
      </c>
      <c r="N44" t="s">
        <v>25</v>
      </c>
    </row>
    <row r="45" spans="1:14" x14ac:dyDescent="0.3">
      <c r="A45" t="s">
        <v>58</v>
      </c>
      <c r="C45" t="s">
        <v>47</v>
      </c>
      <c r="D45" t="s">
        <v>48</v>
      </c>
      <c r="E45">
        <v>3230</v>
      </c>
      <c r="F45">
        <f t="shared" si="0"/>
        <v>3230</v>
      </c>
      <c r="G45" t="s">
        <v>30</v>
      </c>
      <c r="H45">
        <f>0.0254*3/8</f>
        <v>9.5249999999999987E-3</v>
      </c>
      <c r="I45">
        <v>620</v>
      </c>
      <c r="J45">
        <f>F45*H45*I45</f>
        <v>19074.764999999999</v>
      </c>
      <c r="K45" t="s">
        <v>25</v>
      </c>
      <c r="M45">
        <f t="shared" si="4"/>
        <v>19074.764999999999</v>
      </c>
      <c r="N45" t="s">
        <v>25</v>
      </c>
    </row>
    <row r="46" spans="1:14" x14ac:dyDescent="0.3">
      <c r="A46" t="s">
        <v>58</v>
      </c>
      <c r="C46" t="s">
        <v>45</v>
      </c>
      <c r="D46" s="1" t="s">
        <v>46</v>
      </c>
      <c r="E46" s="18">
        <v>89824</v>
      </c>
      <c r="F46">
        <f t="shared" si="0"/>
        <v>89824</v>
      </c>
      <c r="G46" t="s">
        <v>25</v>
      </c>
      <c r="J46">
        <f t="shared" si="1"/>
        <v>89824</v>
      </c>
      <c r="K46" t="s">
        <v>25</v>
      </c>
      <c r="M46">
        <f t="shared" si="4"/>
        <v>89824</v>
      </c>
      <c r="N46" t="s">
        <v>25</v>
      </c>
    </row>
    <row r="47" spans="1:14" x14ac:dyDescent="0.3">
      <c r="A47" t="s">
        <v>58</v>
      </c>
      <c r="C47" t="s">
        <v>31</v>
      </c>
      <c r="D47" s="1" t="s">
        <v>32</v>
      </c>
      <c r="E47">
        <v>5143</v>
      </c>
      <c r="F47">
        <f t="shared" si="0"/>
        <v>5143</v>
      </c>
      <c r="G47" t="s">
        <v>33</v>
      </c>
      <c r="I47">
        <v>1198.26</v>
      </c>
      <c r="J47">
        <f>F47/1000*I47</f>
        <v>6162.6511799999998</v>
      </c>
      <c r="K47" t="s">
        <v>25</v>
      </c>
      <c r="M47">
        <f t="shared" si="4"/>
        <v>6162.6511799999998</v>
      </c>
      <c r="N47" t="s">
        <v>25</v>
      </c>
    </row>
    <row r="48" spans="1:14" x14ac:dyDescent="0.3">
      <c r="A48" t="s">
        <v>58</v>
      </c>
      <c r="C48" t="s">
        <v>34</v>
      </c>
      <c r="D48" t="s">
        <v>35</v>
      </c>
      <c r="E48">
        <v>7644</v>
      </c>
      <c r="F48">
        <f t="shared" si="0"/>
        <v>7644</v>
      </c>
      <c r="G48" t="s">
        <v>30</v>
      </c>
      <c r="H48">
        <f>0.0254</f>
        <v>2.5399999999999999E-2</v>
      </c>
      <c r="I48">
        <v>30</v>
      </c>
      <c r="J48">
        <f>F48*H48*I48</f>
        <v>5824.7280000000001</v>
      </c>
      <c r="K48" t="s">
        <v>25</v>
      </c>
      <c r="M48">
        <f t="shared" si="4"/>
        <v>5824.7280000000001</v>
      </c>
      <c r="N48" t="s">
        <v>25</v>
      </c>
    </row>
    <row r="49" spans="1:14" x14ac:dyDescent="0.3">
      <c r="A49" t="s">
        <v>58</v>
      </c>
      <c r="C49" t="s">
        <v>61</v>
      </c>
      <c r="D49" t="s">
        <v>62</v>
      </c>
      <c r="E49">
        <v>503</v>
      </c>
      <c r="F49">
        <f t="shared" si="0"/>
        <v>503</v>
      </c>
      <c r="G49" t="s">
        <v>33</v>
      </c>
      <c r="I49">
        <v>1200</v>
      </c>
      <c r="J49">
        <f>F49/1000*I49</f>
        <v>603.6</v>
      </c>
      <c r="K49" t="s">
        <v>25</v>
      </c>
      <c r="M49">
        <f t="shared" si="4"/>
        <v>603.6</v>
      </c>
      <c r="N49" t="s">
        <v>25</v>
      </c>
    </row>
    <row r="50" spans="1:14" x14ac:dyDescent="0.3">
      <c r="A50" t="s">
        <v>58</v>
      </c>
      <c r="C50" t="s">
        <v>49</v>
      </c>
      <c r="D50" t="s">
        <v>50</v>
      </c>
      <c r="E50" s="18">
        <v>125951</v>
      </c>
      <c r="F50">
        <f t="shared" si="0"/>
        <v>125951</v>
      </c>
      <c r="G50" t="s">
        <v>25</v>
      </c>
      <c r="J50">
        <f t="shared" si="1"/>
        <v>125951</v>
      </c>
      <c r="K50" t="s">
        <v>25</v>
      </c>
      <c r="M50">
        <f t="shared" si="4"/>
        <v>125951</v>
      </c>
      <c r="N50" t="s">
        <v>25</v>
      </c>
    </row>
    <row r="51" spans="1:14" x14ac:dyDescent="0.3">
      <c r="A51" t="s">
        <v>58</v>
      </c>
      <c r="C51" t="s">
        <v>37</v>
      </c>
      <c r="D51" t="s">
        <v>38</v>
      </c>
      <c r="E51" s="18">
        <v>47097</v>
      </c>
      <c r="F51">
        <f t="shared" si="0"/>
        <v>47097</v>
      </c>
      <c r="G51" t="s">
        <v>30</v>
      </c>
      <c r="H51">
        <f>0.0254*5/8</f>
        <v>1.5875E-2</v>
      </c>
      <c r="I51" s="17">
        <v>675</v>
      </c>
      <c r="J51">
        <f>F51*H51*I51</f>
        <v>504673.79062500002</v>
      </c>
      <c r="K51" t="s">
        <v>25</v>
      </c>
      <c r="M51">
        <f t="shared" si="4"/>
        <v>504673.79062500002</v>
      </c>
      <c r="N51" t="s">
        <v>25</v>
      </c>
    </row>
    <row r="52" spans="1:14" x14ac:dyDescent="0.3">
      <c r="A52" s="3" t="s">
        <v>72</v>
      </c>
    </row>
    <row r="53" spans="1:14" x14ac:dyDescent="0.3">
      <c r="E53" s="18"/>
      <c r="F53" s="18"/>
    </row>
    <row r="55" spans="1:14" x14ac:dyDescent="0.3">
      <c r="E55" s="18"/>
      <c r="F55" s="18"/>
    </row>
    <row r="56" spans="1:14" x14ac:dyDescent="0.3">
      <c r="D56" s="1"/>
    </row>
    <row r="59" spans="1:14" x14ac:dyDescent="0.3">
      <c r="D59" s="1"/>
    </row>
    <row r="60" spans="1:14" x14ac:dyDescent="0.3">
      <c r="A60" s="15"/>
    </row>
    <row r="61" spans="1:14" x14ac:dyDescent="0.3">
      <c r="A61" s="15"/>
      <c r="D61" s="1"/>
    </row>
    <row r="62" spans="1:14" x14ac:dyDescent="0.3">
      <c r="A62" s="15"/>
    </row>
    <row r="63" spans="1:14" x14ac:dyDescent="0.3">
      <c r="A63" s="15"/>
    </row>
    <row r="64" spans="1:14" x14ac:dyDescent="0.3">
      <c r="A64" s="15"/>
    </row>
    <row r="65" spans="1:1" x14ac:dyDescent="0.3">
      <c r="A65" s="15"/>
    </row>
    <row r="66" spans="1:1" x14ac:dyDescent="0.3">
      <c r="A66" s="15"/>
    </row>
    <row r="67" spans="1:1" x14ac:dyDescent="0.3">
      <c r="A67" s="15"/>
    </row>
    <row r="68" spans="1:1" x14ac:dyDescent="0.3">
      <c r="A68" s="15"/>
    </row>
    <row r="69" spans="1:1" x14ac:dyDescent="0.3">
      <c r="A69" s="15"/>
    </row>
    <row r="70" spans="1:1" x14ac:dyDescent="0.3">
      <c r="A70" s="15"/>
    </row>
    <row r="71" spans="1:1" x14ac:dyDescent="0.3">
      <c r="A71" s="15"/>
    </row>
    <row r="72" spans="1:1" x14ac:dyDescent="0.3">
      <c r="A72" s="15"/>
    </row>
    <row r="73" spans="1:1" x14ac:dyDescent="0.3">
      <c r="A73" s="15"/>
    </row>
    <row r="74" spans="1:1" x14ac:dyDescent="0.3">
      <c r="A74" s="15"/>
    </row>
    <row r="75" spans="1:1" x14ac:dyDescent="0.3">
      <c r="A75" s="15"/>
    </row>
    <row r="76" spans="1:1" x14ac:dyDescent="0.3">
      <c r="A76" s="15"/>
    </row>
    <row r="77" spans="1:1" x14ac:dyDescent="0.3">
      <c r="A77" s="15"/>
    </row>
    <row r="78" spans="1:1" x14ac:dyDescent="0.3">
      <c r="A78" s="15"/>
    </row>
    <row r="79" spans="1:1" x14ac:dyDescent="0.3">
      <c r="A79" s="15"/>
    </row>
    <row r="80" spans="1:1" x14ac:dyDescent="0.3">
      <c r="A80" s="15"/>
    </row>
    <row r="81" spans="1:1" x14ac:dyDescent="0.3">
      <c r="A81" s="15"/>
    </row>
    <row r="82" spans="1:1" x14ac:dyDescent="0.3">
      <c r="A82" s="15"/>
    </row>
    <row r="83" spans="1:1" x14ac:dyDescent="0.3">
      <c r="A83" s="15"/>
    </row>
  </sheetData>
  <conditionalFormatting sqref="C2:C9">
    <cfRule type="containsText" dxfId="10" priority="12" operator="containsText" text="concrete">
      <formula>NOT(ISERROR(SEARCH("concrete",C2)))</formula>
    </cfRule>
  </conditionalFormatting>
  <conditionalFormatting sqref="D40">
    <cfRule type="containsText" dxfId="9" priority="10" operator="containsText" text="concrete">
      <formula>NOT(ISERROR(SEARCH("concrete",D40)))</formula>
    </cfRule>
  </conditionalFormatting>
  <conditionalFormatting sqref="C13">
    <cfRule type="containsText" dxfId="8" priority="9" operator="containsText" text="mortar">
      <formula>NOT(ISERROR(SEARCH("mortar",C13)))</formula>
    </cfRule>
  </conditionalFormatting>
  <conditionalFormatting sqref="D13">
    <cfRule type="containsText" dxfId="7" priority="8" operator="containsText" text="mortar">
      <formula>NOT(ISERROR(SEARCH("mortar",D13)))</formula>
    </cfRule>
  </conditionalFormatting>
  <conditionalFormatting sqref="C21">
    <cfRule type="containsText" dxfId="6" priority="7" operator="containsText" text="mortar">
      <formula>NOT(ISERROR(SEARCH("mortar",C21)))</formula>
    </cfRule>
  </conditionalFormatting>
  <conditionalFormatting sqref="D21">
    <cfRule type="containsText" dxfId="5" priority="6" operator="containsText" text="mortar">
      <formula>NOT(ISERROR(SEARCH("mortar",D21)))</formula>
    </cfRule>
  </conditionalFormatting>
  <conditionalFormatting sqref="C41">
    <cfRule type="containsText" dxfId="4" priority="5" operator="containsText" text="mortar">
      <formula>NOT(ISERROR(SEARCH("mortar",C41)))</formula>
    </cfRule>
  </conditionalFormatting>
  <conditionalFormatting sqref="D41">
    <cfRule type="containsText" dxfId="3" priority="4" operator="containsText" text="mortar">
      <formula>NOT(ISERROR(SEARCH("mortar",D41)))</formula>
    </cfRule>
  </conditionalFormatting>
  <conditionalFormatting sqref="D54">
    <cfRule type="containsText" dxfId="2" priority="3" operator="containsText" text="mortar">
      <formula>NOT(ISERROR(SEARCH("mortar",D54)))</formula>
    </cfRule>
  </conditionalFormatting>
  <conditionalFormatting sqref="D62">
    <cfRule type="containsText" dxfId="1" priority="2" operator="containsText" text="mortar">
      <formula>NOT(ISERROR(SEARCH("mortar",D62)))</formula>
    </cfRule>
  </conditionalFormatting>
  <conditionalFormatting sqref="D11">
    <cfRule type="containsText" dxfId="0" priority="1" operator="containsText" text="concrete">
      <formula>NOT(ISERROR(SEARCH("concrete",D11)))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C1D4-54CC-49BF-9E9F-F81E7A72A91B}">
  <dimension ref="A1:E76"/>
  <sheetViews>
    <sheetView tabSelected="1" topLeftCell="A17" workbookViewId="0">
      <selection activeCell="J26" sqref="J26"/>
    </sheetView>
  </sheetViews>
  <sheetFormatPr defaultRowHeight="14.4" x14ac:dyDescent="0.3"/>
  <cols>
    <col min="1" max="1" width="32.33203125" customWidth="1"/>
    <col min="2" max="2" width="15.88671875" customWidth="1"/>
    <col min="5" max="5" width="11.109375" customWidth="1"/>
  </cols>
  <sheetData>
    <row r="1" spans="1:5" x14ac:dyDescent="0.3">
      <c r="A1" t="s">
        <v>68</v>
      </c>
      <c r="B1" t="s">
        <v>75</v>
      </c>
      <c r="C1" t="s">
        <v>76</v>
      </c>
      <c r="D1" t="s">
        <v>77</v>
      </c>
      <c r="E1" t="s">
        <v>78</v>
      </c>
    </row>
    <row r="2" spans="1:5" x14ac:dyDescent="0.3">
      <c r="A2" t="s">
        <v>57</v>
      </c>
      <c r="B2">
        <v>1E-3</v>
      </c>
      <c r="C2">
        <v>668</v>
      </c>
      <c r="D2">
        <v>0</v>
      </c>
    </row>
    <row r="3" spans="1:5" x14ac:dyDescent="0.3">
      <c r="A3" t="s">
        <v>79</v>
      </c>
      <c r="B3">
        <v>1E-3</v>
      </c>
      <c r="C3">
        <v>668</v>
      </c>
      <c r="D3">
        <v>0</v>
      </c>
    </row>
    <row r="4" spans="1:5" x14ac:dyDescent="0.3">
      <c r="A4" t="s">
        <v>80</v>
      </c>
      <c r="B4">
        <v>1E-3</v>
      </c>
      <c r="C4">
        <v>668</v>
      </c>
      <c r="D4">
        <v>0</v>
      </c>
      <c r="E4" t="s">
        <v>81</v>
      </c>
    </row>
    <row r="5" spans="1:5" x14ac:dyDescent="0.3">
      <c r="A5" t="s">
        <v>24</v>
      </c>
      <c r="B5">
        <v>1E-3</v>
      </c>
      <c r="C5">
        <v>117.66666666666667</v>
      </c>
      <c r="D5">
        <v>162</v>
      </c>
      <c r="E5" t="s">
        <v>81</v>
      </c>
    </row>
    <row r="6" spans="1:5" x14ac:dyDescent="0.3">
      <c r="A6" t="s">
        <v>82</v>
      </c>
      <c r="B6">
        <v>1E-3</v>
      </c>
      <c r="C6">
        <v>153.75</v>
      </c>
      <c r="D6">
        <v>2450.5</v>
      </c>
      <c r="E6" t="s">
        <v>81</v>
      </c>
    </row>
    <row r="7" spans="1:5" x14ac:dyDescent="0.3">
      <c r="A7" t="s">
        <v>83</v>
      </c>
      <c r="B7">
        <v>1E-3</v>
      </c>
      <c r="C7">
        <v>20.37142857142857</v>
      </c>
      <c r="D7">
        <v>0</v>
      </c>
      <c r="E7" t="s">
        <v>84</v>
      </c>
    </row>
    <row r="8" spans="1:5" x14ac:dyDescent="0.3">
      <c r="A8" t="s">
        <v>85</v>
      </c>
      <c r="B8">
        <v>1E-3</v>
      </c>
      <c r="C8">
        <v>57.5</v>
      </c>
      <c r="D8">
        <v>772</v>
      </c>
      <c r="E8" t="s">
        <v>81</v>
      </c>
    </row>
    <row r="9" spans="1:5" x14ac:dyDescent="0.3">
      <c r="A9" s="19" t="s">
        <v>86</v>
      </c>
      <c r="B9">
        <v>1E-3</v>
      </c>
      <c r="C9">
        <v>500</v>
      </c>
      <c r="D9">
        <v>0</v>
      </c>
      <c r="E9" t="s">
        <v>84</v>
      </c>
    </row>
    <row r="10" spans="1:5" x14ac:dyDescent="0.3">
      <c r="A10" t="s">
        <v>87</v>
      </c>
      <c r="B10">
        <v>1E-3</v>
      </c>
      <c r="C10">
        <v>200</v>
      </c>
      <c r="D10">
        <v>0</v>
      </c>
      <c r="E10" t="s">
        <v>84</v>
      </c>
    </row>
    <row r="11" spans="1:5" x14ac:dyDescent="0.3">
      <c r="A11" t="s">
        <v>44</v>
      </c>
      <c r="B11">
        <v>1E-3</v>
      </c>
      <c r="C11">
        <v>20.37142857142857</v>
      </c>
      <c r="D11">
        <v>0</v>
      </c>
      <c r="E11" t="s">
        <v>81</v>
      </c>
    </row>
    <row r="12" spans="1:5" x14ac:dyDescent="0.3">
      <c r="A12" t="s">
        <v>50</v>
      </c>
      <c r="B12">
        <v>1E-3</v>
      </c>
      <c r="C12">
        <v>153.75</v>
      </c>
      <c r="D12">
        <v>2450.5</v>
      </c>
      <c r="E12" t="s">
        <v>84</v>
      </c>
    </row>
    <row r="13" spans="1:5" x14ac:dyDescent="0.3">
      <c r="A13" t="s">
        <v>88</v>
      </c>
      <c r="B13">
        <v>1E-3</v>
      </c>
      <c r="C13">
        <v>47.571428571428569</v>
      </c>
      <c r="D13">
        <v>0</v>
      </c>
      <c r="E13" t="s">
        <v>81</v>
      </c>
    </row>
    <row r="14" spans="1:5" x14ac:dyDescent="0.3">
      <c r="A14" t="s">
        <v>89</v>
      </c>
      <c r="B14">
        <v>1E-3</v>
      </c>
      <c r="C14">
        <v>117.66666666666667</v>
      </c>
      <c r="D14">
        <v>162</v>
      </c>
      <c r="E14" t="s">
        <v>84</v>
      </c>
    </row>
    <row r="15" spans="1:5" x14ac:dyDescent="0.3">
      <c r="A15" t="s">
        <v>90</v>
      </c>
      <c r="B15">
        <v>1E-3</v>
      </c>
      <c r="C15">
        <v>623.83333333333337</v>
      </c>
      <c r="D15">
        <v>132.83333333333334</v>
      </c>
      <c r="E15" t="s">
        <v>81</v>
      </c>
    </row>
    <row r="16" spans="1:5" x14ac:dyDescent="0.3">
      <c r="A16" t="s">
        <v>91</v>
      </c>
      <c r="B16">
        <v>1E-3</v>
      </c>
      <c r="C16">
        <v>51.5</v>
      </c>
      <c r="D16">
        <v>0</v>
      </c>
      <c r="E16" t="s">
        <v>81</v>
      </c>
    </row>
    <row r="17" spans="1:5" x14ac:dyDescent="0.3">
      <c r="A17" t="s">
        <v>92</v>
      </c>
      <c r="B17">
        <v>1E-3</v>
      </c>
      <c r="C17">
        <v>2215.5</v>
      </c>
      <c r="D17">
        <v>0</v>
      </c>
      <c r="E17" t="s">
        <v>81</v>
      </c>
    </row>
    <row r="18" spans="1:5" x14ac:dyDescent="0.3">
      <c r="A18" t="s">
        <v>38</v>
      </c>
      <c r="B18">
        <v>1E-3</v>
      </c>
      <c r="C18">
        <v>160</v>
      </c>
      <c r="D18">
        <v>99.5</v>
      </c>
      <c r="E18" t="s">
        <v>81</v>
      </c>
    </row>
    <row r="19" spans="1:5" x14ac:dyDescent="0.3">
      <c r="A19" t="s">
        <v>93</v>
      </c>
      <c r="B19">
        <v>1E-3</v>
      </c>
      <c r="C19">
        <v>798.16666666666663</v>
      </c>
      <c r="D19">
        <v>0</v>
      </c>
      <c r="E19" t="s">
        <v>81</v>
      </c>
    </row>
    <row r="20" spans="1:5" x14ac:dyDescent="0.3">
      <c r="A20" t="s">
        <v>29</v>
      </c>
      <c r="B20">
        <v>1E-3</v>
      </c>
      <c r="C20">
        <v>200</v>
      </c>
      <c r="D20">
        <v>0</v>
      </c>
      <c r="E20" t="s">
        <v>84</v>
      </c>
    </row>
    <row r="21" spans="1:5" x14ac:dyDescent="0.3">
      <c r="A21" t="s">
        <v>59</v>
      </c>
      <c r="B21">
        <v>1E-3</v>
      </c>
      <c r="C21">
        <v>1645.45</v>
      </c>
      <c r="D21">
        <v>68.375</v>
      </c>
      <c r="E21" t="s">
        <v>81</v>
      </c>
    </row>
    <row r="22" spans="1:5" x14ac:dyDescent="0.3">
      <c r="A22" s="19" t="s">
        <v>26</v>
      </c>
      <c r="B22">
        <v>1E-3</v>
      </c>
      <c r="C22">
        <v>0</v>
      </c>
      <c r="D22">
        <v>0</v>
      </c>
      <c r="E22" t="s">
        <v>81</v>
      </c>
    </row>
    <row r="23" spans="1:5" x14ac:dyDescent="0.3">
      <c r="A23" s="20" t="s">
        <v>94</v>
      </c>
      <c r="B23">
        <v>1E-3</v>
      </c>
      <c r="C23">
        <v>1645.45</v>
      </c>
      <c r="D23">
        <v>68.375</v>
      </c>
      <c r="E23" t="s">
        <v>81</v>
      </c>
    </row>
    <row r="24" spans="1:5" x14ac:dyDescent="0.3">
      <c r="A24" s="21" t="s">
        <v>95</v>
      </c>
      <c r="B24">
        <v>1E-3</v>
      </c>
      <c r="C24">
        <v>300</v>
      </c>
      <c r="D24">
        <v>0</v>
      </c>
      <c r="E24" t="s">
        <v>84</v>
      </c>
    </row>
    <row r="25" spans="1:5" x14ac:dyDescent="0.3">
      <c r="A25" s="1" t="s">
        <v>96</v>
      </c>
      <c r="B25">
        <v>1E-3</v>
      </c>
      <c r="C25">
        <v>300</v>
      </c>
      <c r="D25">
        <v>0</v>
      </c>
      <c r="E25" t="s">
        <v>84</v>
      </c>
    </row>
    <row r="26" spans="1:5" x14ac:dyDescent="0.3">
      <c r="A26" s="1" t="s">
        <v>97</v>
      </c>
      <c r="B26">
        <v>1E-3</v>
      </c>
      <c r="C26">
        <v>300</v>
      </c>
      <c r="D26">
        <v>0</v>
      </c>
      <c r="E26" t="s">
        <v>84</v>
      </c>
    </row>
    <row r="27" spans="1:5" x14ac:dyDescent="0.3">
      <c r="A27" s="1" t="s">
        <v>98</v>
      </c>
      <c r="B27">
        <v>1E-3</v>
      </c>
      <c r="C27">
        <v>798.16666666666663</v>
      </c>
      <c r="D27">
        <v>0</v>
      </c>
      <c r="E27" t="s">
        <v>81</v>
      </c>
    </row>
    <row r="28" spans="1:5" x14ac:dyDescent="0.3">
      <c r="A28" t="s">
        <v>48</v>
      </c>
      <c r="B28">
        <v>1E-3</v>
      </c>
      <c r="C28">
        <v>668</v>
      </c>
      <c r="D28">
        <v>0</v>
      </c>
      <c r="E28" t="s">
        <v>81</v>
      </c>
    </row>
    <row r="29" spans="1:5" x14ac:dyDescent="0.3">
      <c r="A29" s="1" t="s">
        <v>32</v>
      </c>
      <c r="B29">
        <v>1E-3</v>
      </c>
      <c r="C29">
        <v>398</v>
      </c>
      <c r="D29">
        <v>0</v>
      </c>
      <c r="E29" t="s">
        <v>81</v>
      </c>
    </row>
    <row r="30" spans="1:5" x14ac:dyDescent="0.3">
      <c r="A30" t="s">
        <v>35</v>
      </c>
      <c r="B30">
        <v>1E-3</v>
      </c>
      <c r="C30">
        <v>349.8</v>
      </c>
      <c r="D30">
        <v>99.7</v>
      </c>
      <c r="E30" t="s">
        <v>81</v>
      </c>
    </row>
    <row r="31" spans="1:5" x14ac:dyDescent="0.3">
      <c r="A31" s="1" t="s">
        <v>42</v>
      </c>
      <c r="B31">
        <v>1E-3</v>
      </c>
      <c r="C31">
        <v>300</v>
      </c>
      <c r="D31">
        <v>0</v>
      </c>
      <c r="E31" t="s">
        <v>84</v>
      </c>
    </row>
    <row r="32" spans="1:5" x14ac:dyDescent="0.3">
      <c r="A32" t="s">
        <v>62</v>
      </c>
      <c r="B32">
        <v>1E-3</v>
      </c>
      <c r="C32">
        <v>300</v>
      </c>
      <c r="D32">
        <v>0</v>
      </c>
      <c r="E32" t="s">
        <v>84</v>
      </c>
    </row>
    <row r="33" spans="1:5" x14ac:dyDescent="0.3">
      <c r="A33" t="s">
        <v>55</v>
      </c>
      <c r="B33">
        <v>1E-3</v>
      </c>
      <c r="C33">
        <v>705</v>
      </c>
      <c r="D33">
        <v>485</v>
      </c>
      <c r="E33" t="s">
        <v>81</v>
      </c>
    </row>
    <row r="34" spans="1:5" x14ac:dyDescent="0.3">
      <c r="A34" s="1" t="s">
        <v>46</v>
      </c>
      <c r="B34">
        <v>1E-3</v>
      </c>
      <c r="C34">
        <v>300</v>
      </c>
      <c r="D34">
        <v>0</v>
      </c>
      <c r="E34" t="s">
        <v>84</v>
      </c>
    </row>
    <row r="35" spans="1:5" x14ac:dyDescent="0.3">
      <c r="A35" t="s">
        <v>99</v>
      </c>
      <c r="B35">
        <v>1E-3</v>
      </c>
      <c r="C35">
        <v>572.9</v>
      </c>
      <c r="D35">
        <v>0</v>
      </c>
      <c r="E35" t="s">
        <v>81</v>
      </c>
    </row>
    <row r="36" spans="1:5" x14ac:dyDescent="0.3">
      <c r="A36" t="s">
        <v>100</v>
      </c>
      <c r="B36">
        <v>1E-3</v>
      </c>
      <c r="C36">
        <v>572.9</v>
      </c>
      <c r="D36">
        <v>0</v>
      </c>
      <c r="E36" t="s">
        <v>81</v>
      </c>
    </row>
    <row r="37" spans="1:5" x14ac:dyDescent="0.3">
      <c r="A37" t="s">
        <v>101</v>
      </c>
      <c r="B37">
        <v>1E-3</v>
      </c>
      <c r="C37">
        <v>2937.9</v>
      </c>
      <c r="D37">
        <v>0</v>
      </c>
      <c r="E37" t="s">
        <v>81</v>
      </c>
    </row>
    <row r="38" spans="1:5" x14ac:dyDescent="0.3">
      <c r="A38" t="s">
        <v>102</v>
      </c>
      <c r="B38">
        <v>1E-3</v>
      </c>
      <c r="C38">
        <v>2940</v>
      </c>
      <c r="D38">
        <v>0</v>
      </c>
      <c r="E38" t="s">
        <v>81</v>
      </c>
    </row>
    <row r="39" spans="1:5" x14ac:dyDescent="0.3">
      <c r="A39" t="s">
        <v>103</v>
      </c>
      <c r="B39">
        <v>1E-3</v>
      </c>
      <c r="C39">
        <v>322</v>
      </c>
      <c r="D39">
        <v>0</v>
      </c>
      <c r="E39" t="s">
        <v>81</v>
      </c>
    </row>
    <row r="40" spans="1:5" x14ac:dyDescent="0.3">
      <c r="A40" t="s">
        <v>104</v>
      </c>
      <c r="B40">
        <v>0</v>
      </c>
      <c r="C40">
        <v>0</v>
      </c>
      <c r="D40">
        <v>0</v>
      </c>
      <c r="E40" t="s">
        <v>81</v>
      </c>
    </row>
    <row r="41" spans="1:5" x14ac:dyDescent="0.3">
      <c r="A41" t="s">
        <v>105</v>
      </c>
      <c r="B41">
        <v>1E-3</v>
      </c>
      <c r="C41">
        <v>0</v>
      </c>
      <c r="D41">
        <v>0</v>
      </c>
      <c r="E41" t="s">
        <v>81</v>
      </c>
    </row>
    <row r="64" spans="1:1" x14ac:dyDescent="0.3">
      <c r="A64" s="22"/>
    </row>
    <row r="65" spans="1:1" x14ac:dyDescent="0.3">
      <c r="A65" s="23"/>
    </row>
    <row r="66" spans="1:1" x14ac:dyDescent="0.3">
      <c r="A66" s="23"/>
    </row>
    <row r="67" spans="1:1" x14ac:dyDescent="0.3">
      <c r="A67" s="24"/>
    </row>
    <row r="68" spans="1:1" x14ac:dyDescent="0.3">
      <c r="A68" s="21"/>
    </row>
    <row r="69" spans="1:1" x14ac:dyDescent="0.3">
      <c r="A69" s="21"/>
    </row>
    <row r="70" spans="1:1" x14ac:dyDescent="0.3">
      <c r="A70" s="21"/>
    </row>
    <row r="71" spans="1:1" x14ac:dyDescent="0.3">
      <c r="A71" s="21"/>
    </row>
    <row r="72" spans="1:1" x14ac:dyDescent="0.3">
      <c r="A72" s="21"/>
    </row>
    <row r="73" spans="1:1" x14ac:dyDescent="0.3">
      <c r="A73" s="21"/>
    </row>
    <row r="74" spans="1:1" x14ac:dyDescent="0.3">
      <c r="A74" s="21"/>
    </row>
    <row r="75" spans="1:1" x14ac:dyDescent="0.3">
      <c r="A75" s="21"/>
    </row>
    <row r="76" spans="1:1" x14ac:dyDescent="0.3">
      <c r="A76" s="2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B9F9F-D52F-467B-A506-4C81038DF5D0}">
  <dimension ref="A1:C4"/>
  <sheetViews>
    <sheetView workbookViewId="0">
      <selection activeCell="D16" sqref="D16"/>
    </sheetView>
  </sheetViews>
  <sheetFormatPr defaultRowHeight="14.4" x14ac:dyDescent="0.3"/>
  <sheetData>
    <row r="1" spans="1:3" x14ac:dyDescent="0.3">
      <c r="A1" t="s">
        <v>106</v>
      </c>
      <c r="B1" t="s">
        <v>107</v>
      </c>
      <c r="C1" t="s">
        <v>71</v>
      </c>
    </row>
    <row r="2" spans="1:3" x14ac:dyDescent="0.3">
      <c r="A2" t="s">
        <v>108</v>
      </c>
      <c r="B2">
        <v>1</v>
      </c>
      <c r="C2" t="s">
        <v>109</v>
      </c>
    </row>
    <row r="3" spans="1:3" x14ac:dyDescent="0.3">
      <c r="A3" t="s">
        <v>110</v>
      </c>
      <c r="B3">
        <v>0.03</v>
      </c>
      <c r="C3" t="s">
        <v>109</v>
      </c>
    </row>
    <row r="4" spans="1:3" x14ac:dyDescent="0.3">
      <c r="A4" t="s">
        <v>111</v>
      </c>
      <c r="B4">
        <v>4</v>
      </c>
      <c r="C4" t="s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F5744-154D-4E4D-80A9-86503673AF9F}">
  <dimension ref="A1:C4"/>
  <sheetViews>
    <sheetView workbookViewId="0">
      <selection activeCell="J19" sqref="J19"/>
    </sheetView>
  </sheetViews>
  <sheetFormatPr defaultRowHeight="14.4" x14ac:dyDescent="0.3"/>
  <cols>
    <col min="1" max="1" width="15.5546875" customWidth="1"/>
    <col min="2" max="2" width="12.6640625" customWidth="1"/>
  </cols>
  <sheetData>
    <row r="1" spans="1:3" x14ac:dyDescent="0.3">
      <c r="A1" t="s">
        <v>106</v>
      </c>
      <c r="B1" t="s">
        <v>107</v>
      </c>
      <c r="C1" t="s">
        <v>71</v>
      </c>
    </row>
    <row r="2" spans="1:3" x14ac:dyDescent="0.3">
      <c r="A2" t="s">
        <v>108</v>
      </c>
      <c r="B2">
        <v>5</v>
      </c>
      <c r="C2" t="s">
        <v>109</v>
      </c>
    </row>
    <row r="3" spans="1:3" x14ac:dyDescent="0.3">
      <c r="A3" t="s">
        <v>110</v>
      </c>
      <c r="B3">
        <v>0.37</v>
      </c>
      <c r="C3" t="s">
        <v>109</v>
      </c>
    </row>
    <row r="4" spans="1:3" x14ac:dyDescent="0.3">
      <c r="A4" t="s">
        <v>111</v>
      </c>
      <c r="B4">
        <v>52</v>
      </c>
      <c r="C4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Lever_CLT</vt:lpstr>
      <vt:lpstr>Lever_Concrete</vt:lpstr>
      <vt:lpstr>Material Transport</vt:lpstr>
      <vt:lpstr>CLT Construction</vt:lpstr>
      <vt:lpstr>Trad Construction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Atnoorkar, Swaroop</dc:creator>
  <cp:lastModifiedBy>Atnoorkar, Swaroop</cp:lastModifiedBy>
  <dcterms:created xsi:type="dcterms:W3CDTF">2015-06-05T18:17:20Z</dcterms:created>
  <dcterms:modified xsi:type="dcterms:W3CDTF">2021-07-02T18:32:49Z</dcterms:modified>
</cp:coreProperties>
</file>