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pipeline/"/>
    </mc:Choice>
  </mc:AlternateContent>
  <xr:revisionPtr revIDLastSave="0" documentId="13_ncr:1_{1261CA20-D82C-CC4C-BA55-9C880040102B}" xr6:coauthVersionLast="47" xr6:coauthVersionMax="47" xr10:uidLastSave="{00000000-0000-0000-0000-000000000000}"/>
  <bookViews>
    <workbookView xWindow="-34960" yWindow="2440" windowWidth="30320" windowHeight="17500" xr2:uid="{43706732-BCAE-BD4D-8F24-E09A39FF26FB}"/>
  </bookViews>
  <sheets>
    <sheet name="test" sheetId="4" r:id="rId1"/>
    <sheet name="Baseline-limited-ports" sheetId="5" r:id="rId2"/>
    <sheet name="Baseline-South-CA" sheetId="6" r:id="rId3"/>
    <sheet name="Baseline-Central-CA" sheetId="7" r:id="rId4"/>
    <sheet name="Expanded-all-ports" sheetId="8" r:id="rId5"/>
    <sheet name="Helpers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2" i="4"/>
  <c r="L3" i="4" l="1"/>
  <c r="L4" i="4"/>
  <c r="M4" i="4" s="1"/>
  <c r="L2" i="4"/>
  <c r="L56" i="8"/>
  <c r="M56" i="8" s="1"/>
  <c r="I56" i="8"/>
  <c r="H56" i="8"/>
  <c r="G56" i="8"/>
  <c r="F56" i="8"/>
  <c r="L55" i="8"/>
  <c r="M55" i="8" s="1"/>
  <c r="I55" i="8"/>
  <c r="H55" i="8"/>
  <c r="G55" i="8"/>
  <c r="F55" i="8"/>
  <c r="L54" i="8"/>
  <c r="M54" i="8" s="1"/>
  <c r="I54" i="8"/>
  <c r="H54" i="8"/>
  <c r="G54" i="8"/>
  <c r="F54" i="8"/>
  <c r="L53" i="8"/>
  <c r="M53" i="8" s="1"/>
  <c r="I53" i="8"/>
  <c r="H53" i="8"/>
  <c r="G53" i="8"/>
  <c r="F53" i="8"/>
  <c r="L52" i="8"/>
  <c r="M52" i="8" s="1"/>
  <c r="I52" i="8"/>
  <c r="H52" i="8"/>
  <c r="G52" i="8"/>
  <c r="F52" i="8"/>
  <c r="L51" i="8"/>
  <c r="M51" i="8" s="1"/>
  <c r="I51" i="8"/>
  <c r="H51" i="8"/>
  <c r="G51" i="8"/>
  <c r="F51" i="8"/>
  <c r="L50" i="8"/>
  <c r="M50" i="8" s="1"/>
  <c r="I50" i="8"/>
  <c r="H50" i="8"/>
  <c r="G50" i="8"/>
  <c r="F50" i="8"/>
  <c r="L49" i="8"/>
  <c r="M49" i="8" s="1"/>
  <c r="I49" i="8"/>
  <c r="H49" i="8"/>
  <c r="G49" i="8"/>
  <c r="F49" i="8"/>
  <c r="L48" i="8"/>
  <c r="M48" i="8" s="1"/>
  <c r="I48" i="8"/>
  <c r="H48" i="8"/>
  <c r="G48" i="8"/>
  <c r="F48" i="8"/>
  <c r="L47" i="8"/>
  <c r="M47" i="8" s="1"/>
  <c r="I47" i="8"/>
  <c r="H47" i="8"/>
  <c r="G47" i="8"/>
  <c r="F47" i="8"/>
  <c r="L46" i="8"/>
  <c r="M46" i="8" s="1"/>
  <c r="I46" i="8"/>
  <c r="H46" i="8"/>
  <c r="G46" i="8"/>
  <c r="F46" i="8"/>
  <c r="L45" i="8"/>
  <c r="M45" i="8" s="1"/>
  <c r="I45" i="8"/>
  <c r="H45" i="8"/>
  <c r="G45" i="8"/>
  <c r="F45" i="8"/>
  <c r="L44" i="8"/>
  <c r="M44" i="8" s="1"/>
  <c r="I44" i="8"/>
  <c r="H44" i="8"/>
  <c r="G44" i="8"/>
  <c r="F44" i="8"/>
  <c r="L43" i="8"/>
  <c r="M43" i="8" s="1"/>
  <c r="I43" i="8"/>
  <c r="H43" i="8"/>
  <c r="G43" i="8"/>
  <c r="F43" i="8"/>
  <c r="L42" i="8"/>
  <c r="M42" i="8" s="1"/>
  <c r="G42" i="8"/>
  <c r="F42" i="8"/>
  <c r="L41" i="8"/>
  <c r="M41" i="8" s="1"/>
  <c r="G41" i="8"/>
  <c r="F41" i="8"/>
  <c r="L40" i="8"/>
  <c r="M40" i="8" s="1"/>
  <c r="G40" i="8"/>
  <c r="F40" i="8"/>
  <c r="L39" i="8"/>
  <c r="M39" i="8" s="1"/>
  <c r="G39" i="8"/>
  <c r="F39" i="8"/>
  <c r="L38" i="8"/>
  <c r="M38" i="8" s="1"/>
  <c r="G38" i="8"/>
  <c r="F38" i="8"/>
  <c r="L37" i="8"/>
  <c r="M37" i="8" s="1"/>
  <c r="G37" i="8"/>
  <c r="F37" i="8"/>
  <c r="L36" i="8"/>
  <c r="M36" i="8" s="1"/>
  <c r="G36" i="8"/>
  <c r="F36" i="8"/>
  <c r="L35" i="8"/>
  <c r="M35" i="8" s="1"/>
  <c r="G35" i="8"/>
  <c r="F35" i="8"/>
  <c r="L34" i="8"/>
  <c r="M34" i="8" s="1"/>
  <c r="G34" i="8"/>
  <c r="F34" i="8"/>
  <c r="L33" i="8"/>
  <c r="M33" i="8" s="1"/>
  <c r="G33" i="8"/>
  <c r="F33" i="8"/>
  <c r="L32" i="8"/>
  <c r="M32" i="8" s="1"/>
  <c r="G32" i="8"/>
  <c r="F32" i="8"/>
  <c r="L31" i="8"/>
  <c r="M31" i="8" s="1"/>
  <c r="G31" i="8"/>
  <c r="F31" i="8"/>
  <c r="L30" i="8"/>
  <c r="M30" i="8" s="1"/>
  <c r="G30" i="8"/>
  <c r="F30" i="8"/>
  <c r="L29" i="8"/>
  <c r="M29" i="8" s="1"/>
  <c r="G29" i="8"/>
  <c r="F29" i="8"/>
  <c r="L28" i="8"/>
  <c r="M28" i="8" s="1"/>
  <c r="G28" i="8"/>
  <c r="F28" i="8"/>
  <c r="L27" i="8"/>
  <c r="M27" i="8" s="1"/>
  <c r="G27" i="8"/>
  <c r="F27" i="8"/>
  <c r="L26" i="8"/>
  <c r="M26" i="8" s="1"/>
  <c r="G26" i="8"/>
  <c r="F26" i="8"/>
  <c r="L25" i="8"/>
  <c r="M25" i="8" s="1"/>
  <c r="G25" i="8"/>
  <c r="F25" i="8"/>
  <c r="L24" i="8"/>
  <c r="M24" i="8" s="1"/>
  <c r="G24" i="8"/>
  <c r="F24" i="8"/>
  <c r="L23" i="8"/>
  <c r="M23" i="8" s="1"/>
  <c r="G23" i="8"/>
  <c r="F23" i="8"/>
  <c r="L22" i="8"/>
  <c r="M22" i="8" s="1"/>
  <c r="G22" i="8"/>
  <c r="F22" i="8"/>
  <c r="L21" i="8"/>
  <c r="M21" i="8" s="1"/>
  <c r="G21" i="8"/>
  <c r="F21" i="8"/>
  <c r="L20" i="8"/>
  <c r="M20" i="8" s="1"/>
  <c r="G20" i="8"/>
  <c r="F20" i="8"/>
  <c r="L19" i="8"/>
  <c r="M19" i="8" s="1"/>
  <c r="G19" i="8"/>
  <c r="F19" i="8"/>
  <c r="L18" i="8"/>
  <c r="M18" i="8" s="1"/>
  <c r="G18" i="8"/>
  <c r="F18" i="8"/>
  <c r="L17" i="8"/>
  <c r="M17" i="8" s="1"/>
  <c r="G17" i="8"/>
  <c r="F17" i="8"/>
  <c r="L16" i="8"/>
  <c r="M16" i="8" s="1"/>
  <c r="G16" i="8"/>
  <c r="F16" i="8"/>
  <c r="L15" i="8"/>
  <c r="M15" i="8" s="1"/>
  <c r="G15" i="8"/>
  <c r="F15" i="8"/>
  <c r="L14" i="8"/>
  <c r="M14" i="8" s="1"/>
  <c r="G14" i="8"/>
  <c r="F14" i="8"/>
  <c r="L13" i="8"/>
  <c r="M13" i="8" s="1"/>
  <c r="G13" i="8"/>
  <c r="F13" i="8"/>
  <c r="L12" i="8"/>
  <c r="M12" i="8" s="1"/>
  <c r="G12" i="8"/>
  <c r="F12" i="8"/>
  <c r="L11" i="8"/>
  <c r="M11" i="8" s="1"/>
  <c r="G11" i="8"/>
  <c r="F11" i="8"/>
  <c r="L10" i="8"/>
  <c r="M10" i="8" s="1"/>
  <c r="G10" i="8"/>
  <c r="F10" i="8"/>
  <c r="L9" i="8"/>
  <c r="M9" i="8" s="1"/>
  <c r="G9" i="8"/>
  <c r="F9" i="8"/>
  <c r="L8" i="8"/>
  <c r="M8" i="8" s="1"/>
  <c r="G8" i="8"/>
  <c r="F8" i="8"/>
  <c r="L7" i="8"/>
  <c r="M7" i="8" s="1"/>
  <c r="G7" i="8"/>
  <c r="F7" i="8"/>
  <c r="L6" i="8"/>
  <c r="M6" i="8" s="1"/>
  <c r="G6" i="8"/>
  <c r="F6" i="8"/>
  <c r="L5" i="8"/>
  <c r="M5" i="8" s="1"/>
  <c r="G5" i="8"/>
  <c r="F5" i="8"/>
  <c r="L4" i="8"/>
  <c r="M4" i="8" s="1"/>
  <c r="G4" i="8"/>
  <c r="F4" i="8"/>
  <c r="L3" i="8"/>
  <c r="M3" i="8" s="1"/>
  <c r="G3" i="8"/>
  <c r="F3" i="8"/>
  <c r="L2" i="8"/>
  <c r="M2" i="8" s="1"/>
  <c r="G2" i="8"/>
  <c r="F2" i="8"/>
  <c r="L36" i="7"/>
  <c r="M36" i="7" s="1"/>
  <c r="I36" i="7"/>
  <c r="H36" i="7"/>
  <c r="G36" i="7"/>
  <c r="F36" i="7"/>
  <c r="L35" i="7"/>
  <c r="M35" i="7" s="1"/>
  <c r="I35" i="7"/>
  <c r="H35" i="7"/>
  <c r="G35" i="7"/>
  <c r="F35" i="7"/>
  <c r="L34" i="7"/>
  <c r="M34" i="7" s="1"/>
  <c r="I34" i="7"/>
  <c r="H34" i="7"/>
  <c r="G34" i="7"/>
  <c r="F34" i="7"/>
  <c r="L33" i="7"/>
  <c r="M33" i="7" s="1"/>
  <c r="I33" i="7"/>
  <c r="H33" i="7"/>
  <c r="G33" i="7"/>
  <c r="F33" i="7"/>
  <c r="L32" i="7"/>
  <c r="M32" i="7" s="1"/>
  <c r="I32" i="7"/>
  <c r="H32" i="7"/>
  <c r="G32" i="7"/>
  <c r="F32" i="7"/>
  <c r="L31" i="7"/>
  <c r="M31" i="7" s="1"/>
  <c r="I31" i="7"/>
  <c r="H31" i="7"/>
  <c r="G31" i="7"/>
  <c r="F31" i="7"/>
  <c r="L30" i="7"/>
  <c r="M30" i="7" s="1"/>
  <c r="G30" i="7"/>
  <c r="F30" i="7"/>
  <c r="L29" i="7"/>
  <c r="M29" i="7" s="1"/>
  <c r="G29" i="7"/>
  <c r="F29" i="7"/>
  <c r="L28" i="7"/>
  <c r="M28" i="7" s="1"/>
  <c r="G28" i="7"/>
  <c r="F28" i="7"/>
  <c r="L27" i="7"/>
  <c r="M27" i="7" s="1"/>
  <c r="G27" i="7"/>
  <c r="F27" i="7"/>
  <c r="L26" i="7"/>
  <c r="M26" i="7" s="1"/>
  <c r="G26" i="7"/>
  <c r="F26" i="7"/>
  <c r="L25" i="7"/>
  <c r="M25" i="7" s="1"/>
  <c r="G25" i="7"/>
  <c r="F25" i="7"/>
  <c r="L24" i="7"/>
  <c r="M24" i="7" s="1"/>
  <c r="G24" i="7"/>
  <c r="F24" i="7"/>
  <c r="L23" i="7"/>
  <c r="M23" i="7" s="1"/>
  <c r="G23" i="7"/>
  <c r="F23" i="7"/>
  <c r="L22" i="7"/>
  <c r="M22" i="7" s="1"/>
  <c r="G22" i="7"/>
  <c r="F22" i="7"/>
  <c r="L21" i="7"/>
  <c r="M21" i="7" s="1"/>
  <c r="G21" i="7"/>
  <c r="F21" i="7"/>
  <c r="L20" i="7"/>
  <c r="M20" i="7" s="1"/>
  <c r="G20" i="7"/>
  <c r="F20" i="7"/>
  <c r="L19" i="7"/>
  <c r="M19" i="7" s="1"/>
  <c r="G19" i="7"/>
  <c r="F19" i="7"/>
  <c r="L18" i="7"/>
  <c r="M18" i="7" s="1"/>
  <c r="G18" i="7"/>
  <c r="F18" i="7"/>
  <c r="L17" i="7"/>
  <c r="M17" i="7" s="1"/>
  <c r="G17" i="7"/>
  <c r="F17" i="7"/>
  <c r="L16" i="7"/>
  <c r="M16" i="7" s="1"/>
  <c r="G16" i="7"/>
  <c r="F16" i="7"/>
  <c r="L15" i="7"/>
  <c r="M15" i="7" s="1"/>
  <c r="G15" i="7"/>
  <c r="F15" i="7"/>
  <c r="L14" i="7"/>
  <c r="M14" i="7" s="1"/>
  <c r="G14" i="7"/>
  <c r="F14" i="7"/>
  <c r="L13" i="7"/>
  <c r="M13" i="7" s="1"/>
  <c r="G13" i="7"/>
  <c r="F13" i="7"/>
  <c r="L12" i="7"/>
  <c r="M12" i="7" s="1"/>
  <c r="G12" i="7"/>
  <c r="F12" i="7"/>
  <c r="L11" i="7"/>
  <c r="M11" i="7" s="1"/>
  <c r="G11" i="7"/>
  <c r="F11" i="7"/>
  <c r="M10" i="7"/>
  <c r="L10" i="7"/>
  <c r="G10" i="7"/>
  <c r="F10" i="7"/>
  <c r="L9" i="7"/>
  <c r="M9" i="7" s="1"/>
  <c r="G9" i="7"/>
  <c r="F9" i="7"/>
  <c r="L8" i="7"/>
  <c r="M8" i="7" s="1"/>
  <c r="G8" i="7"/>
  <c r="F8" i="7"/>
  <c r="L7" i="7"/>
  <c r="M7" i="7" s="1"/>
  <c r="G7" i="7"/>
  <c r="F7" i="7"/>
  <c r="L6" i="7"/>
  <c r="M6" i="7" s="1"/>
  <c r="G6" i="7"/>
  <c r="F6" i="7"/>
  <c r="L5" i="7"/>
  <c r="M5" i="7" s="1"/>
  <c r="G5" i="7"/>
  <c r="F5" i="7"/>
  <c r="M4" i="7"/>
  <c r="L4" i="7"/>
  <c r="I4" i="7"/>
  <c r="H4" i="7"/>
  <c r="G4" i="7"/>
  <c r="F4" i="7"/>
  <c r="L3" i="7"/>
  <c r="M3" i="7" s="1"/>
  <c r="I3" i="7"/>
  <c r="H3" i="7"/>
  <c r="G3" i="7"/>
  <c r="F3" i="7"/>
  <c r="L2" i="7"/>
  <c r="M2" i="7" s="1"/>
  <c r="I2" i="7"/>
  <c r="H2" i="7"/>
  <c r="G2" i="7"/>
  <c r="F2" i="7"/>
  <c r="L36" i="6"/>
  <c r="M36" i="6" s="1"/>
  <c r="G36" i="6"/>
  <c r="F36" i="6"/>
  <c r="L35" i="6"/>
  <c r="M35" i="6" s="1"/>
  <c r="G35" i="6"/>
  <c r="F35" i="6"/>
  <c r="L34" i="6"/>
  <c r="M34" i="6" s="1"/>
  <c r="G34" i="6"/>
  <c r="F34" i="6"/>
  <c r="L33" i="6"/>
  <c r="M33" i="6" s="1"/>
  <c r="G33" i="6"/>
  <c r="F33" i="6"/>
  <c r="L32" i="6"/>
  <c r="M32" i="6" s="1"/>
  <c r="G32" i="6"/>
  <c r="F32" i="6"/>
  <c r="L31" i="6"/>
  <c r="M31" i="6" s="1"/>
  <c r="G31" i="6"/>
  <c r="F31" i="6"/>
  <c r="L30" i="6"/>
  <c r="M30" i="6" s="1"/>
  <c r="G30" i="6"/>
  <c r="F30" i="6"/>
  <c r="L29" i="6"/>
  <c r="M29" i="6" s="1"/>
  <c r="G29" i="6"/>
  <c r="F29" i="6"/>
  <c r="L28" i="6"/>
  <c r="M28" i="6" s="1"/>
  <c r="G28" i="6"/>
  <c r="F28" i="6"/>
  <c r="L27" i="6"/>
  <c r="M27" i="6" s="1"/>
  <c r="G27" i="6"/>
  <c r="F27" i="6"/>
  <c r="L26" i="6"/>
  <c r="M26" i="6" s="1"/>
  <c r="G26" i="6"/>
  <c r="F26" i="6"/>
  <c r="L25" i="6"/>
  <c r="M25" i="6" s="1"/>
  <c r="G25" i="6"/>
  <c r="F25" i="6"/>
  <c r="L24" i="6"/>
  <c r="M24" i="6" s="1"/>
  <c r="G24" i="6"/>
  <c r="F24" i="6"/>
  <c r="L23" i="6"/>
  <c r="M23" i="6" s="1"/>
  <c r="G23" i="6"/>
  <c r="F23" i="6"/>
  <c r="L22" i="6"/>
  <c r="M22" i="6" s="1"/>
  <c r="G22" i="6"/>
  <c r="F22" i="6"/>
  <c r="L21" i="6"/>
  <c r="M21" i="6" s="1"/>
  <c r="G21" i="6"/>
  <c r="F21" i="6"/>
  <c r="L20" i="6"/>
  <c r="M20" i="6" s="1"/>
  <c r="G20" i="6"/>
  <c r="F20" i="6"/>
  <c r="L19" i="6"/>
  <c r="M19" i="6" s="1"/>
  <c r="G19" i="6"/>
  <c r="F19" i="6"/>
  <c r="L18" i="6"/>
  <c r="M18" i="6" s="1"/>
  <c r="G18" i="6"/>
  <c r="F18" i="6"/>
  <c r="L17" i="6"/>
  <c r="M17" i="6" s="1"/>
  <c r="G17" i="6"/>
  <c r="F17" i="6"/>
  <c r="L16" i="6"/>
  <c r="M16" i="6" s="1"/>
  <c r="G16" i="6"/>
  <c r="F16" i="6"/>
  <c r="L15" i="6"/>
  <c r="M15" i="6" s="1"/>
  <c r="G15" i="6"/>
  <c r="F15" i="6"/>
  <c r="L14" i="6"/>
  <c r="M14" i="6" s="1"/>
  <c r="G14" i="6"/>
  <c r="F14" i="6"/>
  <c r="L13" i="6"/>
  <c r="M13" i="6" s="1"/>
  <c r="G13" i="6"/>
  <c r="F13" i="6"/>
  <c r="L12" i="6"/>
  <c r="M12" i="6" s="1"/>
  <c r="G12" i="6"/>
  <c r="F12" i="6"/>
  <c r="L11" i="6"/>
  <c r="M11" i="6" s="1"/>
  <c r="G11" i="6"/>
  <c r="F11" i="6"/>
  <c r="L10" i="6"/>
  <c r="M10" i="6" s="1"/>
  <c r="G10" i="6"/>
  <c r="F10" i="6"/>
  <c r="L9" i="6"/>
  <c r="M9" i="6" s="1"/>
  <c r="G9" i="6"/>
  <c r="F9" i="6"/>
  <c r="L8" i="6"/>
  <c r="M8" i="6" s="1"/>
  <c r="G8" i="6"/>
  <c r="F8" i="6"/>
  <c r="L7" i="6"/>
  <c r="M7" i="6" s="1"/>
  <c r="G7" i="6"/>
  <c r="F7" i="6"/>
  <c r="L6" i="6"/>
  <c r="M6" i="6" s="1"/>
  <c r="G6" i="6"/>
  <c r="F6" i="6"/>
  <c r="L5" i="6"/>
  <c r="M5" i="6" s="1"/>
  <c r="G5" i="6"/>
  <c r="F5" i="6"/>
  <c r="L4" i="6"/>
  <c r="M4" i="6" s="1"/>
  <c r="G4" i="6"/>
  <c r="F4" i="6"/>
  <c r="L3" i="6"/>
  <c r="M3" i="6" s="1"/>
  <c r="G3" i="6"/>
  <c r="F3" i="6"/>
  <c r="L2" i="6"/>
  <c r="M2" i="6" s="1"/>
  <c r="G2" i="6"/>
  <c r="F2" i="6"/>
  <c r="L36" i="5"/>
  <c r="M36" i="5" s="1"/>
  <c r="I36" i="5"/>
  <c r="H36" i="5"/>
  <c r="G36" i="5"/>
  <c r="F36" i="5"/>
  <c r="L35" i="5"/>
  <c r="M35" i="5" s="1"/>
  <c r="I35" i="5"/>
  <c r="H35" i="5"/>
  <c r="G35" i="5"/>
  <c r="F35" i="5"/>
  <c r="L34" i="5"/>
  <c r="M34" i="5" s="1"/>
  <c r="I34" i="5"/>
  <c r="H34" i="5"/>
  <c r="G34" i="5"/>
  <c r="F34" i="5"/>
  <c r="L33" i="5"/>
  <c r="M33" i="5" s="1"/>
  <c r="I33" i="5"/>
  <c r="H33" i="5"/>
  <c r="G33" i="5"/>
  <c r="F33" i="5"/>
  <c r="L32" i="5"/>
  <c r="M32" i="5" s="1"/>
  <c r="I32" i="5"/>
  <c r="H32" i="5"/>
  <c r="G32" i="5"/>
  <c r="F32" i="5"/>
  <c r="L31" i="5"/>
  <c r="M31" i="5" s="1"/>
  <c r="I31" i="5"/>
  <c r="H31" i="5"/>
  <c r="G31" i="5"/>
  <c r="F31" i="5"/>
  <c r="L30" i="5"/>
  <c r="M30" i="5" s="1"/>
  <c r="G30" i="5"/>
  <c r="F30" i="5"/>
  <c r="L29" i="5"/>
  <c r="M29" i="5" s="1"/>
  <c r="G29" i="5"/>
  <c r="F29" i="5"/>
  <c r="L28" i="5"/>
  <c r="M28" i="5" s="1"/>
  <c r="G28" i="5"/>
  <c r="F28" i="5"/>
  <c r="L27" i="5"/>
  <c r="M27" i="5" s="1"/>
  <c r="G27" i="5"/>
  <c r="F27" i="5"/>
  <c r="M26" i="5"/>
  <c r="L26" i="5"/>
  <c r="G26" i="5"/>
  <c r="F26" i="5"/>
  <c r="L25" i="5"/>
  <c r="M25" i="5" s="1"/>
  <c r="G25" i="5"/>
  <c r="F25" i="5"/>
  <c r="L24" i="5"/>
  <c r="M24" i="5" s="1"/>
  <c r="G24" i="5"/>
  <c r="F24" i="5"/>
  <c r="L23" i="5"/>
  <c r="M23" i="5" s="1"/>
  <c r="G23" i="5"/>
  <c r="F23" i="5"/>
  <c r="L22" i="5"/>
  <c r="M22" i="5" s="1"/>
  <c r="G22" i="5"/>
  <c r="F22" i="5"/>
  <c r="L21" i="5"/>
  <c r="M21" i="5" s="1"/>
  <c r="G21" i="5"/>
  <c r="F21" i="5"/>
  <c r="L20" i="5"/>
  <c r="M20" i="5" s="1"/>
  <c r="G20" i="5"/>
  <c r="F20" i="5"/>
  <c r="L19" i="5"/>
  <c r="M19" i="5" s="1"/>
  <c r="G19" i="5"/>
  <c r="F19" i="5"/>
  <c r="L18" i="5"/>
  <c r="M18" i="5" s="1"/>
  <c r="G18" i="5"/>
  <c r="F18" i="5"/>
  <c r="L17" i="5"/>
  <c r="M17" i="5" s="1"/>
  <c r="G17" i="5"/>
  <c r="F17" i="5"/>
  <c r="L16" i="5"/>
  <c r="M16" i="5" s="1"/>
  <c r="G16" i="5"/>
  <c r="F16" i="5"/>
  <c r="L15" i="5"/>
  <c r="M15" i="5" s="1"/>
  <c r="G15" i="5"/>
  <c r="F15" i="5"/>
  <c r="L14" i="5"/>
  <c r="M14" i="5" s="1"/>
  <c r="G14" i="5"/>
  <c r="F14" i="5"/>
  <c r="L13" i="5"/>
  <c r="M13" i="5" s="1"/>
  <c r="G13" i="5"/>
  <c r="F13" i="5"/>
  <c r="L12" i="5"/>
  <c r="M12" i="5" s="1"/>
  <c r="G12" i="5"/>
  <c r="F12" i="5"/>
  <c r="L11" i="5"/>
  <c r="M11" i="5" s="1"/>
  <c r="G11" i="5"/>
  <c r="F11" i="5"/>
  <c r="M10" i="5"/>
  <c r="L10" i="5"/>
  <c r="G10" i="5"/>
  <c r="F10" i="5"/>
  <c r="L9" i="5"/>
  <c r="M9" i="5" s="1"/>
  <c r="G9" i="5"/>
  <c r="F9" i="5"/>
  <c r="L8" i="5"/>
  <c r="M8" i="5" s="1"/>
  <c r="G8" i="5"/>
  <c r="F8" i="5"/>
  <c r="L7" i="5"/>
  <c r="M7" i="5" s="1"/>
  <c r="G7" i="5"/>
  <c r="F7" i="5"/>
  <c r="L6" i="5"/>
  <c r="M6" i="5" s="1"/>
  <c r="G6" i="5"/>
  <c r="F6" i="5"/>
  <c r="L5" i="5"/>
  <c r="M5" i="5" s="1"/>
  <c r="G5" i="5"/>
  <c r="F5" i="5"/>
  <c r="L4" i="5"/>
  <c r="M4" i="5" s="1"/>
  <c r="I4" i="5"/>
  <c r="H4" i="5"/>
  <c r="G4" i="5"/>
  <c r="F4" i="5"/>
  <c r="L3" i="5"/>
  <c r="M3" i="5" s="1"/>
  <c r="I3" i="5"/>
  <c r="H3" i="5"/>
  <c r="G3" i="5"/>
  <c r="F3" i="5"/>
  <c r="L2" i="5"/>
  <c r="M2" i="5" s="1"/>
  <c r="I2" i="5"/>
  <c r="H2" i="5"/>
  <c r="G2" i="5"/>
  <c r="F2" i="5"/>
  <c r="F4" i="4"/>
  <c r="F3" i="4"/>
  <c r="F2" i="4"/>
</calcChain>
</file>

<file path=xl/sharedStrings.xml><?xml version="1.0" encoding="utf-8"?>
<sst xmlns="http://schemas.openxmlformats.org/spreadsheetml/2006/main" count="1129" uniqueCount="145">
  <si>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</si>
  <si>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</si>
  <si>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</si>
  <si>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</si>
  <si>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</si>
  <si>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</si>
  <si>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</si>
  <si>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</si>
  <si>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</si>
  <si>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</si>
  <si>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</si>
  <si>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</si>
  <si>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</si>
  <si>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</si>
  <si>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</si>
  <si>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</si>
  <si>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</si>
  <si>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</si>
  <si>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</si>
  <si>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</si>
  <si>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</si>
  <si>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</si>
  <si>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</si>
  <si>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</si>
  <si>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</si>
  <si>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</si>
  <si>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</si>
  <si>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</si>
  <si>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</si>
  <si>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</si>
  <si>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</si>
  <si>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</si>
  <si>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</si>
  <si>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</si>
  <si>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</si>
  <si>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</si>
  <si>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</si>
  <si>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</si>
  <si>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</si>
  <si>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</si>
  <si>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</si>
  <si>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</si>
  <si>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</si>
  <si>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</si>
  <si>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</si>
  <si>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</si>
  <si>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</si>
  <si>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</si>
  <si>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</si>
  <si>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</si>
  <si>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</si>
  <si>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</si>
  <si>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</si>
  <si>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</si>
  <si>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</si>
  <si>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</si>
  <si>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</si>
  <si>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</si>
  <si>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</si>
  <si>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</si>
  <si>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</si>
  <si>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</si>
  <si>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</si>
  <si>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</si>
  <si>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</si>
  <si>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</si>
  <si>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</si>
  <si>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</si>
  <si>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</si>
  <si>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</si>
  <si>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</si>
  <si>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</si>
  <si>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</si>
  <si>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</si>
  <si>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</si>
  <si>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</si>
  <si>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</si>
  <si>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</si>
  <si>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</si>
  <si>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</si>
  <si>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</si>
  <si>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</si>
  <si>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</si>
  <si>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</si>
  <si>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</si>
  <si>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</si>
  <si>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</si>
  <si>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</si>
  <si>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</si>
  <si>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</si>
  <si>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</si>
  <si>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</si>
  <si>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</si>
  <si>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</si>
  <si>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</si>
  <si>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</si>
  <si>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</si>
  <si>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</si>
  <si>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</si>
  <si>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</si>
  <si>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</si>
  <si>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</si>
  <si>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</si>
  <si>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</si>
  <si>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</si>
  <si>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</si>
  <si>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</si>
  <si>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</si>
  <si>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</si>
  <si>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</si>
  <si>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</si>
  <si>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</si>
  <si>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</si>
  <si>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</si>
  <si>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</si>
  <si>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</si>
  <si>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</si>
  <si>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</si>
  <si>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</si>
  <si>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</si>
  <si>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</si>
  <si>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</si>
  <si>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</si>
  <si>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</si>
  <si>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</si>
  <si>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</si>
  <si>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</si>
  <si>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</si>
  <si>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</si>
  <si>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</si>
  <si>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</si>
  <si>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</si>
  <si>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</si>
  <si>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</si>
  <si>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</si>
  <si>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</si>
  <si>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</si>
  <si>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</si>
  <si>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</si>
  <si>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</si>
  <si>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Baseline-limited -ports</t>
  </si>
  <si>
    <t>Baseline-South-CA</t>
  </si>
  <si>
    <t>Baseline-Central-CA</t>
  </si>
  <si>
    <t>Expanded-all-ports</t>
  </si>
  <si>
    <t>Scenarios and corresponding S&amp;I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</si>
</sst>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abSelected="1" zoomScaleNormal="100" workbookViewId="0">
      <selection activeCell="I23" sqref="I23"/>
    </sheetView>
  </sheetViews>
  <sheetFormatPr baseColWidth="10" defaultColWidth="10.83203125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2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2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75</v>
      </c>
      <c r="O2" t="s">
        <v>103</v>
      </c>
    </row>
    <row r="3" spans="1:16" x14ac:dyDescent="0.2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75</v>
      </c>
      <c r="O3" t="s">
        <v>103</v>
      </c>
    </row>
    <row r="4" spans="1:16" x14ac:dyDescent="0.2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75</v>
      </c>
      <c r="O4" t="s">
        <v>103</v>
      </c>
    </row>
    <row r="16" spans="1:16" x14ac:dyDescent="0.2">
      <c r="M16" s="20"/>
    </row>
    <row r="43" spans="16:16" x14ac:dyDescent="0.2">
      <c r="P43" s="12"/>
    </row>
    <row r="44" spans="16:16" x14ac:dyDescent="0.2">
      <c r="P44" s="12"/>
    </row>
    <row r="45" spans="16:16" x14ac:dyDescent="0.2">
      <c r="P45" s="12"/>
    </row>
    <row r="46" spans="16:16" x14ac:dyDescent="0.2">
      <c r="P46" s="12"/>
    </row>
    <row r="47" spans="16:16" x14ac:dyDescent="0.2">
      <c r="P47" s="12"/>
    </row>
    <row r="48" spans="16:16" x14ac:dyDescent="0.2">
      <c r="P48" s="12"/>
    </row>
    <row r="49" spans="16:16" x14ac:dyDescent="0.2">
      <c r="P49" s="12"/>
    </row>
    <row r="50" spans="16:16" x14ac:dyDescent="0.2">
      <c r="P50" s="12"/>
    </row>
    <row r="51" spans="16:16" x14ac:dyDescent="0.2">
      <c r="P51" s="12"/>
    </row>
    <row r="52" spans="16:16" x14ac:dyDescent="0.2">
      <c r="P52" s="12"/>
    </row>
    <row r="53" spans="16:16" x14ac:dyDescent="0.2">
      <c r="P53" s="12"/>
    </row>
    <row r="54" spans="16:16" x14ac:dyDescent="0.2">
      <c r="P54" s="12"/>
    </row>
    <row r="55" spans="16:16" x14ac:dyDescent="0.2">
      <c r="P55" s="12"/>
    </row>
    <row r="56" spans="16:16" x14ac:dyDescent="0.2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Q56"/>
  <sheetViews>
    <sheetView zoomScaleNormal="100" workbookViewId="0">
      <selection activeCell="H11" sqref="H11"/>
    </sheetView>
  </sheetViews>
  <sheetFormatPr baseColWidth="10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2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2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f>[1]Helpers!$D$13</f>
        <v>655.173</v>
      </c>
      <c r="I2">
        <f>[1]Helpers!$D$13</f>
        <v>655.173</v>
      </c>
      <c r="J2" t="s">
        <v>74</v>
      </c>
      <c r="K2">
        <v>2030</v>
      </c>
      <c r="L2">
        <f>K2-[1]Helpers!$B$3</f>
        <v>2029</v>
      </c>
      <c r="M2" t="str">
        <f>_xlfn.CONCAT([1]Helpers!$B$4,'Baseline-limited-ports'!L2)</f>
        <v>05/01/2029</v>
      </c>
      <c r="N2" t="s">
        <v>11</v>
      </c>
      <c r="O2" t="s">
        <v>90</v>
      </c>
      <c r="P2" t="s">
        <v>103</v>
      </c>
    </row>
    <row r="3" spans="1:17" x14ac:dyDescent="0.2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f>[1]Helpers!$D$13</f>
        <v>655.173</v>
      </c>
      <c r="I3">
        <f>[1]Helpers!$D$13</f>
        <v>655.173</v>
      </c>
      <c r="J3" t="s">
        <v>74</v>
      </c>
      <c r="K3">
        <v>2031</v>
      </c>
      <c r="L3">
        <f>K3-[1]Helpers!$B$3</f>
        <v>2030</v>
      </c>
      <c r="M3" t="str">
        <f>_xlfn.CONCAT([1]Helpers!$B$4,'Baseline-limited-ports'!L3)</f>
        <v>05/01/2030</v>
      </c>
      <c r="N3" t="s">
        <v>11</v>
      </c>
      <c r="O3" t="s">
        <v>90</v>
      </c>
      <c r="P3" t="s">
        <v>103</v>
      </c>
    </row>
    <row r="4" spans="1:17" x14ac:dyDescent="0.2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f>[1]Helpers!$D$13</f>
        <v>655.173</v>
      </c>
      <c r="I4">
        <f>[1]Helpers!$D$13</f>
        <v>655.173</v>
      </c>
      <c r="J4" t="s">
        <v>74</v>
      </c>
      <c r="K4">
        <v>2032</v>
      </c>
      <c r="L4">
        <f>K4-[1]Helpers!$B$3</f>
        <v>2031</v>
      </c>
      <c r="M4" t="str">
        <f>_xlfn.CONCAT([1]Helpers!$B$4,'Baseline-limited-ports'!L4)</f>
        <v>05/01/2031</v>
      </c>
      <c r="N4" t="s">
        <v>11</v>
      </c>
      <c r="O4" t="s">
        <v>90</v>
      </c>
      <c r="P4" t="s">
        <v>103</v>
      </c>
    </row>
    <row r="5" spans="1:17" x14ac:dyDescent="0.2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_xlfn.CONCAT([1]Helpers!$B$4,'Baseline-limited-ports'!L5)</f>
        <v>05/01/2029</v>
      </c>
      <c r="N5" t="s">
        <v>11</v>
      </c>
      <c r="O5" t="s">
        <v>112</v>
      </c>
      <c r="P5" t="s">
        <v>103</v>
      </c>
    </row>
    <row r="6" spans="1:17" x14ac:dyDescent="0.2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_xlfn.CONCAT([1]Helpers!$B$4,'Baseline-limited-ports'!L6)</f>
        <v>05/01/2030</v>
      </c>
      <c r="N6" t="s">
        <v>11</v>
      </c>
      <c r="O6" t="s">
        <v>112</v>
      </c>
      <c r="P6" t="s">
        <v>103</v>
      </c>
    </row>
    <row r="7" spans="1:17" x14ac:dyDescent="0.2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_xlfn.CONCAT([1]Helpers!$B$4,'Baseline-limited-ports'!L7)</f>
        <v>05/01/2031</v>
      </c>
      <c r="N7" t="s">
        <v>13</v>
      </c>
      <c r="O7" t="s">
        <v>92</v>
      </c>
      <c r="P7" t="s">
        <v>103</v>
      </c>
    </row>
    <row r="8" spans="1:17" x14ac:dyDescent="0.2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_xlfn.CONCAT([1]Helpers!$B$4,'Baseline-limited-ports'!L8)</f>
        <v>05/01/2032</v>
      </c>
      <c r="N8" t="s">
        <v>13</v>
      </c>
      <c r="O8" t="s">
        <v>91</v>
      </c>
      <c r="P8" t="s">
        <v>103</v>
      </c>
    </row>
    <row r="9" spans="1:17" x14ac:dyDescent="0.2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_xlfn.CONCAT([1]Helpers!$B$4,'Baseline-limited-ports'!L9)</f>
        <v>05/01/2032</v>
      </c>
      <c r="N9" t="s">
        <v>11</v>
      </c>
      <c r="O9" t="s">
        <v>112</v>
      </c>
      <c r="P9" t="s">
        <v>103</v>
      </c>
    </row>
    <row r="10" spans="1:17" x14ac:dyDescent="0.2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_xlfn.CONCAT([1]Helpers!$B$4,'Baseline-limited-ports'!L10)</f>
        <v>05/01/2033</v>
      </c>
      <c r="N10" t="s">
        <v>11</v>
      </c>
      <c r="O10" t="s">
        <v>112</v>
      </c>
      <c r="P10" t="s">
        <v>103</v>
      </c>
    </row>
    <row r="11" spans="1:17" x14ac:dyDescent="0.2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_xlfn.CONCAT([1]Helpers!$B$4,'Baseline-limited-ports'!L11)</f>
        <v>05/01/2034</v>
      </c>
      <c r="N11" t="s">
        <v>11</v>
      </c>
      <c r="O11" t="s">
        <v>112</v>
      </c>
      <c r="P11" t="s">
        <v>103</v>
      </c>
    </row>
    <row r="12" spans="1:17" x14ac:dyDescent="0.2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_xlfn.CONCAT([1]Helpers!$B$4,'Baseline-limited-ports'!L12)</f>
        <v>05/01/2035</v>
      </c>
      <c r="N12" t="s">
        <v>11</v>
      </c>
      <c r="O12" t="s">
        <v>112</v>
      </c>
      <c r="P12" t="s">
        <v>103</v>
      </c>
    </row>
    <row r="13" spans="1:17" x14ac:dyDescent="0.2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_xlfn.CONCAT([1]Helpers!$B$4,'Baseline-limited-ports'!L13)</f>
        <v>05/01/2036</v>
      </c>
      <c r="N13" t="s">
        <v>11</v>
      </c>
      <c r="O13" t="s">
        <v>112</v>
      </c>
      <c r="P13" t="s">
        <v>103</v>
      </c>
    </row>
    <row r="14" spans="1:17" x14ac:dyDescent="0.2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_xlfn.CONCAT([1]Helpers!$B$4,'Baseline-limited-ports'!L14)</f>
        <v>05/01/2037</v>
      </c>
      <c r="N14" t="s">
        <v>11</v>
      </c>
      <c r="O14" t="s">
        <v>112</v>
      </c>
      <c r="P14" t="s">
        <v>103</v>
      </c>
    </row>
    <row r="15" spans="1:17" x14ac:dyDescent="0.2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_xlfn.CONCAT([1]Helpers!$B$4,'Baseline-limited-ports'!L15)</f>
        <v>05/01/2038</v>
      </c>
      <c r="N15" t="s">
        <v>11</v>
      </c>
      <c r="O15" t="s">
        <v>112</v>
      </c>
      <c r="P15" t="s">
        <v>103</v>
      </c>
    </row>
    <row r="16" spans="1:17" x14ac:dyDescent="0.2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_xlfn.CONCAT([1]Helpers!$B$4,'Baseline-limited-ports'!L16)</f>
        <v>05/01/2039</v>
      </c>
      <c r="N16" t="s">
        <v>11</v>
      </c>
      <c r="O16" t="s">
        <v>112</v>
      </c>
      <c r="P16" t="s">
        <v>103</v>
      </c>
    </row>
    <row r="17" spans="1:16" x14ac:dyDescent="0.2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_xlfn.CONCAT([1]Helpers!$B$4,'Baseline-limited-ports'!L17)</f>
        <v>05/01/2040</v>
      </c>
      <c r="N17" t="s">
        <v>11</v>
      </c>
      <c r="O17" t="s">
        <v>112</v>
      </c>
      <c r="P17" t="s">
        <v>103</v>
      </c>
    </row>
    <row r="18" spans="1:16" x14ac:dyDescent="0.2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_xlfn.CONCAT([1]Helpers!$B$4,'Baseline-limited-ports'!L18)</f>
        <v>05/01/2041</v>
      </c>
      <c r="N18" t="s">
        <v>11</v>
      </c>
      <c r="O18" t="s">
        <v>112</v>
      </c>
      <c r="P18" t="s">
        <v>103</v>
      </c>
    </row>
    <row r="19" spans="1:16" x14ac:dyDescent="0.2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_xlfn.CONCAT([1]Helpers!$B$4,'Baseline-limited-ports'!L19)</f>
        <v>05/01/2042</v>
      </c>
      <c r="N19" t="s">
        <v>11</v>
      </c>
      <c r="O19" t="s">
        <v>112</v>
      </c>
      <c r="P19" t="s">
        <v>103</v>
      </c>
    </row>
    <row r="20" spans="1:16" x14ac:dyDescent="0.2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_xlfn.CONCAT([1]Helpers!$B$4,'Baseline-limited-ports'!L20)</f>
        <v>05/01/2043</v>
      </c>
      <c r="N20" t="s">
        <v>11</v>
      </c>
      <c r="O20" t="s">
        <v>112</v>
      </c>
      <c r="P20" t="s">
        <v>103</v>
      </c>
    </row>
    <row r="21" spans="1:16" x14ac:dyDescent="0.2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_xlfn.CONCAT([1]Helpers!$B$4,'Baseline-limited-ports'!L21)</f>
        <v>05/01/2044</v>
      </c>
      <c r="N21" t="s">
        <v>11</v>
      </c>
      <c r="O21" t="s">
        <v>112</v>
      </c>
      <c r="P21" t="s">
        <v>103</v>
      </c>
    </row>
    <row r="22" spans="1:16" x14ac:dyDescent="0.2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_xlfn.CONCAT([1]Helpers!$B$4,'Baseline-limited-ports'!L22)</f>
        <v>05/01/2044</v>
      </c>
      <c r="N22" t="s">
        <v>11</v>
      </c>
      <c r="O22" t="s">
        <v>112</v>
      </c>
      <c r="P22" t="s">
        <v>103</v>
      </c>
    </row>
    <row r="23" spans="1:16" x14ac:dyDescent="0.2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_xlfn.CONCAT([1]Helpers!$B$4,'Baseline-limited-ports'!L23)</f>
        <v>05/01/2033</v>
      </c>
      <c r="N23" t="s">
        <v>13</v>
      </c>
      <c r="O23" t="s">
        <v>92</v>
      </c>
      <c r="P23" t="s">
        <v>103</v>
      </c>
    </row>
    <row r="24" spans="1:16" x14ac:dyDescent="0.2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_xlfn.CONCAT([1]Helpers!$B$4,'Baseline-limited-ports'!L24)</f>
        <v>05/01/2034</v>
      </c>
      <c r="N24" t="s">
        <v>13</v>
      </c>
      <c r="O24" t="s">
        <v>91</v>
      </c>
      <c r="P24" t="s">
        <v>103</v>
      </c>
    </row>
    <row r="25" spans="1:16" x14ac:dyDescent="0.2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_xlfn.CONCAT([1]Helpers!$B$4,'Baseline-limited-ports'!L25)</f>
        <v>05/01/2035</v>
      </c>
      <c r="N25" t="s">
        <v>13</v>
      </c>
      <c r="O25" t="s">
        <v>92</v>
      </c>
      <c r="P25" t="s">
        <v>103</v>
      </c>
    </row>
    <row r="26" spans="1:16" x14ac:dyDescent="0.2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_xlfn.CONCAT([1]Helpers!$B$4,'Baseline-limited-ports'!L26)</f>
        <v>05/01/2036</v>
      </c>
      <c r="N26" t="s">
        <v>13</v>
      </c>
      <c r="O26" t="s">
        <v>91</v>
      </c>
      <c r="P26" t="s">
        <v>103</v>
      </c>
    </row>
    <row r="27" spans="1:16" x14ac:dyDescent="0.2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_xlfn.CONCAT([1]Helpers!$B$4,'Baseline-limited-ports'!L27)</f>
        <v>05/01/2037</v>
      </c>
      <c r="N27" t="s">
        <v>13</v>
      </c>
      <c r="O27" t="s">
        <v>92</v>
      </c>
      <c r="P27" t="s">
        <v>103</v>
      </c>
    </row>
    <row r="28" spans="1:16" x14ac:dyDescent="0.2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_xlfn.CONCAT([1]Helpers!$B$4,'Baseline-limited-ports'!L28)</f>
        <v>05/01/2038</v>
      </c>
      <c r="N28" t="s">
        <v>13</v>
      </c>
      <c r="O28" t="s">
        <v>91</v>
      </c>
      <c r="P28" t="s">
        <v>103</v>
      </c>
    </row>
    <row r="29" spans="1:16" x14ac:dyDescent="0.2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_xlfn.CONCAT([1]Helpers!$B$4,'Baseline-limited-ports'!L29)</f>
        <v>05/01/2039</v>
      </c>
      <c r="N29" t="s">
        <v>13</v>
      </c>
      <c r="O29" t="s">
        <v>92</v>
      </c>
      <c r="P29" t="s">
        <v>103</v>
      </c>
    </row>
    <row r="30" spans="1:16" x14ac:dyDescent="0.2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_xlfn.CONCAT([1]Helpers!$B$4,'Baseline-limited-ports'!L30)</f>
        <v>05/01/2040</v>
      </c>
      <c r="N30" t="s">
        <v>13</v>
      </c>
      <c r="O30" t="s">
        <v>92</v>
      </c>
      <c r="P30" t="s">
        <v>103</v>
      </c>
    </row>
    <row r="31" spans="1:16" x14ac:dyDescent="0.2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f>[1]Helpers!$D$13</f>
        <v>655.173</v>
      </c>
      <c r="I31">
        <f>[1]Helpers!$D$13</f>
        <v>655.173</v>
      </c>
      <c r="J31" t="s">
        <v>74</v>
      </c>
      <c r="K31">
        <v>2033</v>
      </c>
      <c r="L31">
        <f>K31-[1]Helpers!$B$3</f>
        <v>2032</v>
      </c>
      <c r="M31" t="str">
        <f>_xlfn.CONCAT([1]Helpers!$B$4,'Baseline-limited-ports'!L31)</f>
        <v>05/01/2032</v>
      </c>
      <c r="N31" t="s">
        <v>11</v>
      </c>
      <c r="O31" t="s">
        <v>90</v>
      </c>
      <c r="P31" t="s">
        <v>103</v>
      </c>
    </row>
    <row r="32" spans="1:16" x14ac:dyDescent="0.2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f>[1]Helpers!$D$13</f>
        <v>655.173</v>
      </c>
      <c r="I32">
        <f>[1]Helpers!$D$13</f>
        <v>655.173</v>
      </c>
      <c r="J32" t="s">
        <v>74</v>
      </c>
      <c r="K32">
        <v>2035</v>
      </c>
      <c r="L32">
        <f>K32-[1]Helpers!$B$3</f>
        <v>2034</v>
      </c>
      <c r="M32" t="str">
        <f>_xlfn.CONCAT([1]Helpers!$B$4,'Baseline-limited-ports'!L32)</f>
        <v>05/01/2034</v>
      </c>
      <c r="N32" t="s">
        <v>11</v>
      </c>
      <c r="O32" t="s">
        <v>90</v>
      </c>
      <c r="P32" t="s">
        <v>103</v>
      </c>
    </row>
    <row r="33" spans="1:17" x14ac:dyDescent="0.2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f>[1]Helpers!$D$13</f>
        <v>655.173</v>
      </c>
      <c r="I33">
        <f>[1]Helpers!$D$13</f>
        <v>655.173</v>
      </c>
      <c r="J33" t="s">
        <v>74</v>
      </c>
      <c r="K33">
        <v>2037</v>
      </c>
      <c r="L33">
        <f>K33-[1]Helpers!$B$3</f>
        <v>2036</v>
      </c>
      <c r="M33" t="str">
        <f>_xlfn.CONCAT([1]Helpers!$B$4,'Baseline-limited-ports'!L33)</f>
        <v>05/01/2036</v>
      </c>
      <c r="N33" t="s">
        <v>11</v>
      </c>
      <c r="O33" t="s">
        <v>90</v>
      </c>
      <c r="P33" t="s">
        <v>103</v>
      </c>
    </row>
    <row r="34" spans="1:17" x14ac:dyDescent="0.2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f>[1]Helpers!$D$13</f>
        <v>655.173</v>
      </c>
      <c r="I34">
        <f>[1]Helpers!$D$13</f>
        <v>655.173</v>
      </c>
      <c r="J34" t="s">
        <v>74</v>
      </c>
      <c r="K34">
        <v>2039</v>
      </c>
      <c r="L34">
        <f>K34-[1]Helpers!$B$3</f>
        <v>2038</v>
      </c>
      <c r="M34" t="str">
        <f>_xlfn.CONCAT([1]Helpers!$B$4,'Baseline-limited-ports'!L34)</f>
        <v>05/01/2038</v>
      </c>
      <c r="N34" t="s">
        <v>11</v>
      </c>
      <c r="O34" t="s">
        <v>90</v>
      </c>
      <c r="P34" t="s">
        <v>103</v>
      </c>
    </row>
    <row r="35" spans="1:17" x14ac:dyDescent="0.2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f>[1]Helpers!$D$13</f>
        <v>655.173</v>
      </c>
      <c r="I35">
        <f>[1]Helpers!$D$13</f>
        <v>655.173</v>
      </c>
      <c r="J35" t="s">
        <v>74</v>
      </c>
      <c r="K35">
        <v>2041</v>
      </c>
      <c r="L35">
        <f>K35-[1]Helpers!$B$3</f>
        <v>2040</v>
      </c>
      <c r="M35" t="str">
        <f>_xlfn.CONCAT([1]Helpers!$B$4,'Baseline-limited-ports'!L35)</f>
        <v>05/01/2040</v>
      </c>
      <c r="N35" t="s">
        <v>11</v>
      </c>
      <c r="O35" t="s">
        <v>90</v>
      </c>
      <c r="P35" t="s">
        <v>103</v>
      </c>
    </row>
    <row r="36" spans="1:17" x14ac:dyDescent="0.2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f>[1]Helpers!$D$13</f>
        <v>655.173</v>
      </c>
      <c r="I36">
        <f>[1]Helpers!$D$13</f>
        <v>655.173</v>
      </c>
      <c r="J36" t="s">
        <v>74</v>
      </c>
      <c r="K36">
        <v>2043</v>
      </c>
      <c r="L36">
        <f>K36-[1]Helpers!$B$3</f>
        <v>2042</v>
      </c>
      <c r="M36" t="str">
        <f>_xlfn.CONCAT([1]Helpers!$B$4,'Baseline-limited-ports'!L36)</f>
        <v>05/01/2042</v>
      </c>
      <c r="N36" t="s">
        <v>11</v>
      </c>
      <c r="O36" t="s">
        <v>90</v>
      </c>
      <c r="P36" t="s">
        <v>103</v>
      </c>
    </row>
    <row r="43" spans="1:17" x14ac:dyDescent="0.2">
      <c r="Q43" s="12"/>
    </row>
    <row r="44" spans="1:17" x14ac:dyDescent="0.2">
      <c r="Q44" s="12"/>
    </row>
    <row r="45" spans="1:17" x14ac:dyDescent="0.2">
      <c r="Q45" s="12"/>
    </row>
    <row r="46" spans="1:17" x14ac:dyDescent="0.2">
      <c r="Q46" s="12"/>
    </row>
    <row r="47" spans="1:17" x14ac:dyDescent="0.2">
      <c r="Q47" s="12"/>
    </row>
    <row r="48" spans="1:17" x14ac:dyDescent="0.2">
      <c r="Q48" s="12"/>
    </row>
    <row r="49" spans="17:17" x14ac:dyDescent="0.2">
      <c r="Q49" s="12"/>
    </row>
    <row r="50" spans="17:17" x14ac:dyDescent="0.2">
      <c r="Q50" s="12"/>
    </row>
    <row r="51" spans="17:17" x14ac:dyDescent="0.2">
      <c r="Q51" s="12"/>
    </row>
    <row r="52" spans="17:17" x14ac:dyDescent="0.2">
      <c r="Q52" s="12"/>
    </row>
    <row r="53" spans="17:17" x14ac:dyDescent="0.2">
      <c r="Q53" s="12"/>
    </row>
    <row r="54" spans="17:17" x14ac:dyDescent="0.2">
      <c r="Q54" s="12"/>
    </row>
    <row r="55" spans="17:17" x14ac:dyDescent="0.2">
      <c r="Q55" s="12"/>
    </row>
    <row r="56" spans="17:17" x14ac:dyDescent="0.2">
      <c r="Q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Q56"/>
  <sheetViews>
    <sheetView zoomScale="125" zoomScaleNormal="125" workbookViewId="0">
      <selection activeCell="C17" sqref="C17"/>
    </sheetView>
  </sheetViews>
  <sheetFormatPr baseColWidth="10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24" customFormat="1" x14ac:dyDescent="0.2">
      <c r="A1" s="24" t="s">
        <v>109</v>
      </c>
      <c r="B1" s="24" t="s">
        <v>106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18</v>
      </c>
      <c r="L1" s="24" t="s">
        <v>8</v>
      </c>
      <c r="M1" s="24" t="s">
        <v>9</v>
      </c>
      <c r="N1" s="24" t="s">
        <v>110</v>
      </c>
      <c r="O1" s="24" t="s">
        <v>111</v>
      </c>
      <c r="P1" s="24" t="s">
        <v>102</v>
      </c>
      <c r="Q1" s="24" t="s">
        <v>105</v>
      </c>
    </row>
    <row r="2" spans="1:17" s="25" customFormat="1" x14ac:dyDescent="0.2">
      <c r="A2" s="25" t="s">
        <v>19</v>
      </c>
      <c r="B2" s="25" t="s">
        <v>99</v>
      </c>
      <c r="C2" s="25">
        <v>35.598999999999997</v>
      </c>
      <c r="D2" s="25">
        <v>-124.819</v>
      </c>
      <c r="E2" s="25">
        <v>1000</v>
      </c>
      <c r="F2" s="25" t="str">
        <f>IF(K2&gt;2034, "20MW_generic", "15MW_generic")</f>
        <v>15MW_generic</v>
      </c>
      <c r="G2" s="25">
        <f>[1]Helpers!$B$22</f>
        <v>1013</v>
      </c>
      <c r="H2" s="25">
        <v>432.74900000000002</v>
      </c>
      <c r="I2" s="25">
        <v>432.74900000000002</v>
      </c>
      <c r="J2" s="25" t="s">
        <v>74</v>
      </c>
      <c r="K2" s="25">
        <v>2030</v>
      </c>
      <c r="L2" s="25">
        <f>K2-[1]Helpers!$B$3</f>
        <v>2029</v>
      </c>
      <c r="M2" s="25" t="str">
        <f>_xlfn.CONCAT([1]Helpers!$B$4,'Baseline-South-CA'!L2)</f>
        <v>05/01/2029</v>
      </c>
      <c r="N2" s="25" t="s">
        <v>10</v>
      </c>
      <c r="O2" s="25" t="s">
        <v>90</v>
      </c>
      <c r="P2" s="25" t="s">
        <v>103</v>
      </c>
    </row>
    <row r="3" spans="1:17" s="25" customFormat="1" x14ac:dyDescent="0.2">
      <c r="A3" s="25" t="s">
        <v>20</v>
      </c>
      <c r="B3" s="25" t="s">
        <v>99</v>
      </c>
      <c r="C3" s="25">
        <v>35.598999999999997</v>
      </c>
      <c r="D3" s="25">
        <v>-124.819</v>
      </c>
      <c r="E3" s="25">
        <v>1000</v>
      </c>
      <c r="F3" s="25" t="str">
        <f t="shared" ref="F3:F36" si="0">IF(K3&gt;2034, "20MW_generic", "15MW_generic")</f>
        <v>15MW_generic</v>
      </c>
      <c r="G3" s="25">
        <f>[1]Helpers!$B$22</f>
        <v>1013</v>
      </c>
      <c r="H3" s="25">
        <v>432.74900000000002</v>
      </c>
      <c r="I3" s="25">
        <v>432.74900000000002</v>
      </c>
      <c r="J3" s="25" t="s">
        <v>74</v>
      </c>
      <c r="K3" s="25">
        <v>2031</v>
      </c>
      <c r="L3" s="25">
        <f>K3-[1]Helpers!$B$3</f>
        <v>2030</v>
      </c>
      <c r="M3" s="25" t="str">
        <f>_xlfn.CONCAT([1]Helpers!$B$4,'Baseline-South-CA'!L3)</f>
        <v>05/01/2030</v>
      </c>
      <c r="N3" s="25" t="s">
        <v>10</v>
      </c>
      <c r="O3" s="25" t="s">
        <v>90</v>
      </c>
      <c r="P3" s="25" t="s">
        <v>103</v>
      </c>
    </row>
    <row r="4" spans="1:17" s="25" customFormat="1" x14ac:dyDescent="0.2">
      <c r="A4" s="25" t="s">
        <v>21</v>
      </c>
      <c r="B4" s="25" t="s">
        <v>99</v>
      </c>
      <c r="C4" s="25">
        <v>35.598999999999997</v>
      </c>
      <c r="D4" s="25">
        <v>-124.819</v>
      </c>
      <c r="E4" s="25">
        <v>1000</v>
      </c>
      <c r="F4" s="25" t="str">
        <f t="shared" si="0"/>
        <v>15MW_generic</v>
      </c>
      <c r="G4" s="25">
        <f>[1]Helpers!$B$22</f>
        <v>1013</v>
      </c>
      <c r="H4" s="25">
        <v>432.74900000000002</v>
      </c>
      <c r="I4" s="25">
        <v>432.74900000000002</v>
      </c>
      <c r="J4" s="25" t="s">
        <v>74</v>
      </c>
      <c r="K4" s="25">
        <v>2032</v>
      </c>
      <c r="L4" s="25">
        <f>K4-[1]Helpers!$B$3</f>
        <v>2031</v>
      </c>
      <c r="M4" s="25" t="str">
        <f>_xlfn.CONCAT([1]Helpers!$B$4,'Baseline-South-CA'!L4)</f>
        <v>05/01/2031</v>
      </c>
      <c r="N4" s="25" t="s">
        <v>10</v>
      </c>
      <c r="O4" s="25" t="s">
        <v>90</v>
      </c>
      <c r="P4" s="25" t="s">
        <v>103</v>
      </c>
    </row>
    <row r="5" spans="1:17" s="25" customFormat="1" x14ac:dyDescent="0.2">
      <c r="A5" s="25" t="s">
        <v>22</v>
      </c>
      <c r="B5" s="25" t="s">
        <v>107</v>
      </c>
      <c r="C5" s="25">
        <v>40.965299999999999</v>
      </c>
      <c r="D5" s="25">
        <v>-124.6631</v>
      </c>
      <c r="E5" s="25">
        <v>1000</v>
      </c>
      <c r="F5" s="25" t="str">
        <f t="shared" si="0"/>
        <v>15MW_generic</v>
      </c>
      <c r="G5" s="25">
        <f>[1]Helpers!$C$22</f>
        <v>832</v>
      </c>
      <c r="H5" s="25">
        <v>43.348999999999997</v>
      </c>
      <c r="I5" s="25">
        <v>43.348999999999997</v>
      </c>
      <c r="J5" s="25" t="s">
        <v>74</v>
      </c>
      <c r="K5" s="25">
        <v>2030</v>
      </c>
      <c r="L5" s="25">
        <f>K5-[1]Helpers!$B$3</f>
        <v>2029</v>
      </c>
      <c r="M5" s="25" t="str">
        <f>_xlfn.CONCAT([1]Helpers!$B$4,'Baseline-South-CA'!L5)</f>
        <v>05/01/2029</v>
      </c>
      <c r="N5" s="25" t="s">
        <v>11</v>
      </c>
      <c r="O5" s="25" t="s">
        <v>112</v>
      </c>
      <c r="P5" s="25" t="s">
        <v>103</v>
      </c>
    </row>
    <row r="6" spans="1:17" s="25" customFormat="1" x14ac:dyDescent="0.2">
      <c r="A6" s="25" t="s">
        <v>23</v>
      </c>
      <c r="B6" s="25" t="s">
        <v>107</v>
      </c>
      <c r="C6" s="25">
        <v>40.965299999999999</v>
      </c>
      <c r="D6" s="25">
        <v>-124.6631</v>
      </c>
      <c r="E6" s="25">
        <v>1000</v>
      </c>
      <c r="F6" s="25" t="str">
        <f t="shared" si="0"/>
        <v>15MW_generic</v>
      </c>
      <c r="G6" s="25">
        <f>[1]Helpers!$C$22</f>
        <v>832</v>
      </c>
      <c r="H6" s="25">
        <v>43.348999999999997</v>
      </c>
      <c r="I6" s="25">
        <v>43.348999999999997</v>
      </c>
      <c r="J6" s="25" t="s">
        <v>74</v>
      </c>
      <c r="K6" s="25">
        <v>2031</v>
      </c>
      <c r="L6" s="25">
        <f>K6-[1]Helpers!$B$3</f>
        <v>2030</v>
      </c>
      <c r="M6" s="25" t="str">
        <f>_xlfn.CONCAT([1]Helpers!$B$4,'Baseline-South-CA'!L6)</f>
        <v>05/01/2030</v>
      </c>
      <c r="N6" s="25" t="s">
        <v>11</v>
      </c>
      <c r="O6" s="25" t="s">
        <v>112</v>
      </c>
      <c r="P6" s="25" t="s">
        <v>103</v>
      </c>
    </row>
    <row r="7" spans="1:17" s="25" customFormat="1" x14ac:dyDescent="0.2">
      <c r="A7" s="25" t="s">
        <v>24</v>
      </c>
      <c r="B7" s="25" t="s">
        <v>108</v>
      </c>
      <c r="C7" s="25">
        <v>42.159599999999998</v>
      </c>
      <c r="D7" s="25">
        <v>-124.8165</v>
      </c>
      <c r="E7" s="25">
        <v>1000</v>
      </c>
      <c r="F7" s="25" t="str">
        <f t="shared" si="0"/>
        <v>15MW_generic</v>
      </c>
      <c r="G7" s="25">
        <f>[1]Helpers!D22</f>
        <v>601.70000000000005</v>
      </c>
      <c r="H7" s="25">
        <v>148.40199999999999</v>
      </c>
      <c r="I7" s="25">
        <v>148.40199999999999</v>
      </c>
      <c r="J7" s="25" t="s">
        <v>74</v>
      </c>
      <c r="K7" s="25">
        <v>2032</v>
      </c>
      <c r="L7" s="25">
        <f>K7-[1]Helpers!$B$3</f>
        <v>2031</v>
      </c>
      <c r="M7" s="25" t="str">
        <f>_xlfn.CONCAT([1]Helpers!$B$4,'Baseline-South-CA'!L7)</f>
        <v>05/01/2031</v>
      </c>
      <c r="N7" s="25" t="s">
        <v>13</v>
      </c>
      <c r="O7" s="25" t="s">
        <v>92</v>
      </c>
      <c r="P7" s="25" t="s">
        <v>103</v>
      </c>
    </row>
    <row r="8" spans="1:17" s="25" customFormat="1" x14ac:dyDescent="0.2">
      <c r="A8" s="25" t="s">
        <v>25</v>
      </c>
      <c r="B8" s="25" t="s">
        <v>96</v>
      </c>
      <c r="C8" s="25">
        <v>43.634999999999998</v>
      </c>
      <c r="D8" s="25">
        <v>-124.8189</v>
      </c>
      <c r="E8" s="25">
        <v>1000</v>
      </c>
      <c r="F8" s="25" t="str">
        <f t="shared" si="0"/>
        <v>15MW_generic</v>
      </c>
      <c r="G8" s="25">
        <f>[1]Helpers!E22</f>
        <v>594.70000000000005</v>
      </c>
      <c r="H8" s="25">
        <v>50.051000000000002</v>
      </c>
      <c r="I8" s="25">
        <v>50.051000000000002</v>
      </c>
      <c r="J8" s="25" t="s">
        <v>74</v>
      </c>
      <c r="K8" s="25">
        <v>2033</v>
      </c>
      <c r="L8" s="25">
        <f>K8-[1]Helpers!$B$3</f>
        <v>2032</v>
      </c>
      <c r="M8" s="25" t="str">
        <f>_xlfn.CONCAT([1]Helpers!$B$4,'Baseline-South-CA'!L8)</f>
        <v>05/01/2032</v>
      </c>
      <c r="N8" s="25" t="s">
        <v>13</v>
      </c>
      <c r="O8" s="25" t="s">
        <v>91</v>
      </c>
      <c r="P8" s="25" t="s">
        <v>103</v>
      </c>
    </row>
    <row r="9" spans="1:17" s="25" customFormat="1" x14ac:dyDescent="0.2">
      <c r="A9" s="25" t="s">
        <v>26</v>
      </c>
      <c r="B9" s="25" t="s">
        <v>107</v>
      </c>
      <c r="C9" s="25">
        <v>40.965299999999999</v>
      </c>
      <c r="D9" s="25">
        <v>-124.6631</v>
      </c>
      <c r="E9" s="25">
        <v>1000</v>
      </c>
      <c r="F9" s="25" t="str">
        <f t="shared" si="0"/>
        <v>15MW_generic</v>
      </c>
      <c r="G9" s="25">
        <f>[1]Helpers!$C$22</f>
        <v>832</v>
      </c>
      <c r="H9" s="25">
        <v>43.348999999999997</v>
      </c>
      <c r="I9" s="25">
        <v>43.348999999999997</v>
      </c>
      <c r="J9" s="25" t="s">
        <v>74</v>
      </c>
      <c r="K9" s="25">
        <v>2033</v>
      </c>
      <c r="L9" s="25">
        <f>K9-[1]Helpers!$B$3</f>
        <v>2032</v>
      </c>
      <c r="M9" s="25" t="str">
        <f>_xlfn.CONCAT([1]Helpers!$B$4,'Baseline-South-CA'!L9)</f>
        <v>05/01/2032</v>
      </c>
      <c r="N9" s="25" t="s">
        <v>11</v>
      </c>
      <c r="O9" s="25" t="s">
        <v>112</v>
      </c>
      <c r="P9" s="25" t="s">
        <v>103</v>
      </c>
    </row>
    <row r="10" spans="1:17" s="25" customFormat="1" x14ac:dyDescent="0.2">
      <c r="A10" s="25" t="s">
        <v>27</v>
      </c>
      <c r="B10" s="25" t="s">
        <v>107</v>
      </c>
      <c r="C10" s="25">
        <v>40.965299999999999</v>
      </c>
      <c r="D10" s="25">
        <v>-124.6631</v>
      </c>
      <c r="E10" s="25">
        <v>1000</v>
      </c>
      <c r="F10" s="25" t="str">
        <f t="shared" si="0"/>
        <v>15MW_generic</v>
      </c>
      <c r="G10" s="25">
        <f>[1]Helpers!$C$22</f>
        <v>832</v>
      </c>
      <c r="H10" s="25">
        <v>43.348999999999997</v>
      </c>
      <c r="I10" s="25">
        <v>43.348999999999997</v>
      </c>
      <c r="J10" s="25" t="s">
        <v>74</v>
      </c>
      <c r="K10" s="25">
        <v>2034</v>
      </c>
      <c r="L10" s="25">
        <f>K10-[1]Helpers!$B$3</f>
        <v>2033</v>
      </c>
      <c r="M10" s="25" t="str">
        <f>_xlfn.CONCAT([1]Helpers!$B$4,'Baseline-South-CA'!L10)</f>
        <v>05/01/2033</v>
      </c>
      <c r="N10" s="25" t="s">
        <v>11</v>
      </c>
      <c r="O10" s="25" t="s">
        <v>112</v>
      </c>
      <c r="P10" s="25" t="s">
        <v>103</v>
      </c>
    </row>
    <row r="11" spans="1:17" s="25" customFormat="1" x14ac:dyDescent="0.2">
      <c r="A11" s="25" t="s">
        <v>28</v>
      </c>
      <c r="B11" s="25" t="s">
        <v>107</v>
      </c>
      <c r="C11" s="25">
        <v>40.965299999999999</v>
      </c>
      <c r="D11" s="25">
        <v>-124.6631</v>
      </c>
      <c r="E11" s="25">
        <v>1000</v>
      </c>
      <c r="F11" s="25" t="str">
        <f t="shared" si="0"/>
        <v>20MW_generic</v>
      </c>
      <c r="G11" s="25">
        <f>[1]Helpers!$C$22</f>
        <v>832</v>
      </c>
      <c r="H11" s="25">
        <v>43.348999999999997</v>
      </c>
      <c r="I11" s="25">
        <v>43.348999999999997</v>
      </c>
      <c r="J11" s="25" t="s">
        <v>74</v>
      </c>
      <c r="K11" s="25">
        <v>2035</v>
      </c>
      <c r="L11" s="25">
        <f>K11-[1]Helpers!$B$3</f>
        <v>2034</v>
      </c>
      <c r="M11" s="25" t="str">
        <f>_xlfn.CONCAT([1]Helpers!$B$4,'Baseline-South-CA'!L11)</f>
        <v>05/01/2034</v>
      </c>
      <c r="N11" s="25" t="s">
        <v>11</v>
      </c>
      <c r="O11" s="25" t="s">
        <v>112</v>
      </c>
      <c r="P11" s="25" t="s">
        <v>103</v>
      </c>
    </row>
    <row r="12" spans="1:17" s="25" customFormat="1" x14ac:dyDescent="0.2">
      <c r="A12" s="25" t="s">
        <v>29</v>
      </c>
      <c r="B12" s="25" t="s">
        <v>107</v>
      </c>
      <c r="C12" s="25">
        <v>40.965299999999999</v>
      </c>
      <c r="D12" s="25">
        <v>-124.6631</v>
      </c>
      <c r="E12" s="25">
        <v>1000</v>
      </c>
      <c r="F12" s="25" t="str">
        <f t="shared" si="0"/>
        <v>20MW_generic</v>
      </c>
      <c r="G12" s="25">
        <f>[1]Helpers!$C$22</f>
        <v>832</v>
      </c>
      <c r="H12" s="25">
        <v>43.348999999999997</v>
      </c>
      <c r="I12" s="25">
        <v>43.348999999999997</v>
      </c>
      <c r="J12" s="25" t="s">
        <v>74</v>
      </c>
      <c r="K12" s="25">
        <v>2036</v>
      </c>
      <c r="L12" s="25">
        <f>K12-[1]Helpers!$B$3</f>
        <v>2035</v>
      </c>
      <c r="M12" s="25" t="str">
        <f>_xlfn.CONCAT([1]Helpers!$B$4,'Baseline-South-CA'!L12)</f>
        <v>05/01/2035</v>
      </c>
      <c r="N12" s="25" t="s">
        <v>11</v>
      </c>
      <c r="O12" s="25" t="s">
        <v>112</v>
      </c>
      <c r="P12" s="25" t="s">
        <v>103</v>
      </c>
    </row>
    <row r="13" spans="1:17" s="25" customFormat="1" x14ac:dyDescent="0.2">
      <c r="A13" s="25" t="s">
        <v>30</v>
      </c>
      <c r="B13" s="25" t="s">
        <v>107</v>
      </c>
      <c r="C13" s="25">
        <v>40.965299999999999</v>
      </c>
      <c r="D13" s="25">
        <v>-124.6631</v>
      </c>
      <c r="E13" s="25">
        <v>1000</v>
      </c>
      <c r="F13" s="25" t="str">
        <f t="shared" si="0"/>
        <v>20MW_generic</v>
      </c>
      <c r="G13" s="25">
        <f>[1]Helpers!$C$22</f>
        <v>832</v>
      </c>
      <c r="H13" s="25">
        <v>43.348999999999997</v>
      </c>
      <c r="I13" s="25">
        <v>43.348999999999997</v>
      </c>
      <c r="J13" s="25" t="s">
        <v>74</v>
      </c>
      <c r="K13" s="25">
        <v>2037</v>
      </c>
      <c r="L13" s="25">
        <f>K13-[1]Helpers!$B$3</f>
        <v>2036</v>
      </c>
      <c r="M13" s="25" t="str">
        <f>_xlfn.CONCAT([1]Helpers!$B$4,'Baseline-South-CA'!L13)</f>
        <v>05/01/2036</v>
      </c>
      <c r="N13" s="25" t="s">
        <v>11</v>
      </c>
      <c r="O13" s="25" t="s">
        <v>112</v>
      </c>
      <c r="P13" s="25" t="s">
        <v>103</v>
      </c>
    </row>
    <row r="14" spans="1:17" s="25" customFormat="1" x14ac:dyDescent="0.2">
      <c r="A14" s="25" t="s">
        <v>31</v>
      </c>
      <c r="B14" s="25" t="s">
        <v>107</v>
      </c>
      <c r="C14" s="25">
        <v>40.965299999999999</v>
      </c>
      <c r="D14" s="25">
        <v>-124.6631</v>
      </c>
      <c r="E14" s="25">
        <v>1000</v>
      </c>
      <c r="F14" s="25" t="str">
        <f t="shared" si="0"/>
        <v>20MW_generic</v>
      </c>
      <c r="G14" s="25">
        <f>[1]Helpers!$C$22</f>
        <v>832</v>
      </c>
      <c r="H14" s="25">
        <v>43.348999999999997</v>
      </c>
      <c r="I14" s="25">
        <v>43.348999999999997</v>
      </c>
      <c r="J14" s="25" t="s">
        <v>74</v>
      </c>
      <c r="K14" s="25">
        <v>2038</v>
      </c>
      <c r="L14" s="25">
        <f>K14-[1]Helpers!$B$3</f>
        <v>2037</v>
      </c>
      <c r="M14" s="25" t="str">
        <f>_xlfn.CONCAT([1]Helpers!$B$4,'Baseline-South-CA'!L14)</f>
        <v>05/01/2037</v>
      </c>
      <c r="N14" s="25" t="s">
        <v>11</v>
      </c>
      <c r="O14" s="25" t="s">
        <v>112</v>
      </c>
      <c r="P14" s="25" t="s">
        <v>103</v>
      </c>
    </row>
    <row r="15" spans="1:17" s="25" customFormat="1" x14ac:dyDescent="0.2">
      <c r="A15" s="25" t="s">
        <v>32</v>
      </c>
      <c r="B15" s="25" t="s">
        <v>107</v>
      </c>
      <c r="C15" s="25">
        <v>40.965299999999999</v>
      </c>
      <c r="D15" s="25">
        <v>-124.6631</v>
      </c>
      <c r="E15" s="25">
        <v>1000</v>
      </c>
      <c r="F15" s="25" t="str">
        <f t="shared" si="0"/>
        <v>20MW_generic</v>
      </c>
      <c r="G15" s="25">
        <f>[1]Helpers!$C$22</f>
        <v>832</v>
      </c>
      <c r="H15" s="25">
        <v>43.348999999999997</v>
      </c>
      <c r="I15" s="25">
        <v>43.348999999999997</v>
      </c>
      <c r="J15" s="25" t="s">
        <v>74</v>
      </c>
      <c r="K15" s="25">
        <v>2039</v>
      </c>
      <c r="L15" s="25">
        <f>K15-[1]Helpers!$B$3</f>
        <v>2038</v>
      </c>
      <c r="M15" s="25" t="str">
        <f>_xlfn.CONCAT([1]Helpers!$B$4,'Baseline-South-CA'!L15)</f>
        <v>05/01/2038</v>
      </c>
      <c r="N15" s="25" t="s">
        <v>11</v>
      </c>
      <c r="O15" s="25" t="s">
        <v>112</v>
      </c>
      <c r="P15" s="25" t="s">
        <v>103</v>
      </c>
    </row>
    <row r="16" spans="1:17" s="25" customFormat="1" x14ac:dyDescent="0.2">
      <c r="A16" s="25" t="s">
        <v>33</v>
      </c>
      <c r="B16" s="25" t="s">
        <v>107</v>
      </c>
      <c r="C16" s="25">
        <v>40.965299999999999</v>
      </c>
      <c r="D16" s="25">
        <v>-124.6631</v>
      </c>
      <c r="E16" s="25">
        <v>1000</v>
      </c>
      <c r="F16" s="25" t="str">
        <f t="shared" si="0"/>
        <v>20MW_generic</v>
      </c>
      <c r="G16" s="25">
        <f>[1]Helpers!$C$22</f>
        <v>832</v>
      </c>
      <c r="H16" s="25">
        <v>43.348999999999997</v>
      </c>
      <c r="I16" s="25">
        <v>43.348999999999997</v>
      </c>
      <c r="J16" s="25" t="s">
        <v>74</v>
      </c>
      <c r="K16" s="25">
        <v>2040</v>
      </c>
      <c r="L16" s="25">
        <f>K16-[1]Helpers!$B$3</f>
        <v>2039</v>
      </c>
      <c r="M16" s="25" t="str">
        <f>_xlfn.CONCAT([1]Helpers!$B$4,'Baseline-South-CA'!L16)</f>
        <v>05/01/2039</v>
      </c>
      <c r="N16" s="25" t="s">
        <v>11</v>
      </c>
      <c r="O16" s="25" t="s">
        <v>112</v>
      </c>
      <c r="P16" s="25" t="s">
        <v>103</v>
      </c>
    </row>
    <row r="17" spans="1:16" s="25" customFormat="1" x14ac:dyDescent="0.2">
      <c r="A17" s="25" t="s">
        <v>34</v>
      </c>
      <c r="B17" s="25" t="s">
        <v>107</v>
      </c>
      <c r="C17" s="25">
        <v>40.965299999999999</v>
      </c>
      <c r="D17" s="25">
        <v>-124.6631</v>
      </c>
      <c r="E17" s="25">
        <v>1000</v>
      </c>
      <c r="F17" s="25" t="str">
        <f t="shared" si="0"/>
        <v>20MW_generic</v>
      </c>
      <c r="G17" s="25">
        <f>[1]Helpers!$C$22</f>
        <v>832</v>
      </c>
      <c r="H17" s="25">
        <v>43.348999999999997</v>
      </c>
      <c r="I17" s="25">
        <v>43.348999999999997</v>
      </c>
      <c r="J17" s="25" t="s">
        <v>74</v>
      </c>
      <c r="K17" s="25">
        <v>2041</v>
      </c>
      <c r="L17" s="25">
        <f>K17-[1]Helpers!$B$3</f>
        <v>2040</v>
      </c>
      <c r="M17" s="25" t="str">
        <f>_xlfn.CONCAT([1]Helpers!$B$4,'Baseline-South-CA'!L17)</f>
        <v>05/01/2040</v>
      </c>
      <c r="N17" s="25" t="s">
        <v>11</v>
      </c>
      <c r="O17" s="25" t="s">
        <v>112</v>
      </c>
      <c r="P17" s="25" t="s">
        <v>103</v>
      </c>
    </row>
    <row r="18" spans="1:16" s="25" customFormat="1" x14ac:dyDescent="0.2">
      <c r="A18" s="25" t="s">
        <v>35</v>
      </c>
      <c r="B18" s="25" t="s">
        <v>107</v>
      </c>
      <c r="C18" s="25">
        <v>40.965299999999999</v>
      </c>
      <c r="D18" s="25">
        <v>-124.6631</v>
      </c>
      <c r="E18" s="25">
        <v>1000</v>
      </c>
      <c r="F18" s="25" t="str">
        <f t="shared" si="0"/>
        <v>20MW_generic</v>
      </c>
      <c r="G18" s="25">
        <f>[1]Helpers!$C$22</f>
        <v>832</v>
      </c>
      <c r="H18" s="25">
        <v>43.348999999999997</v>
      </c>
      <c r="I18" s="25">
        <v>43.348999999999997</v>
      </c>
      <c r="J18" s="25" t="s">
        <v>74</v>
      </c>
      <c r="K18" s="25">
        <v>2042</v>
      </c>
      <c r="L18" s="25">
        <f>K18-[1]Helpers!$B$3</f>
        <v>2041</v>
      </c>
      <c r="M18" s="25" t="str">
        <f>_xlfn.CONCAT([1]Helpers!$B$4,'Baseline-South-CA'!L18)</f>
        <v>05/01/2041</v>
      </c>
      <c r="N18" s="25" t="s">
        <v>11</v>
      </c>
      <c r="O18" s="25" t="s">
        <v>112</v>
      </c>
      <c r="P18" s="25" t="s">
        <v>103</v>
      </c>
    </row>
    <row r="19" spans="1:16" s="25" customFormat="1" x14ac:dyDescent="0.2">
      <c r="A19" s="25" t="s">
        <v>36</v>
      </c>
      <c r="B19" s="25" t="s">
        <v>107</v>
      </c>
      <c r="C19" s="25">
        <v>40.965299999999999</v>
      </c>
      <c r="D19" s="25">
        <v>-124.6631</v>
      </c>
      <c r="E19" s="25">
        <v>1000</v>
      </c>
      <c r="F19" s="25" t="str">
        <f t="shared" si="0"/>
        <v>20MW_generic</v>
      </c>
      <c r="G19" s="25">
        <f>[1]Helpers!$C$22</f>
        <v>832</v>
      </c>
      <c r="H19" s="25">
        <v>43.348999999999997</v>
      </c>
      <c r="I19" s="25">
        <v>43.348999999999997</v>
      </c>
      <c r="J19" s="25" t="s">
        <v>74</v>
      </c>
      <c r="K19" s="25">
        <v>2043</v>
      </c>
      <c r="L19" s="25">
        <f>K19-[1]Helpers!$B$3</f>
        <v>2042</v>
      </c>
      <c r="M19" s="25" t="str">
        <f>_xlfn.CONCAT([1]Helpers!$B$4,'Baseline-South-CA'!L19)</f>
        <v>05/01/2042</v>
      </c>
      <c r="N19" s="25" t="s">
        <v>11</v>
      </c>
      <c r="O19" s="25" t="s">
        <v>112</v>
      </c>
      <c r="P19" s="25" t="s">
        <v>103</v>
      </c>
    </row>
    <row r="20" spans="1:16" s="25" customFormat="1" x14ac:dyDescent="0.2">
      <c r="A20" s="25" t="s">
        <v>37</v>
      </c>
      <c r="B20" s="25" t="s">
        <v>107</v>
      </c>
      <c r="C20" s="25">
        <v>40.965299999999999</v>
      </c>
      <c r="D20" s="25">
        <v>-124.6631</v>
      </c>
      <c r="E20" s="25">
        <v>1000</v>
      </c>
      <c r="F20" s="25" t="str">
        <f t="shared" si="0"/>
        <v>20MW_generic</v>
      </c>
      <c r="G20" s="25">
        <f>[1]Helpers!$C$22</f>
        <v>832</v>
      </c>
      <c r="H20" s="25">
        <v>43.348999999999997</v>
      </c>
      <c r="I20" s="25">
        <v>43.348999999999997</v>
      </c>
      <c r="J20" s="25" t="s">
        <v>74</v>
      </c>
      <c r="K20" s="25">
        <v>2044</v>
      </c>
      <c r="L20" s="25">
        <f>K20-[1]Helpers!$B$3</f>
        <v>2043</v>
      </c>
      <c r="M20" s="25" t="str">
        <f>_xlfn.CONCAT([1]Helpers!$B$4,'Baseline-South-CA'!L20)</f>
        <v>05/01/2043</v>
      </c>
      <c r="N20" s="25" t="s">
        <v>11</v>
      </c>
      <c r="O20" s="25" t="s">
        <v>112</v>
      </c>
      <c r="P20" s="25" t="s">
        <v>103</v>
      </c>
    </row>
    <row r="21" spans="1:16" s="25" customFormat="1" x14ac:dyDescent="0.2">
      <c r="A21" s="25" t="s">
        <v>38</v>
      </c>
      <c r="B21" s="25" t="s">
        <v>107</v>
      </c>
      <c r="C21" s="25">
        <v>40.965299999999999</v>
      </c>
      <c r="D21" s="25">
        <v>-124.6631</v>
      </c>
      <c r="E21" s="25">
        <v>1000</v>
      </c>
      <c r="F21" s="25" t="str">
        <f t="shared" si="0"/>
        <v>20MW_generic</v>
      </c>
      <c r="G21" s="25">
        <f>[1]Helpers!$C$22</f>
        <v>832</v>
      </c>
      <c r="H21" s="25">
        <v>43.348999999999997</v>
      </c>
      <c r="I21" s="25">
        <v>43.348999999999997</v>
      </c>
      <c r="J21" s="25" t="s">
        <v>74</v>
      </c>
      <c r="K21" s="25">
        <v>2045</v>
      </c>
      <c r="L21" s="25">
        <f>K21-[1]Helpers!$B$3</f>
        <v>2044</v>
      </c>
      <c r="M21" s="25" t="str">
        <f>_xlfn.CONCAT([1]Helpers!$B$4,'Baseline-South-CA'!L21)</f>
        <v>05/01/2044</v>
      </c>
      <c r="N21" s="25" t="s">
        <v>11</v>
      </c>
      <c r="O21" s="25" t="s">
        <v>112</v>
      </c>
      <c r="P21" s="25" t="s">
        <v>103</v>
      </c>
    </row>
    <row r="22" spans="1:16" s="25" customFormat="1" x14ac:dyDescent="0.2">
      <c r="A22" s="25" t="s">
        <v>39</v>
      </c>
      <c r="B22" s="25" t="s">
        <v>107</v>
      </c>
      <c r="C22" s="25">
        <v>40.965299999999999</v>
      </c>
      <c r="D22" s="25">
        <v>-124.6631</v>
      </c>
      <c r="E22" s="25">
        <v>1000</v>
      </c>
      <c r="F22" s="25" t="str">
        <f t="shared" si="0"/>
        <v>20MW_generic</v>
      </c>
      <c r="G22" s="25">
        <f>[1]Helpers!$C$22</f>
        <v>832</v>
      </c>
      <c r="H22" s="25">
        <v>43.348999999999997</v>
      </c>
      <c r="I22" s="25">
        <v>43.348999999999997</v>
      </c>
      <c r="J22" s="25" t="s">
        <v>74</v>
      </c>
      <c r="K22" s="25">
        <v>2045</v>
      </c>
      <c r="L22" s="25">
        <f>K22-[1]Helpers!$B$3</f>
        <v>2044</v>
      </c>
      <c r="M22" s="25" t="str">
        <f>_xlfn.CONCAT([1]Helpers!$B$4,'Baseline-South-CA'!L22)</f>
        <v>05/01/2044</v>
      </c>
      <c r="N22" s="25" t="s">
        <v>11</v>
      </c>
      <c r="O22" s="25" t="s">
        <v>112</v>
      </c>
      <c r="P22" s="25" t="s">
        <v>103</v>
      </c>
    </row>
    <row r="23" spans="1:16" s="25" customFormat="1" x14ac:dyDescent="0.2">
      <c r="A23" s="25" t="s">
        <v>40</v>
      </c>
      <c r="B23" s="25" t="s">
        <v>108</v>
      </c>
      <c r="C23" s="25">
        <v>42.159599999999998</v>
      </c>
      <c r="D23" s="25">
        <v>-124.8165</v>
      </c>
      <c r="E23" s="25">
        <v>1000</v>
      </c>
      <c r="F23" s="25" t="str">
        <f t="shared" si="0"/>
        <v>15MW_generic</v>
      </c>
      <c r="G23" s="25">
        <f>[1]Helpers!D22</f>
        <v>601.70000000000005</v>
      </c>
      <c r="H23" s="25">
        <v>148.40199999999999</v>
      </c>
      <c r="I23" s="25">
        <v>148.40199999999999</v>
      </c>
      <c r="J23" s="25" t="s">
        <v>74</v>
      </c>
      <c r="K23" s="25">
        <v>2034</v>
      </c>
      <c r="L23" s="25">
        <f>K23-[1]Helpers!$B$3</f>
        <v>2033</v>
      </c>
      <c r="M23" s="25" t="str">
        <f>_xlfn.CONCAT([1]Helpers!$B$4,'Baseline-South-CA'!L23)</f>
        <v>05/01/2033</v>
      </c>
      <c r="N23" s="25" t="s">
        <v>13</v>
      </c>
      <c r="O23" s="25" t="s">
        <v>92</v>
      </c>
      <c r="P23" s="25" t="s">
        <v>103</v>
      </c>
    </row>
    <row r="24" spans="1:16" s="25" customFormat="1" x14ac:dyDescent="0.2">
      <c r="A24" s="25" t="s">
        <v>41</v>
      </c>
      <c r="B24" s="25" t="s">
        <v>96</v>
      </c>
      <c r="C24" s="25">
        <v>43.634999999999998</v>
      </c>
      <c r="D24" s="25">
        <v>-124.8189</v>
      </c>
      <c r="E24" s="25">
        <v>1000</v>
      </c>
      <c r="F24" s="25" t="str">
        <f t="shared" si="0"/>
        <v>20MW_generic</v>
      </c>
      <c r="G24" s="25">
        <f>[1]Helpers!E22</f>
        <v>594.70000000000005</v>
      </c>
      <c r="H24" s="25">
        <v>50.051000000000002</v>
      </c>
      <c r="I24" s="25">
        <v>50.051000000000002</v>
      </c>
      <c r="J24" s="25" t="s">
        <v>74</v>
      </c>
      <c r="K24" s="25">
        <v>2035</v>
      </c>
      <c r="L24" s="25">
        <f>K24-[1]Helpers!$B$3</f>
        <v>2034</v>
      </c>
      <c r="M24" s="25" t="str">
        <f>_xlfn.CONCAT([1]Helpers!$B$4,'Baseline-South-CA'!L24)</f>
        <v>05/01/2034</v>
      </c>
      <c r="N24" s="25" t="s">
        <v>13</v>
      </c>
      <c r="O24" s="25" t="s">
        <v>91</v>
      </c>
      <c r="P24" s="25" t="s">
        <v>103</v>
      </c>
    </row>
    <row r="25" spans="1:16" s="25" customFormat="1" x14ac:dyDescent="0.2">
      <c r="A25" s="25" t="s">
        <v>42</v>
      </c>
      <c r="B25" s="25" t="s">
        <v>108</v>
      </c>
      <c r="C25" s="25">
        <v>42.159599999999998</v>
      </c>
      <c r="D25" s="25">
        <v>-124.8165</v>
      </c>
      <c r="E25" s="25">
        <v>1000</v>
      </c>
      <c r="F25" s="25" t="str">
        <f t="shared" si="0"/>
        <v>20MW_generic</v>
      </c>
      <c r="G25" s="25">
        <f>[1]Helpers!D22</f>
        <v>601.70000000000005</v>
      </c>
      <c r="H25" s="25">
        <v>148.40199999999999</v>
      </c>
      <c r="I25" s="25">
        <v>148.40199999999999</v>
      </c>
      <c r="J25" s="25" t="s">
        <v>74</v>
      </c>
      <c r="K25" s="25">
        <v>2036</v>
      </c>
      <c r="L25" s="25">
        <f>K25-[1]Helpers!$B$3</f>
        <v>2035</v>
      </c>
      <c r="M25" s="25" t="str">
        <f>_xlfn.CONCAT([1]Helpers!$B$4,'Baseline-South-CA'!L25)</f>
        <v>05/01/2035</v>
      </c>
      <c r="N25" s="25" t="s">
        <v>13</v>
      </c>
      <c r="O25" s="25" t="s">
        <v>92</v>
      </c>
      <c r="P25" s="25" t="s">
        <v>103</v>
      </c>
    </row>
    <row r="26" spans="1:16" s="25" customFormat="1" x14ac:dyDescent="0.2">
      <c r="A26" s="25" t="s">
        <v>43</v>
      </c>
      <c r="B26" s="25" t="s">
        <v>96</v>
      </c>
      <c r="C26" s="25">
        <v>43.634999999999998</v>
      </c>
      <c r="D26" s="25">
        <v>-124.8189</v>
      </c>
      <c r="E26" s="25">
        <v>1000</v>
      </c>
      <c r="F26" s="25" t="str">
        <f t="shared" si="0"/>
        <v>20MW_generic</v>
      </c>
      <c r="G26" s="25">
        <f>[1]Helpers!E22</f>
        <v>594.70000000000005</v>
      </c>
      <c r="H26" s="25">
        <v>50.051000000000002</v>
      </c>
      <c r="I26" s="25">
        <v>50.051000000000002</v>
      </c>
      <c r="J26" s="25" t="s">
        <v>74</v>
      </c>
      <c r="K26" s="25">
        <v>2037</v>
      </c>
      <c r="L26" s="25">
        <f>K26-[1]Helpers!$B$3</f>
        <v>2036</v>
      </c>
      <c r="M26" s="25" t="str">
        <f>_xlfn.CONCAT([1]Helpers!$B$4,'Baseline-South-CA'!L26)</f>
        <v>05/01/2036</v>
      </c>
      <c r="N26" s="25" t="s">
        <v>13</v>
      </c>
      <c r="O26" s="25" t="s">
        <v>91</v>
      </c>
      <c r="P26" s="25" t="s">
        <v>103</v>
      </c>
    </row>
    <row r="27" spans="1:16" s="25" customFormat="1" x14ac:dyDescent="0.2">
      <c r="A27" s="25" t="s">
        <v>44</v>
      </c>
      <c r="B27" s="25" t="s">
        <v>108</v>
      </c>
      <c r="C27" s="25">
        <v>42.159599999999998</v>
      </c>
      <c r="D27" s="25">
        <v>-124.8165</v>
      </c>
      <c r="E27" s="25">
        <v>1000</v>
      </c>
      <c r="F27" s="25" t="str">
        <f t="shared" si="0"/>
        <v>20MW_generic</v>
      </c>
      <c r="G27" s="25">
        <f>[1]Helpers!D22</f>
        <v>601.70000000000005</v>
      </c>
      <c r="H27" s="25">
        <v>148.40199999999999</v>
      </c>
      <c r="I27" s="25">
        <v>148.40199999999999</v>
      </c>
      <c r="J27" s="25" t="s">
        <v>74</v>
      </c>
      <c r="K27" s="25">
        <v>2038</v>
      </c>
      <c r="L27" s="25">
        <f>K27-[1]Helpers!$B$3</f>
        <v>2037</v>
      </c>
      <c r="M27" s="25" t="str">
        <f>_xlfn.CONCAT([1]Helpers!$B$4,'Baseline-South-CA'!L27)</f>
        <v>05/01/2037</v>
      </c>
      <c r="N27" s="25" t="s">
        <v>13</v>
      </c>
      <c r="O27" s="25" t="s">
        <v>92</v>
      </c>
      <c r="P27" s="25" t="s">
        <v>103</v>
      </c>
    </row>
    <row r="28" spans="1:16" s="25" customFormat="1" x14ac:dyDescent="0.2">
      <c r="A28" s="25" t="s">
        <v>45</v>
      </c>
      <c r="B28" s="25" t="s">
        <v>96</v>
      </c>
      <c r="C28" s="25">
        <v>43.634999999999998</v>
      </c>
      <c r="D28" s="25">
        <v>-124.8189</v>
      </c>
      <c r="E28" s="25">
        <v>1000</v>
      </c>
      <c r="F28" s="25" t="str">
        <f t="shared" si="0"/>
        <v>20MW_generic</v>
      </c>
      <c r="G28" s="25">
        <f>[1]Helpers!E22</f>
        <v>594.70000000000005</v>
      </c>
      <c r="H28" s="25">
        <v>50.051000000000002</v>
      </c>
      <c r="I28" s="25">
        <v>50.051000000000002</v>
      </c>
      <c r="J28" s="25" t="s">
        <v>74</v>
      </c>
      <c r="K28" s="25">
        <v>2039</v>
      </c>
      <c r="L28" s="25">
        <f>K28-[1]Helpers!$B$3</f>
        <v>2038</v>
      </c>
      <c r="M28" s="25" t="str">
        <f>_xlfn.CONCAT([1]Helpers!$B$4,'Baseline-South-CA'!L28)</f>
        <v>05/01/2038</v>
      </c>
      <c r="N28" s="25" t="s">
        <v>13</v>
      </c>
      <c r="O28" s="25" t="s">
        <v>91</v>
      </c>
      <c r="P28" s="25" t="s">
        <v>103</v>
      </c>
    </row>
    <row r="29" spans="1:16" s="25" customFormat="1" x14ac:dyDescent="0.2">
      <c r="A29" s="25" t="s">
        <v>46</v>
      </c>
      <c r="B29" s="25" t="s">
        <v>108</v>
      </c>
      <c r="C29" s="25">
        <v>42.159599999999998</v>
      </c>
      <c r="D29" s="25">
        <v>-124.8165</v>
      </c>
      <c r="E29" s="25">
        <v>1000</v>
      </c>
      <c r="F29" s="25" t="str">
        <f t="shared" si="0"/>
        <v>20MW_generic</v>
      </c>
      <c r="G29" s="25">
        <f>[1]Helpers!D22</f>
        <v>601.70000000000005</v>
      </c>
      <c r="H29" s="25">
        <v>148.40199999999999</v>
      </c>
      <c r="I29" s="25">
        <v>148.40199999999999</v>
      </c>
      <c r="J29" s="25" t="s">
        <v>74</v>
      </c>
      <c r="K29" s="25">
        <v>2040</v>
      </c>
      <c r="L29" s="25">
        <f>K29-[1]Helpers!$B$3</f>
        <v>2039</v>
      </c>
      <c r="M29" s="25" t="str">
        <f>_xlfn.CONCAT([1]Helpers!$B$4,'Baseline-South-CA'!L29)</f>
        <v>05/01/2039</v>
      </c>
      <c r="N29" s="25" t="s">
        <v>13</v>
      </c>
      <c r="O29" s="25" t="s">
        <v>92</v>
      </c>
      <c r="P29" s="25" t="s">
        <v>103</v>
      </c>
    </row>
    <row r="30" spans="1:16" s="25" customFormat="1" x14ac:dyDescent="0.2">
      <c r="A30" s="25" t="s">
        <v>47</v>
      </c>
      <c r="B30" s="25" t="s">
        <v>108</v>
      </c>
      <c r="C30" s="25">
        <v>42.159599999999998</v>
      </c>
      <c r="D30" s="25">
        <v>-124.8165</v>
      </c>
      <c r="E30" s="25">
        <v>1000</v>
      </c>
      <c r="F30" s="25" t="str">
        <f t="shared" si="0"/>
        <v>20MW_generic</v>
      </c>
      <c r="G30" s="25">
        <f>[1]Helpers!D22</f>
        <v>601.70000000000005</v>
      </c>
      <c r="H30" s="25">
        <v>148.40199999999999</v>
      </c>
      <c r="I30" s="25">
        <v>148.40199999999999</v>
      </c>
      <c r="J30" s="25" t="s">
        <v>74</v>
      </c>
      <c r="K30" s="25">
        <v>2041</v>
      </c>
      <c r="L30" s="25">
        <f>K30-[1]Helpers!$B$3</f>
        <v>2040</v>
      </c>
      <c r="M30" s="25" t="str">
        <f>_xlfn.CONCAT([1]Helpers!$B$4,'Baseline-South-CA'!L30)</f>
        <v>05/01/2040</v>
      </c>
      <c r="N30" s="25" t="s">
        <v>13</v>
      </c>
      <c r="O30" s="25" t="s">
        <v>92</v>
      </c>
      <c r="P30" s="25" t="s">
        <v>103</v>
      </c>
    </row>
    <row r="31" spans="1:16" s="25" customFormat="1" x14ac:dyDescent="0.2">
      <c r="A31" s="25" t="s">
        <v>48</v>
      </c>
      <c r="B31" s="25" t="s">
        <v>99</v>
      </c>
      <c r="C31" s="25">
        <v>35.598999999999997</v>
      </c>
      <c r="D31" s="25">
        <v>-124.819</v>
      </c>
      <c r="E31" s="25">
        <v>1000</v>
      </c>
      <c r="F31" s="25" t="str">
        <f t="shared" si="0"/>
        <v>15MW_generic</v>
      </c>
      <c r="G31" s="25">
        <f>[1]Helpers!$B$22</f>
        <v>1013</v>
      </c>
      <c r="H31" s="25">
        <v>432.74900000000002</v>
      </c>
      <c r="I31" s="25">
        <v>432.74900000000002</v>
      </c>
      <c r="J31" s="25" t="s">
        <v>74</v>
      </c>
      <c r="K31" s="25">
        <v>2033</v>
      </c>
      <c r="L31" s="25">
        <f>K31-[1]Helpers!$B$3</f>
        <v>2032</v>
      </c>
      <c r="M31" s="25" t="str">
        <f>_xlfn.CONCAT([1]Helpers!$B$4,'Baseline-South-CA'!L31)</f>
        <v>05/01/2032</v>
      </c>
      <c r="N31" s="25" t="s">
        <v>10</v>
      </c>
      <c r="O31" s="25" t="s">
        <v>90</v>
      </c>
      <c r="P31" s="25" t="s">
        <v>103</v>
      </c>
    </row>
    <row r="32" spans="1:16" s="25" customFormat="1" x14ac:dyDescent="0.2">
      <c r="A32" s="25" t="s">
        <v>49</v>
      </c>
      <c r="B32" s="25" t="s">
        <v>99</v>
      </c>
      <c r="C32" s="25">
        <v>35.598999999999997</v>
      </c>
      <c r="D32" s="25">
        <v>-124.819</v>
      </c>
      <c r="E32" s="25">
        <v>1000</v>
      </c>
      <c r="F32" s="25" t="str">
        <f t="shared" si="0"/>
        <v>20MW_generic</v>
      </c>
      <c r="G32" s="25">
        <f>[1]Helpers!$B$22</f>
        <v>1013</v>
      </c>
      <c r="H32" s="25">
        <v>432.74900000000002</v>
      </c>
      <c r="I32" s="25">
        <v>432.74900000000002</v>
      </c>
      <c r="J32" s="25" t="s">
        <v>74</v>
      </c>
      <c r="K32" s="25">
        <v>2035</v>
      </c>
      <c r="L32" s="25">
        <f>K32-[1]Helpers!$B$3</f>
        <v>2034</v>
      </c>
      <c r="M32" s="25" t="str">
        <f>_xlfn.CONCAT([1]Helpers!$B$4,'Baseline-South-CA'!L32)</f>
        <v>05/01/2034</v>
      </c>
      <c r="N32" s="25" t="s">
        <v>10</v>
      </c>
      <c r="O32" s="25" t="s">
        <v>90</v>
      </c>
      <c r="P32" s="25" t="s">
        <v>103</v>
      </c>
    </row>
    <row r="33" spans="1:17" s="25" customFormat="1" x14ac:dyDescent="0.2">
      <c r="A33" s="25" t="s">
        <v>50</v>
      </c>
      <c r="B33" s="25" t="s">
        <v>99</v>
      </c>
      <c r="C33" s="25">
        <v>35.598999999999997</v>
      </c>
      <c r="D33" s="25">
        <v>-124.819</v>
      </c>
      <c r="E33" s="25">
        <v>1000</v>
      </c>
      <c r="F33" s="25" t="str">
        <f t="shared" si="0"/>
        <v>20MW_generic</v>
      </c>
      <c r="G33" s="25">
        <f>[1]Helpers!$B$22</f>
        <v>1013</v>
      </c>
      <c r="H33" s="25">
        <v>432.74900000000002</v>
      </c>
      <c r="I33" s="25">
        <v>432.74900000000002</v>
      </c>
      <c r="J33" s="25" t="s">
        <v>74</v>
      </c>
      <c r="K33" s="25">
        <v>2037</v>
      </c>
      <c r="L33" s="25">
        <f>K33-[1]Helpers!$B$3</f>
        <v>2036</v>
      </c>
      <c r="M33" s="25" t="str">
        <f>_xlfn.CONCAT([1]Helpers!$B$4,'Baseline-South-CA'!L33)</f>
        <v>05/01/2036</v>
      </c>
      <c r="N33" s="25" t="s">
        <v>10</v>
      </c>
      <c r="O33" s="25" t="s">
        <v>90</v>
      </c>
      <c r="P33" s="25" t="s">
        <v>103</v>
      </c>
    </row>
    <row r="34" spans="1:17" s="25" customFormat="1" x14ac:dyDescent="0.2">
      <c r="A34" s="25" t="s">
        <v>51</v>
      </c>
      <c r="B34" s="25" t="s">
        <v>99</v>
      </c>
      <c r="C34" s="25">
        <v>35.598999999999997</v>
      </c>
      <c r="D34" s="25">
        <v>-124.819</v>
      </c>
      <c r="E34" s="25">
        <v>1000</v>
      </c>
      <c r="F34" s="25" t="str">
        <f t="shared" si="0"/>
        <v>20MW_generic</v>
      </c>
      <c r="G34" s="25">
        <f>[1]Helpers!$B$22</f>
        <v>1013</v>
      </c>
      <c r="H34" s="25">
        <v>432.74900000000002</v>
      </c>
      <c r="I34" s="25">
        <v>432.74900000000002</v>
      </c>
      <c r="J34" s="25" t="s">
        <v>74</v>
      </c>
      <c r="K34" s="25">
        <v>2039</v>
      </c>
      <c r="L34" s="25">
        <f>K34-[1]Helpers!$B$3</f>
        <v>2038</v>
      </c>
      <c r="M34" s="25" t="str">
        <f>_xlfn.CONCAT([1]Helpers!$B$4,'Baseline-South-CA'!L34)</f>
        <v>05/01/2038</v>
      </c>
      <c r="N34" s="25" t="s">
        <v>10</v>
      </c>
      <c r="O34" s="25" t="s">
        <v>90</v>
      </c>
      <c r="P34" s="25" t="s">
        <v>103</v>
      </c>
    </row>
    <row r="35" spans="1:17" s="25" customFormat="1" x14ac:dyDescent="0.2">
      <c r="A35" s="25" t="s">
        <v>52</v>
      </c>
      <c r="B35" s="25" t="s">
        <v>99</v>
      </c>
      <c r="C35" s="25">
        <v>35.598999999999997</v>
      </c>
      <c r="D35" s="25">
        <v>-124.819</v>
      </c>
      <c r="E35" s="25">
        <v>1000</v>
      </c>
      <c r="F35" s="25" t="str">
        <f t="shared" si="0"/>
        <v>20MW_generic</v>
      </c>
      <c r="G35" s="25">
        <f>[1]Helpers!$B$22</f>
        <v>1013</v>
      </c>
      <c r="H35" s="25">
        <v>432.74900000000002</v>
      </c>
      <c r="I35" s="25">
        <v>432.74900000000002</v>
      </c>
      <c r="J35" s="25" t="s">
        <v>74</v>
      </c>
      <c r="K35" s="25">
        <v>2041</v>
      </c>
      <c r="L35" s="25">
        <f>K35-[1]Helpers!$B$3</f>
        <v>2040</v>
      </c>
      <c r="M35" s="25" t="str">
        <f>_xlfn.CONCAT([1]Helpers!$B$4,'Baseline-South-CA'!L35)</f>
        <v>05/01/2040</v>
      </c>
      <c r="N35" s="25" t="s">
        <v>10</v>
      </c>
      <c r="O35" s="25" t="s">
        <v>90</v>
      </c>
      <c r="P35" s="25" t="s">
        <v>103</v>
      </c>
    </row>
    <row r="36" spans="1:17" s="25" customFormat="1" x14ac:dyDescent="0.2">
      <c r="A36" s="25" t="s">
        <v>53</v>
      </c>
      <c r="B36" s="25" t="s">
        <v>99</v>
      </c>
      <c r="C36" s="25">
        <v>35.598999999999997</v>
      </c>
      <c r="D36" s="25">
        <v>-124.819</v>
      </c>
      <c r="E36" s="25">
        <v>1000</v>
      </c>
      <c r="F36" s="25" t="str">
        <f t="shared" si="0"/>
        <v>20MW_generic</v>
      </c>
      <c r="G36" s="25">
        <f>[1]Helpers!$B$22</f>
        <v>1013</v>
      </c>
      <c r="H36" s="25">
        <v>432.74900000000002</v>
      </c>
      <c r="I36" s="25">
        <v>432.74900000000002</v>
      </c>
      <c r="J36" s="25" t="s">
        <v>74</v>
      </c>
      <c r="K36" s="25">
        <v>2043</v>
      </c>
      <c r="L36" s="25">
        <f>K36-[1]Helpers!$B$3</f>
        <v>2042</v>
      </c>
      <c r="M36" s="25" t="str">
        <f>_xlfn.CONCAT([1]Helpers!$B$4,'Baseline-South-CA'!L36)</f>
        <v>05/01/2042</v>
      </c>
      <c r="N36" s="25" t="s">
        <v>10</v>
      </c>
      <c r="O36" s="25" t="s">
        <v>90</v>
      </c>
      <c r="P36" s="25" t="s">
        <v>103</v>
      </c>
    </row>
    <row r="37" spans="1:17" s="25" customFormat="1" x14ac:dyDescent="0.2"/>
    <row r="38" spans="1:17" s="25" customFormat="1" x14ac:dyDescent="0.2"/>
    <row r="39" spans="1:17" s="25" customFormat="1" x14ac:dyDescent="0.2"/>
    <row r="40" spans="1:17" s="25" customFormat="1" x14ac:dyDescent="0.2"/>
    <row r="41" spans="1:17" s="25" customFormat="1" x14ac:dyDescent="0.2"/>
    <row r="42" spans="1:17" s="25" customFormat="1" x14ac:dyDescent="0.2"/>
    <row r="43" spans="1:17" s="25" customFormat="1" x14ac:dyDescent="0.2">
      <c r="Q43" s="26"/>
    </row>
    <row r="44" spans="1:17" s="25" customFormat="1" x14ac:dyDescent="0.2">
      <c r="Q44" s="26"/>
    </row>
    <row r="45" spans="1:17" s="25" customFormat="1" x14ac:dyDescent="0.2">
      <c r="Q45" s="26"/>
    </row>
    <row r="46" spans="1:17" s="25" customFormat="1" x14ac:dyDescent="0.2">
      <c r="Q46" s="26"/>
    </row>
    <row r="47" spans="1:17" s="25" customFormat="1" x14ac:dyDescent="0.2">
      <c r="Q47" s="26"/>
    </row>
    <row r="48" spans="1:17" s="25" customFormat="1" x14ac:dyDescent="0.2">
      <c r="Q48" s="26"/>
    </row>
    <row r="49" spans="17:17" s="25" customFormat="1" x14ac:dyDescent="0.2">
      <c r="Q49" s="26"/>
    </row>
    <row r="50" spans="17:17" s="25" customFormat="1" x14ac:dyDescent="0.2">
      <c r="Q50" s="26"/>
    </row>
    <row r="51" spans="17:17" s="25" customFormat="1" x14ac:dyDescent="0.2">
      <c r="Q51" s="26"/>
    </row>
    <row r="52" spans="17:17" s="25" customFormat="1" x14ac:dyDescent="0.2">
      <c r="Q52" s="26"/>
    </row>
    <row r="53" spans="17:17" x14ac:dyDescent="0.2">
      <c r="Q53" s="12"/>
    </row>
    <row r="54" spans="17:17" x14ac:dyDescent="0.2">
      <c r="Q54" s="12"/>
    </row>
    <row r="55" spans="17:17" x14ac:dyDescent="0.2">
      <c r="Q55" s="12"/>
    </row>
    <row r="56" spans="17:17" x14ac:dyDescent="0.2">
      <c r="Q5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Q56"/>
  <sheetViews>
    <sheetView zoomScale="125" zoomScaleNormal="125" workbookViewId="0">
      <selection sqref="A1:XFD46"/>
    </sheetView>
  </sheetViews>
  <sheetFormatPr baseColWidth="10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24" customFormat="1" x14ac:dyDescent="0.2">
      <c r="A1" s="24" t="s">
        <v>109</v>
      </c>
      <c r="B1" s="24" t="s">
        <v>106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18</v>
      </c>
      <c r="L1" s="24" t="s">
        <v>8</v>
      </c>
      <c r="M1" s="24" t="s">
        <v>9</v>
      </c>
      <c r="N1" s="24" t="s">
        <v>110</v>
      </c>
      <c r="O1" s="24" t="s">
        <v>111</v>
      </c>
      <c r="P1" s="24" t="s">
        <v>102</v>
      </c>
      <c r="Q1" s="24" t="s">
        <v>105</v>
      </c>
    </row>
    <row r="2" spans="1:17" s="25" customFormat="1" x14ac:dyDescent="0.2">
      <c r="A2" s="25" t="s">
        <v>19</v>
      </c>
      <c r="B2" s="25" t="s">
        <v>99</v>
      </c>
      <c r="C2" s="25">
        <v>35.598999999999997</v>
      </c>
      <c r="D2" s="25">
        <v>-124.819</v>
      </c>
      <c r="E2" s="25">
        <v>1000</v>
      </c>
      <c r="F2" s="25" t="str">
        <f>IF(K2&gt;2034, "20MW_generic", "15MW_generic")</f>
        <v>15MW_generic</v>
      </c>
      <c r="G2" s="25">
        <f>[1]Helpers!$B$22</f>
        <v>1013</v>
      </c>
      <c r="H2" s="25">
        <f>[1]Helpers!$G$13</f>
        <v>111.351</v>
      </c>
      <c r="I2" s="25">
        <f>[1]Helpers!$G$13</f>
        <v>111.351</v>
      </c>
      <c r="J2" s="25" t="s">
        <v>74</v>
      </c>
      <c r="K2" s="25">
        <v>2030</v>
      </c>
      <c r="L2" s="25">
        <f>K2-[1]Helpers!$B$3</f>
        <v>2029</v>
      </c>
      <c r="M2" s="25" t="str">
        <f>_xlfn.CONCAT([1]Helpers!$B$4,'Baseline-Central-CA'!L2)</f>
        <v>05/01/2029</v>
      </c>
      <c r="N2" s="25" t="s">
        <v>113</v>
      </c>
      <c r="O2" s="25" t="s">
        <v>90</v>
      </c>
      <c r="P2" s="25" t="s">
        <v>103</v>
      </c>
    </row>
    <row r="3" spans="1:17" s="25" customFormat="1" x14ac:dyDescent="0.2">
      <c r="A3" s="25" t="s">
        <v>20</v>
      </c>
      <c r="B3" s="25" t="s">
        <v>99</v>
      </c>
      <c r="C3" s="25">
        <v>35.598999999999997</v>
      </c>
      <c r="D3" s="25">
        <v>-124.819</v>
      </c>
      <c r="E3" s="25">
        <v>1000</v>
      </c>
      <c r="F3" s="25" t="str">
        <f t="shared" ref="F3:F36" si="0">IF(K3&gt;2034, "20MW_generic", "15MW_generic")</f>
        <v>15MW_generic</v>
      </c>
      <c r="G3" s="25">
        <f>[1]Helpers!$B$22</f>
        <v>1013</v>
      </c>
      <c r="H3" s="25">
        <f>[1]Helpers!$G$13</f>
        <v>111.351</v>
      </c>
      <c r="I3" s="25">
        <f>[1]Helpers!$G$13</f>
        <v>111.351</v>
      </c>
      <c r="J3" s="25" t="s">
        <v>74</v>
      </c>
      <c r="K3" s="25">
        <v>2031</v>
      </c>
      <c r="L3" s="25">
        <f>K3-[1]Helpers!$B$3</f>
        <v>2030</v>
      </c>
      <c r="M3" s="25" t="str">
        <f>_xlfn.CONCAT([1]Helpers!$B$4,'Baseline-Central-CA'!L3)</f>
        <v>05/01/2030</v>
      </c>
      <c r="N3" s="25" t="s">
        <v>113</v>
      </c>
      <c r="O3" s="25" t="s">
        <v>90</v>
      </c>
      <c r="P3" s="25" t="s">
        <v>103</v>
      </c>
    </row>
    <row r="4" spans="1:17" s="25" customFormat="1" x14ac:dyDescent="0.2">
      <c r="A4" s="25" t="s">
        <v>21</v>
      </c>
      <c r="B4" s="25" t="s">
        <v>99</v>
      </c>
      <c r="C4" s="25">
        <v>35.598999999999997</v>
      </c>
      <c r="D4" s="25">
        <v>-124.819</v>
      </c>
      <c r="E4" s="25">
        <v>1000</v>
      </c>
      <c r="F4" s="25" t="str">
        <f t="shared" si="0"/>
        <v>15MW_generic</v>
      </c>
      <c r="G4" s="25">
        <f>[1]Helpers!$B$22</f>
        <v>1013</v>
      </c>
      <c r="H4" s="25">
        <f>[1]Helpers!$G$13</f>
        <v>111.351</v>
      </c>
      <c r="I4" s="25">
        <f>[1]Helpers!$G$13</f>
        <v>111.351</v>
      </c>
      <c r="J4" s="25" t="s">
        <v>74</v>
      </c>
      <c r="K4" s="25">
        <v>2032</v>
      </c>
      <c r="L4" s="25">
        <f>K4-[1]Helpers!$B$3</f>
        <v>2031</v>
      </c>
      <c r="M4" s="25" t="str">
        <f>_xlfn.CONCAT([1]Helpers!$B$4,'Baseline-Central-CA'!L4)</f>
        <v>05/01/2031</v>
      </c>
      <c r="N4" s="25" t="s">
        <v>113</v>
      </c>
      <c r="O4" s="25" t="s">
        <v>90</v>
      </c>
      <c r="P4" s="25" t="s">
        <v>103</v>
      </c>
    </row>
    <row r="5" spans="1:17" s="25" customFormat="1" x14ac:dyDescent="0.2">
      <c r="A5" s="25" t="s">
        <v>22</v>
      </c>
      <c r="B5" s="25" t="s">
        <v>107</v>
      </c>
      <c r="C5" s="25">
        <v>40.965299999999999</v>
      </c>
      <c r="D5" s="25">
        <v>-124.6631</v>
      </c>
      <c r="E5" s="25">
        <v>1000</v>
      </c>
      <c r="F5" s="25" t="str">
        <f t="shared" si="0"/>
        <v>15MW_generic</v>
      </c>
      <c r="G5" s="25">
        <f>[1]Helpers!$C$22</f>
        <v>832</v>
      </c>
      <c r="H5" s="25">
        <v>43.348999999999997</v>
      </c>
      <c r="I5" s="25">
        <v>43.348999999999997</v>
      </c>
      <c r="J5" s="25" t="s">
        <v>74</v>
      </c>
      <c r="K5" s="25">
        <v>2030</v>
      </c>
      <c r="L5" s="25">
        <f>K5-[1]Helpers!$B$3</f>
        <v>2029</v>
      </c>
      <c r="M5" s="25" t="str">
        <f>_xlfn.CONCAT([1]Helpers!$B$4,'Baseline-Central-CA'!L5)</f>
        <v>05/01/2029</v>
      </c>
      <c r="N5" s="25" t="s">
        <v>11</v>
      </c>
      <c r="O5" s="25" t="s">
        <v>112</v>
      </c>
      <c r="P5" s="25" t="s">
        <v>103</v>
      </c>
    </row>
    <row r="6" spans="1:17" s="25" customFormat="1" x14ac:dyDescent="0.2">
      <c r="A6" s="25" t="s">
        <v>23</v>
      </c>
      <c r="B6" s="25" t="s">
        <v>107</v>
      </c>
      <c r="C6" s="25">
        <v>40.965299999999999</v>
      </c>
      <c r="D6" s="25">
        <v>-124.6631</v>
      </c>
      <c r="E6" s="25">
        <v>1000</v>
      </c>
      <c r="F6" s="25" t="str">
        <f t="shared" si="0"/>
        <v>15MW_generic</v>
      </c>
      <c r="G6" s="25">
        <f>[1]Helpers!$C$22</f>
        <v>832</v>
      </c>
      <c r="H6" s="25">
        <v>43.348999999999997</v>
      </c>
      <c r="I6" s="25">
        <v>43.348999999999997</v>
      </c>
      <c r="J6" s="25" t="s">
        <v>74</v>
      </c>
      <c r="K6" s="25">
        <v>2031</v>
      </c>
      <c r="L6" s="25">
        <f>K6-[1]Helpers!$B$3</f>
        <v>2030</v>
      </c>
      <c r="M6" s="25" t="str">
        <f>_xlfn.CONCAT([1]Helpers!$B$4,'Baseline-Central-CA'!L6)</f>
        <v>05/01/2030</v>
      </c>
      <c r="N6" s="25" t="s">
        <v>11</v>
      </c>
      <c r="O6" s="25" t="s">
        <v>112</v>
      </c>
      <c r="P6" s="25" t="s">
        <v>103</v>
      </c>
    </row>
    <row r="7" spans="1:17" s="25" customFormat="1" x14ac:dyDescent="0.2">
      <c r="A7" s="25" t="s">
        <v>24</v>
      </c>
      <c r="B7" s="25" t="s">
        <v>108</v>
      </c>
      <c r="C7" s="25">
        <v>42.159599999999998</v>
      </c>
      <c r="D7" s="25">
        <v>-124.8165</v>
      </c>
      <c r="E7" s="25">
        <v>1000</v>
      </c>
      <c r="F7" s="25" t="str">
        <f t="shared" si="0"/>
        <v>15MW_generic</v>
      </c>
      <c r="G7" s="25">
        <f>[1]Helpers!D22</f>
        <v>601.70000000000005</v>
      </c>
      <c r="H7" s="25">
        <v>148.40199999999999</v>
      </c>
      <c r="I7" s="25">
        <v>148.40199999999999</v>
      </c>
      <c r="J7" s="25" t="s">
        <v>74</v>
      </c>
      <c r="K7" s="25">
        <v>2032</v>
      </c>
      <c r="L7" s="25">
        <f>K7-[1]Helpers!$B$3</f>
        <v>2031</v>
      </c>
      <c r="M7" s="25" t="str">
        <f>_xlfn.CONCAT([1]Helpers!$B$4,'Baseline-Central-CA'!L7)</f>
        <v>05/01/2031</v>
      </c>
      <c r="N7" s="25" t="s">
        <v>13</v>
      </c>
      <c r="O7" s="25" t="s">
        <v>92</v>
      </c>
      <c r="P7" s="25" t="s">
        <v>103</v>
      </c>
    </row>
    <row r="8" spans="1:17" s="25" customFormat="1" x14ac:dyDescent="0.2">
      <c r="A8" s="25" t="s">
        <v>25</v>
      </c>
      <c r="B8" s="25" t="s">
        <v>96</v>
      </c>
      <c r="C8" s="25">
        <v>43.634999999999998</v>
      </c>
      <c r="D8" s="25">
        <v>-124.8189</v>
      </c>
      <c r="E8" s="25">
        <v>1000</v>
      </c>
      <c r="F8" s="25" t="str">
        <f t="shared" si="0"/>
        <v>15MW_generic</v>
      </c>
      <c r="G8" s="25">
        <f>[1]Helpers!E22</f>
        <v>594.70000000000005</v>
      </c>
      <c r="H8" s="25">
        <v>50.051000000000002</v>
      </c>
      <c r="I8" s="25">
        <v>50.051000000000002</v>
      </c>
      <c r="J8" s="25" t="s">
        <v>74</v>
      </c>
      <c r="K8" s="25">
        <v>2033</v>
      </c>
      <c r="L8" s="25">
        <f>K8-[1]Helpers!$B$3</f>
        <v>2032</v>
      </c>
      <c r="M8" s="25" t="str">
        <f>_xlfn.CONCAT([1]Helpers!$B$4,'Baseline-Central-CA'!L8)</f>
        <v>05/01/2032</v>
      </c>
      <c r="N8" s="25" t="s">
        <v>13</v>
      </c>
      <c r="O8" s="25" t="s">
        <v>91</v>
      </c>
      <c r="P8" s="25" t="s">
        <v>103</v>
      </c>
    </row>
    <row r="9" spans="1:17" s="25" customFormat="1" x14ac:dyDescent="0.2">
      <c r="A9" s="25" t="s">
        <v>26</v>
      </c>
      <c r="B9" s="25" t="s">
        <v>107</v>
      </c>
      <c r="C9" s="25">
        <v>40.965299999999999</v>
      </c>
      <c r="D9" s="25">
        <v>-124.6631</v>
      </c>
      <c r="E9" s="25">
        <v>1000</v>
      </c>
      <c r="F9" s="25" t="str">
        <f t="shared" si="0"/>
        <v>15MW_generic</v>
      </c>
      <c r="G9" s="25">
        <f>[1]Helpers!$C$22</f>
        <v>832</v>
      </c>
      <c r="H9" s="25">
        <v>43.348999999999997</v>
      </c>
      <c r="I9" s="25">
        <v>43.348999999999997</v>
      </c>
      <c r="J9" s="25" t="s">
        <v>74</v>
      </c>
      <c r="K9" s="25">
        <v>2033</v>
      </c>
      <c r="L9" s="25">
        <f>K9-[1]Helpers!$B$3</f>
        <v>2032</v>
      </c>
      <c r="M9" s="25" t="str">
        <f>_xlfn.CONCAT([1]Helpers!$B$4,'Baseline-Central-CA'!L9)</f>
        <v>05/01/2032</v>
      </c>
      <c r="N9" s="25" t="s">
        <v>11</v>
      </c>
      <c r="O9" s="25" t="s">
        <v>112</v>
      </c>
      <c r="P9" s="25" t="s">
        <v>103</v>
      </c>
    </row>
    <row r="10" spans="1:17" s="25" customFormat="1" x14ac:dyDescent="0.2">
      <c r="A10" s="25" t="s">
        <v>27</v>
      </c>
      <c r="B10" s="25" t="s">
        <v>107</v>
      </c>
      <c r="C10" s="25">
        <v>40.965299999999999</v>
      </c>
      <c r="D10" s="25">
        <v>-124.6631</v>
      </c>
      <c r="E10" s="25">
        <v>1000</v>
      </c>
      <c r="F10" s="25" t="str">
        <f t="shared" si="0"/>
        <v>15MW_generic</v>
      </c>
      <c r="G10" s="25">
        <f>[1]Helpers!$C$22</f>
        <v>832</v>
      </c>
      <c r="H10" s="25">
        <v>43.348999999999997</v>
      </c>
      <c r="I10" s="25">
        <v>43.348999999999997</v>
      </c>
      <c r="J10" s="25" t="s">
        <v>74</v>
      </c>
      <c r="K10" s="25">
        <v>2034</v>
      </c>
      <c r="L10" s="25">
        <f>K10-[1]Helpers!$B$3</f>
        <v>2033</v>
      </c>
      <c r="M10" s="25" t="str">
        <f>_xlfn.CONCAT([1]Helpers!$B$4,'Baseline-Central-CA'!L10)</f>
        <v>05/01/2033</v>
      </c>
      <c r="N10" s="25" t="s">
        <v>11</v>
      </c>
      <c r="O10" s="25" t="s">
        <v>112</v>
      </c>
      <c r="P10" s="25" t="s">
        <v>103</v>
      </c>
    </row>
    <row r="11" spans="1:17" s="25" customFormat="1" x14ac:dyDescent="0.2">
      <c r="A11" s="25" t="s">
        <v>28</v>
      </c>
      <c r="B11" s="25" t="s">
        <v>107</v>
      </c>
      <c r="C11" s="25">
        <v>40.965299999999999</v>
      </c>
      <c r="D11" s="25">
        <v>-124.6631</v>
      </c>
      <c r="E11" s="25">
        <v>1000</v>
      </c>
      <c r="F11" s="25" t="str">
        <f t="shared" si="0"/>
        <v>20MW_generic</v>
      </c>
      <c r="G11" s="25">
        <f>[1]Helpers!$C$22</f>
        <v>832</v>
      </c>
      <c r="H11" s="25">
        <v>43.348999999999997</v>
      </c>
      <c r="I11" s="25">
        <v>43.348999999999997</v>
      </c>
      <c r="J11" s="25" t="s">
        <v>74</v>
      </c>
      <c r="K11" s="25">
        <v>2035</v>
      </c>
      <c r="L11" s="25">
        <f>K11-[1]Helpers!$B$3</f>
        <v>2034</v>
      </c>
      <c r="M11" s="25" t="str">
        <f>_xlfn.CONCAT([1]Helpers!$B$4,'Baseline-Central-CA'!L11)</f>
        <v>05/01/2034</v>
      </c>
      <c r="N11" s="25" t="s">
        <v>11</v>
      </c>
      <c r="O11" s="25" t="s">
        <v>112</v>
      </c>
      <c r="P11" s="25" t="s">
        <v>103</v>
      </c>
    </row>
    <row r="12" spans="1:17" s="25" customFormat="1" x14ac:dyDescent="0.2">
      <c r="A12" s="25" t="s">
        <v>29</v>
      </c>
      <c r="B12" s="25" t="s">
        <v>107</v>
      </c>
      <c r="C12" s="25">
        <v>40.965299999999999</v>
      </c>
      <c r="D12" s="25">
        <v>-124.6631</v>
      </c>
      <c r="E12" s="25">
        <v>1000</v>
      </c>
      <c r="F12" s="25" t="str">
        <f t="shared" si="0"/>
        <v>20MW_generic</v>
      </c>
      <c r="G12" s="25">
        <f>[1]Helpers!$C$22</f>
        <v>832</v>
      </c>
      <c r="H12" s="25">
        <v>43.348999999999997</v>
      </c>
      <c r="I12" s="25">
        <v>43.348999999999997</v>
      </c>
      <c r="J12" s="25" t="s">
        <v>74</v>
      </c>
      <c r="K12" s="25">
        <v>2036</v>
      </c>
      <c r="L12" s="25">
        <f>K12-[1]Helpers!$B$3</f>
        <v>2035</v>
      </c>
      <c r="M12" s="25" t="str">
        <f>_xlfn.CONCAT([1]Helpers!$B$4,'Baseline-Central-CA'!L12)</f>
        <v>05/01/2035</v>
      </c>
      <c r="N12" s="25" t="s">
        <v>11</v>
      </c>
      <c r="O12" s="25" t="s">
        <v>112</v>
      </c>
      <c r="P12" s="25" t="s">
        <v>103</v>
      </c>
    </row>
    <row r="13" spans="1:17" s="25" customFormat="1" x14ac:dyDescent="0.2">
      <c r="A13" s="25" t="s">
        <v>30</v>
      </c>
      <c r="B13" s="25" t="s">
        <v>107</v>
      </c>
      <c r="C13" s="25">
        <v>40.965299999999999</v>
      </c>
      <c r="D13" s="25">
        <v>-124.6631</v>
      </c>
      <c r="E13" s="25">
        <v>1000</v>
      </c>
      <c r="F13" s="25" t="str">
        <f t="shared" si="0"/>
        <v>20MW_generic</v>
      </c>
      <c r="G13" s="25">
        <f>[1]Helpers!$C$22</f>
        <v>832</v>
      </c>
      <c r="H13" s="25">
        <v>43.348999999999997</v>
      </c>
      <c r="I13" s="25">
        <v>43.348999999999997</v>
      </c>
      <c r="J13" s="25" t="s">
        <v>74</v>
      </c>
      <c r="K13" s="25">
        <v>2037</v>
      </c>
      <c r="L13" s="25">
        <f>K13-[1]Helpers!$B$3</f>
        <v>2036</v>
      </c>
      <c r="M13" s="25" t="str">
        <f>_xlfn.CONCAT([1]Helpers!$B$4,'Baseline-Central-CA'!L13)</f>
        <v>05/01/2036</v>
      </c>
      <c r="N13" s="25" t="s">
        <v>11</v>
      </c>
      <c r="O13" s="25" t="s">
        <v>112</v>
      </c>
      <c r="P13" s="25" t="s">
        <v>103</v>
      </c>
    </row>
    <row r="14" spans="1:17" s="25" customFormat="1" x14ac:dyDescent="0.2">
      <c r="A14" s="25" t="s">
        <v>31</v>
      </c>
      <c r="B14" s="25" t="s">
        <v>107</v>
      </c>
      <c r="C14" s="25">
        <v>40.965299999999999</v>
      </c>
      <c r="D14" s="25">
        <v>-124.6631</v>
      </c>
      <c r="E14" s="25">
        <v>1000</v>
      </c>
      <c r="F14" s="25" t="str">
        <f t="shared" si="0"/>
        <v>20MW_generic</v>
      </c>
      <c r="G14" s="25">
        <f>[1]Helpers!$C$22</f>
        <v>832</v>
      </c>
      <c r="H14" s="25">
        <v>43.348999999999997</v>
      </c>
      <c r="I14" s="25">
        <v>43.348999999999997</v>
      </c>
      <c r="J14" s="25" t="s">
        <v>74</v>
      </c>
      <c r="K14" s="25">
        <v>2038</v>
      </c>
      <c r="L14" s="25">
        <f>K14-[1]Helpers!$B$3</f>
        <v>2037</v>
      </c>
      <c r="M14" s="25" t="str">
        <f>_xlfn.CONCAT([1]Helpers!$B$4,'Baseline-Central-CA'!L14)</f>
        <v>05/01/2037</v>
      </c>
      <c r="N14" s="25" t="s">
        <v>11</v>
      </c>
      <c r="O14" s="25" t="s">
        <v>112</v>
      </c>
      <c r="P14" s="25" t="s">
        <v>103</v>
      </c>
    </row>
    <row r="15" spans="1:17" s="25" customFormat="1" x14ac:dyDescent="0.2">
      <c r="A15" s="25" t="s">
        <v>32</v>
      </c>
      <c r="B15" s="25" t="s">
        <v>107</v>
      </c>
      <c r="C15" s="25">
        <v>40.965299999999999</v>
      </c>
      <c r="D15" s="25">
        <v>-124.6631</v>
      </c>
      <c r="E15" s="25">
        <v>1000</v>
      </c>
      <c r="F15" s="25" t="str">
        <f t="shared" si="0"/>
        <v>20MW_generic</v>
      </c>
      <c r="G15" s="25">
        <f>[1]Helpers!$C$22</f>
        <v>832</v>
      </c>
      <c r="H15" s="25">
        <v>43.348999999999997</v>
      </c>
      <c r="I15" s="25">
        <v>43.348999999999997</v>
      </c>
      <c r="J15" s="25" t="s">
        <v>74</v>
      </c>
      <c r="K15" s="25">
        <v>2039</v>
      </c>
      <c r="L15" s="25">
        <f>K15-[1]Helpers!$B$3</f>
        <v>2038</v>
      </c>
      <c r="M15" s="25" t="str">
        <f>_xlfn.CONCAT([1]Helpers!$B$4,'Baseline-Central-CA'!L15)</f>
        <v>05/01/2038</v>
      </c>
      <c r="N15" s="25" t="s">
        <v>11</v>
      </c>
      <c r="O15" s="25" t="s">
        <v>112</v>
      </c>
      <c r="P15" s="25" t="s">
        <v>103</v>
      </c>
    </row>
    <row r="16" spans="1:17" s="25" customFormat="1" x14ac:dyDescent="0.2">
      <c r="A16" s="25" t="s">
        <v>33</v>
      </c>
      <c r="B16" s="25" t="s">
        <v>107</v>
      </c>
      <c r="C16" s="25">
        <v>40.965299999999999</v>
      </c>
      <c r="D16" s="25">
        <v>-124.6631</v>
      </c>
      <c r="E16" s="25">
        <v>1000</v>
      </c>
      <c r="F16" s="25" t="str">
        <f t="shared" si="0"/>
        <v>20MW_generic</v>
      </c>
      <c r="G16" s="25">
        <f>[1]Helpers!$C$22</f>
        <v>832</v>
      </c>
      <c r="H16" s="25">
        <v>43.348999999999997</v>
      </c>
      <c r="I16" s="25">
        <v>43.348999999999997</v>
      </c>
      <c r="J16" s="25" t="s">
        <v>74</v>
      </c>
      <c r="K16" s="25">
        <v>2040</v>
      </c>
      <c r="L16" s="25">
        <f>K16-[1]Helpers!$B$3</f>
        <v>2039</v>
      </c>
      <c r="M16" s="25" t="str">
        <f>_xlfn.CONCAT([1]Helpers!$B$4,'Baseline-Central-CA'!L16)</f>
        <v>05/01/2039</v>
      </c>
      <c r="N16" s="25" t="s">
        <v>11</v>
      </c>
      <c r="O16" s="25" t="s">
        <v>112</v>
      </c>
      <c r="P16" s="25" t="s">
        <v>103</v>
      </c>
    </row>
    <row r="17" spans="1:16" s="25" customFormat="1" x14ac:dyDescent="0.2">
      <c r="A17" s="25" t="s">
        <v>34</v>
      </c>
      <c r="B17" s="25" t="s">
        <v>107</v>
      </c>
      <c r="C17" s="25">
        <v>40.965299999999999</v>
      </c>
      <c r="D17" s="25">
        <v>-124.6631</v>
      </c>
      <c r="E17" s="25">
        <v>1000</v>
      </c>
      <c r="F17" s="25" t="str">
        <f t="shared" si="0"/>
        <v>20MW_generic</v>
      </c>
      <c r="G17" s="25">
        <f>[1]Helpers!$C$22</f>
        <v>832</v>
      </c>
      <c r="H17" s="25">
        <v>43.348999999999997</v>
      </c>
      <c r="I17" s="25">
        <v>43.348999999999997</v>
      </c>
      <c r="J17" s="25" t="s">
        <v>74</v>
      </c>
      <c r="K17" s="25">
        <v>2041</v>
      </c>
      <c r="L17" s="25">
        <f>K17-[1]Helpers!$B$3</f>
        <v>2040</v>
      </c>
      <c r="M17" s="25" t="str">
        <f>_xlfn.CONCAT([1]Helpers!$B$4,'Baseline-Central-CA'!L17)</f>
        <v>05/01/2040</v>
      </c>
      <c r="N17" s="25" t="s">
        <v>11</v>
      </c>
      <c r="O17" s="25" t="s">
        <v>112</v>
      </c>
      <c r="P17" s="25" t="s">
        <v>103</v>
      </c>
    </row>
    <row r="18" spans="1:16" s="25" customFormat="1" x14ac:dyDescent="0.2">
      <c r="A18" s="25" t="s">
        <v>35</v>
      </c>
      <c r="B18" s="25" t="s">
        <v>107</v>
      </c>
      <c r="C18" s="25">
        <v>40.965299999999999</v>
      </c>
      <c r="D18" s="25">
        <v>-124.6631</v>
      </c>
      <c r="E18" s="25">
        <v>1000</v>
      </c>
      <c r="F18" s="25" t="str">
        <f t="shared" si="0"/>
        <v>20MW_generic</v>
      </c>
      <c r="G18" s="25">
        <f>[1]Helpers!$C$22</f>
        <v>832</v>
      </c>
      <c r="H18" s="25">
        <v>43.348999999999997</v>
      </c>
      <c r="I18" s="25">
        <v>43.348999999999997</v>
      </c>
      <c r="J18" s="25" t="s">
        <v>74</v>
      </c>
      <c r="K18" s="25">
        <v>2042</v>
      </c>
      <c r="L18" s="25">
        <f>K18-[1]Helpers!$B$3</f>
        <v>2041</v>
      </c>
      <c r="M18" s="25" t="str">
        <f>_xlfn.CONCAT([1]Helpers!$B$4,'Baseline-Central-CA'!L18)</f>
        <v>05/01/2041</v>
      </c>
      <c r="N18" s="25" t="s">
        <v>11</v>
      </c>
      <c r="O18" s="25" t="s">
        <v>112</v>
      </c>
      <c r="P18" s="25" t="s">
        <v>103</v>
      </c>
    </row>
    <row r="19" spans="1:16" s="25" customFormat="1" x14ac:dyDescent="0.2">
      <c r="A19" s="25" t="s">
        <v>36</v>
      </c>
      <c r="B19" s="25" t="s">
        <v>107</v>
      </c>
      <c r="C19" s="25">
        <v>40.965299999999999</v>
      </c>
      <c r="D19" s="25">
        <v>-124.6631</v>
      </c>
      <c r="E19" s="25">
        <v>1000</v>
      </c>
      <c r="F19" s="25" t="str">
        <f t="shared" si="0"/>
        <v>20MW_generic</v>
      </c>
      <c r="G19" s="25">
        <f>[1]Helpers!$C$22</f>
        <v>832</v>
      </c>
      <c r="H19" s="25">
        <v>43.348999999999997</v>
      </c>
      <c r="I19" s="25">
        <v>43.348999999999997</v>
      </c>
      <c r="J19" s="25" t="s">
        <v>74</v>
      </c>
      <c r="K19" s="25">
        <v>2043</v>
      </c>
      <c r="L19" s="25">
        <f>K19-[1]Helpers!$B$3</f>
        <v>2042</v>
      </c>
      <c r="M19" s="25" t="str">
        <f>_xlfn.CONCAT([1]Helpers!$B$4,'Baseline-Central-CA'!L19)</f>
        <v>05/01/2042</v>
      </c>
      <c r="N19" s="25" t="s">
        <v>11</v>
      </c>
      <c r="O19" s="25" t="s">
        <v>112</v>
      </c>
      <c r="P19" s="25" t="s">
        <v>103</v>
      </c>
    </row>
    <row r="20" spans="1:16" s="25" customFormat="1" x14ac:dyDescent="0.2">
      <c r="A20" s="25" t="s">
        <v>37</v>
      </c>
      <c r="B20" s="25" t="s">
        <v>107</v>
      </c>
      <c r="C20" s="25">
        <v>40.965299999999999</v>
      </c>
      <c r="D20" s="25">
        <v>-124.6631</v>
      </c>
      <c r="E20" s="25">
        <v>1000</v>
      </c>
      <c r="F20" s="25" t="str">
        <f t="shared" si="0"/>
        <v>20MW_generic</v>
      </c>
      <c r="G20" s="25">
        <f>[1]Helpers!$C$22</f>
        <v>832</v>
      </c>
      <c r="H20" s="25">
        <v>43.348999999999997</v>
      </c>
      <c r="I20" s="25">
        <v>43.348999999999997</v>
      </c>
      <c r="J20" s="25" t="s">
        <v>74</v>
      </c>
      <c r="K20" s="25">
        <v>2044</v>
      </c>
      <c r="L20" s="25">
        <f>K20-[1]Helpers!$B$3</f>
        <v>2043</v>
      </c>
      <c r="M20" s="25" t="str">
        <f>_xlfn.CONCAT([1]Helpers!$B$4,'Baseline-Central-CA'!L20)</f>
        <v>05/01/2043</v>
      </c>
      <c r="N20" s="25" t="s">
        <v>11</v>
      </c>
      <c r="O20" s="25" t="s">
        <v>112</v>
      </c>
      <c r="P20" s="25" t="s">
        <v>103</v>
      </c>
    </row>
    <row r="21" spans="1:16" s="25" customFormat="1" x14ac:dyDescent="0.2">
      <c r="A21" s="25" t="s">
        <v>38</v>
      </c>
      <c r="B21" s="25" t="s">
        <v>107</v>
      </c>
      <c r="C21" s="25">
        <v>40.965299999999999</v>
      </c>
      <c r="D21" s="25">
        <v>-124.6631</v>
      </c>
      <c r="E21" s="25">
        <v>1000</v>
      </c>
      <c r="F21" s="25" t="str">
        <f t="shared" si="0"/>
        <v>20MW_generic</v>
      </c>
      <c r="G21" s="25">
        <f>[1]Helpers!$C$22</f>
        <v>832</v>
      </c>
      <c r="H21" s="25">
        <v>43.348999999999997</v>
      </c>
      <c r="I21" s="25">
        <v>43.348999999999997</v>
      </c>
      <c r="J21" s="25" t="s">
        <v>74</v>
      </c>
      <c r="K21" s="25">
        <v>2045</v>
      </c>
      <c r="L21" s="25">
        <f>K21-[1]Helpers!$B$3</f>
        <v>2044</v>
      </c>
      <c r="M21" s="25" t="str">
        <f>_xlfn.CONCAT([1]Helpers!$B$4,'Baseline-Central-CA'!L21)</f>
        <v>05/01/2044</v>
      </c>
      <c r="N21" s="25" t="s">
        <v>11</v>
      </c>
      <c r="O21" s="25" t="s">
        <v>112</v>
      </c>
      <c r="P21" s="25" t="s">
        <v>103</v>
      </c>
    </row>
    <row r="22" spans="1:16" s="25" customFormat="1" x14ac:dyDescent="0.2">
      <c r="A22" s="25" t="s">
        <v>39</v>
      </c>
      <c r="B22" s="25" t="s">
        <v>107</v>
      </c>
      <c r="C22" s="25">
        <v>40.965299999999999</v>
      </c>
      <c r="D22" s="25">
        <v>-124.6631</v>
      </c>
      <c r="E22" s="25">
        <v>1000</v>
      </c>
      <c r="F22" s="25" t="str">
        <f t="shared" si="0"/>
        <v>20MW_generic</v>
      </c>
      <c r="G22" s="25">
        <f>[1]Helpers!$C$22</f>
        <v>832</v>
      </c>
      <c r="H22" s="25">
        <v>43.348999999999997</v>
      </c>
      <c r="I22" s="25">
        <v>43.348999999999997</v>
      </c>
      <c r="J22" s="25" t="s">
        <v>74</v>
      </c>
      <c r="K22" s="25">
        <v>2045</v>
      </c>
      <c r="L22" s="25">
        <f>K22-[1]Helpers!$B$3</f>
        <v>2044</v>
      </c>
      <c r="M22" s="25" t="str">
        <f>_xlfn.CONCAT([1]Helpers!$B$4,'Baseline-Central-CA'!L22)</f>
        <v>05/01/2044</v>
      </c>
      <c r="N22" s="25" t="s">
        <v>11</v>
      </c>
      <c r="O22" s="25" t="s">
        <v>112</v>
      </c>
      <c r="P22" s="25" t="s">
        <v>103</v>
      </c>
    </row>
    <row r="23" spans="1:16" s="25" customFormat="1" x14ac:dyDescent="0.2">
      <c r="A23" s="25" t="s">
        <v>40</v>
      </c>
      <c r="B23" s="25" t="s">
        <v>108</v>
      </c>
      <c r="C23" s="25">
        <v>42.159599999999998</v>
      </c>
      <c r="D23" s="25">
        <v>-124.8165</v>
      </c>
      <c r="E23" s="25">
        <v>1000</v>
      </c>
      <c r="F23" s="25" t="str">
        <f t="shared" si="0"/>
        <v>15MW_generic</v>
      </c>
      <c r="G23" s="25">
        <f>[1]Helpers!D22</f>
        <v>601.70000000000005</v>
      </c>
      <c r="H23" s="25">
        <v>148.40199999999999</v>
      </c>
      <c r="I23" s="25">
        <v>148.40199999999999</v>
      </c>
      <c r="J23" s="25" t="s">
        <v>74</v>
      </c>
      <c r="K23" s="25">
        <v>2034</v>
      </c>
      <c r="L23" s="25">
        <f>K23-[1]Helpers!$B$3</f>
        <v>2033</v>
      </c>
      <c r="M23" s="25" t="str">
        <f>_xlfn.CONCAT([1]Helpers!$B$4,'Baseline-Central-CA'!L23)</f>
        <v>05/01/2033</v>
      </c>
      <c r="N23" s="25" t="s">
        <v>13</v>
      </c>
      <c r="O23" s="25" t="s">
        <v>92</v>
      </c>
      <c r="P23" s="25" t="s">
        <v>103</v>
      </c>
    </row>
    <row r="24" spans="1:16" s="25" customFormat="1" x14ac:dyDescent="0.2">
      <c r="A24" s="25" t="s">
        <v>41</v>
      </c>
      <c r="B24" s="25" t="s">
        <v>96</v>
      </c>
      <c r="C24" s="25">
        <v>43.634999999999998</v>
      </c>
      <c r="D24" s="25">
        <v>-124.8189</v>
      </c>
      <c r="E24" s="25">
        <v>1000</v>
      </c>
      <c r="F24" s="25" t="str">
        <f t="shared" si="0"/>
        <v>20MW_generic</v>
      </c>
      <c r="G24" s="25">
        <f>[1]Helpers!E22</f>
        <v>594.70000000000005</v>
      </c>
      <c r="H24" s="25">
        <v>50.051000000000002</v>
      </c>
      <c r="I24" s="25">
        <v>50.051000000000002</v>
      </c>
      <c r="J24" s="25" t="s">
        <v>74</v>
      </c>
      <c r="K24" s="25">
        <v>2035</v>
      </c>
      <c r="L24" s="25">
        <f>K24-[1]Helpers!$B$3</f>
        <v>2034</v>
      </c>
      <c r="M24" s="25" t="str">
        <f>_xlfn.CONCAT([1]Helpers!$B$4,'Baseline-Central-CA'!L24)</f>
        <v>05/01/2034</v>
      </c>
      <c r="N24" s="25" t="s">
        <v>13</v>
      </c>
      <c r="O24" s="25" t="s">
        <v>91</v>
      </c>
      <c r="P24" s="25" t="s">
        <v>103</v>
      </c>
    </row>
    <row r="25" spans="1:16" s="25" customFormat="1" x14ac:dyDescent="0.2">
      <c r="A25" s="25" t="s">
        <v>42</v>
      </c>
      <c r="B25" s="25" t="s">
        <v>108</v>
      </c>
      <c r="C25" s="25">
        <v>42.159599999999998</v>
      </c>
      <c r="D25" s="25">
        <v>-124.8165</v>
      </c>
      <c r="E25" s="25">
        <v>1000</v>
      </c>
      <c r="F25" s="25" t="str">
        <f t="shared" si="0"/>
        <v>20MW_generic</v>
      </c>
      <c r="G25" s="25">
        <f>[1]Helpers!D22</f>
        <v>601.70000000000005</v>
      </c>
      <c r="H25" s="25">
        <v>148.40199999999999</v>
      </c>
      <c r="I25" s="25">
        <v>148.40199999999999</v>
      </c>
      <c r="J25" s="25" t="s">
        <v>74</v>
      </c>
      <c r="K25" s="25">
        <v>2036</v>
      </c>
      <c r="L25" s="25">
        <f>K25-[1]Helpers!$B$3</f>
        <v>2035</v>
      </c>
      <c r="M25" s="25" t="str">
        <f>_xlfn.CONCAT([1]Helpers!$B$4,'Baseline-Central-CA'!L25)</f>
        <v>05/01/2035</v>
      </c>
      <c r="N25" s="25" t="s">
        <v>13</v>
      </c>
      <c r="O25" s="25" t="s">
        <v>92</v>
      </c>
      <c r="P25" s="25" t="s">
        <v>103</v>
      </c>
    </row>
    <row r="26" spans="1:16" s="25" customFormat="1" x14ac:dyDescent="0.2">
      <c r="A26" s="25" t="s">
        <v>43</v>
      </c>
      <c r="B26" s="25" t="s">
        <v>96</v>
      </c>
      <c r="C26" s="25">
        <v>43.634999999999998</v>
      </c>
      <c r="D26" s="25">
        <v>-124.8189</v>
      </c>
      <c r="E26" s="25">
        <v>1000</v>
      </c>
      <c r="F26" s="25" t="str">
        <f t="shared" si="0"/>
        <v>20MW_generic</v>
      </c>
      <c r="G26" s="25">
        <f>[1]Helpers!E22</f>
        <v>594.70000000000005</v>
      </c>
      <c r="H26" s="25">
        <v>50.051000000000002</v>
      </c>
      <c r="I26" s="25">
        <v>50.051000000000002</v>
      </c>
      <c r="J26" s="25" t="s">
        <v>74</v>
      </c>
      <c r="K26" s="25">
        <v>2037</v>
      </c>
      <c r="L26" s="25">
        <f>K26-[1]Helpers!$B$3</f>
        <v>2036</v>
      </c>
      <c r="M26" s="25" t="str">
        <f>_xlfn.CONCAT([1]Helpers!$B$4,'Baseline-Central-CA'!L26)</f>
        <v>05/01/2036</v>
      </c>
      <c r="N26" s="25" t="s">
        <v>13</v>
      </c>
      <c r="O26" s="25" t="s">
        <v>91</v>
      </c>
      <c r="P26" s="25" t="s">
        <v>103</v>
      </c>
    </row>
    <row r="27" spans="1:16" s="25" customFormat="1" x14ac:dyDescent="0.2">
      <c r="A27" s="25" t="s">
        <v>44</v>
      </c>
      <c r="B27" s="25" t="s">
        <v>108</v>
      </c>
      <c r="C27" s="25">
        <v>42.159599999999998</v>
      </c>
      <c r="D27" s="25">
        <v>-124.8165</v>
      </c>
      <c r="E27" s="25">
        <v>1000</v>
      </c>
      <c r="F27" s="25" t="str">
        <f t="shared" si="0"/>
        <v>20MW_generic</v>
      </c>
      <c r="G27" s="25">
        <f>[1]Helpers!D22</f>
        <v>601.70000000000005</v>
      </c>
      <c r="H27" s="25">
        <v>148.40199999999999</v>
      </c>
      <c r="I27" s="25">
        <v>148.40199999999999</v>
      </c>
      <c r="J27" s="25" t="s">
        <v>74</v>
      </c>
      <c r="K27" s="25">
        <v>2038</v>
      </c>
      <c r="L27" s="25">
        <f>K27-[1]Helpers!$B$3</f>
        <v>2037</v>
      </c>
      <c r="M27" s="25" t="str">
        <f>_xlfn.CONCAT([1]Helpers!$B$4,'Baseline-Central-CA'!L27)</f>
        <v>05/01/2037</v>
      </c>
      <c r="N27" s="25" t="s">
        <v>13</v>
      </c>
      <c r="O27" s="25" t="s">
        <v>92</v>
      </c>
      <c r="P27" s="25" t="s">
        <v>103</v>
      </c>
    </row>
    <row r="28" spans="1:16" s="25" customFormat="1" x14ac:dyDescent="0.2">
      <c r="A28" s="25" t="s">
        <v>45</v>
      </c>
      <c r="B28" s="25" t="s">
        <v>96</v>
      </c>
      <c r="C28" s="25">
        <v>43.634999999999998</v>
      </c>
      <c r="D28" s="25">
        <v>-124.8189</v>
      </c>
      <c r="E28" s="25">
        <v>1000</v>
      </c>
      <c r="F28" s="25" t="str">
        <f t="shared" si="0"/>
        <v>20MW_generic</v>
      </c>
      <c r="G28" s="25">
        <f>[1]Helpers!E22</f>
        <v>594.70000000000005</v>
      </c>
      <c r="H28" s="25">
        <v>50.051000000000002</v>
      </c>
      <c r="I28" s="25">
        <v>50.051000000000002</v>
      </c>
      <c r="J28" s="25" t="s">
        <v>74</v>
      </c>
      <c r="K28" s="25">
        <v>2039</v>
      </c>
      <c r="L28" s="25">
        <f>K28-[1]Helpers!$B$3</f>
        <v>2038</v>
      </c>
      <c r="M28" s="25" t="str">
        <f>_xlfn.CONCAT([1]Helpers!$B$4,'Baseline-Central-CA'!L28)</f>
        <v>05/01/2038</v>
      </c>
      <c r="N28" s="25" t="s">
        <v>13</v>
      </c>
      <c r="O28" s="25" t="s">
        <v>91</v>
      </c>
      <c r="P28" s="25" t="s">
        <v>103</v>
      </c>
    </row>
    <row r="29" spans="1:16" s="25" customFormat="1" x14ac:dyDescent="0.2">
      <c r="A29" s="25" t="s">
        <v>46</v>
      </c>
      <c r="B29" s="25" t="s">
        <v>108</v>
      </c>
      <c r="C29" s="25">
        <v>42.159599999999998</v>
      </c>
      <c r="D29" s="25">
        <v>-124.8165</v>
      </c>
      <c r="E29" s="25">
        <v>1000</v>
      </c>
      <c r="F29" s="25" t="str">
        <f t="shared" si="0"/>
        <v>20MW_generic</v>
      </c>
      <c r="G29" s="25">
        <f>[1]Helpers!D22</f>
        <v>601.70000000000005</v>
      </c>
      <c r="H29" s="25">
        <v>148.40199999999999</v>
      </c>
      <c r="I29" s="25">
        <v>148.40199999999999</v>
      </c>
      <c r="J29" s="25" t="s">
        <v>74</v>
      </c>
      <c r="K29" s="25">
        <v>2040</v>
      </c>
      <c r="L29" s="25">
        <f>K29-[1]Helpers!$B$3</f>
        <v>2039</v>
      </c>
      <c r="M29" s="25" t="str">
        <f>_xlfn.CONCAT([1]Helpers!$B$4,'Baseline-Central-CA'!L29)</f>
        <v>05/01/2039</v>
      </c>
      <c r="N29" s="25" t="s">
        <v>13</v>
      </c>
      <c r="O29" s="25" t="s">
        <v>92</v>
      </c>
      <c r="P29" s="25" t="s">
        <v>103</v>
      </c>
    </row>
    <row r="30" spans="1:16" s="25" customFormat="1" x14ac:dyDescent="0.2">
      <c r="A30" s="25" t="s">
        <v>47</v>
      </c>
      <c r="B30" s="25" t="s">
        <v>108</v>
      </c>
      <c r="C30" s="25">
        <v>42.159599999999998</v>
      </c>
      <c r="D30" s="25">
        <v>-124.8165</v>
      </c>
      <c r="E30" s="25">
        <v>1000</v>
      </c>
      <c r="F30" s="25" t="str">
        <f t="shared" si="0"/>
        <v>20MW_generic</v>
      </c>
      <c r="G30" s="25">
        <f>[1]Helpers!D22</f>
        <v>601.70000000000005</v>
      </c>
      <c r="H30" s="25">
        <v>148.40199999999999</v>
      </c>
      <c r="I30" s="25">
        <v>148.40199999999999</v>
      </c>
      <c r="J30" s="25" t="s">
        <v>74</v>
      </c>
      <c r="K30" s="25">
        <v>2041</v>
      </c>
      <c r="L30" s="25">
        <f>K30-[1]Helpers!$B$3</f>
        <v>2040</v>
      </c>
      <c r="M30" s="25" t="str">
        <f>_xlfn.CONCAT([1]Helpers!$B$4,'Baseline-Central-CA'!L30)</f>
        <v>05/01/2040</v>
      </c>
      <c r="N30" s="25" t="s">
        <v>13</v>
      </c>
      <c r="O30" s="25" t="s">
        <v>92</v>
      </c>
      <c r="P30" s="25" t="s">
        <v>103</v>
      </c>
    </row>
    <row r="31" spans="1:16" s="25" customFormat="1" x14ac:dyDescent="0.2">
      <c r="A31" s="25" t="s">
        <v>48</v>
      </c>
      <c r="B31" s="25" t="s">
        <v>99</v>
      </c>
      <c r="C31" s="25">
        <v>35.598999999999997</v>
      </c>
      <c r="D31" s="25">
        <v>-124.819</v>
      </c>
      <c r="E31" s="25">
        <v>1000</v>
      </c>
      <c r="F31" s="25" t="str">
        <f t="shared" si="0"/>
        <v>15MW_generic</v>
      </c>
      <c r="G31" s="25">
        <f>[1]Helpers!$B$22</f>
        <v>1013</v>
      </c>
      <c r="H31" s="25">
        <f>[1]Helpers!$G$13</f>
        <v>111.351</v>
      </c>
      <c r="I31" s="25">
        <f>[1]Helpers!$G$13</f>
        <v>111.351</v>
      </c>
      <c r="J31" s="25" t="s">
        <v>74</v>
      </c>
      <c r="K31" s="25">
        <v>2033</v>
      </c>
      <c r="L31" s="25">
        <f>K31-[1]Helpers!$B$3</f>
        <v>2032</v>
      </c>
      <c r="M31" s="25" t="str">
        <f>_xlfn.CONCAT([1]Helpers!$B$4,'Baseline-Central-CA'!L31)</f>
        <v>05/01/2032</v>
      </c>
      <c r="N31" s="25" t="s">
        <v>113</v>
      </c>
      <c r="O31" s="25" t="s">
        <v>90</v>
      </c>
      <c r="P31" s="25" t="s">
        <v>103</v>
      </c>
    </row>
    <row r="32" spans="1:16" s="25" customFormat="1" x14ac:dyDescent="0.2">
      <c r="A32" s="25" t="s">
        <v>49</v>
      </c>
      <c r="B32" s="25" t="s">
        <v>99</v>
      </c>
      <c r="C32" s="25">
        <v>35.598999999999997</v>
      </c>
      <c r="D32" s="25">
        <v>-124.819</v>
      </c>
      <c r="E32" s="25">
        <v>1000</v>
      </c>
      <c r="F32" s="25" t="str">
        <f t="shared" si="0"/>
        <v>20MW_generic</v>
      </c>
      <c r="G32" s="25">
        <f>[1]Helpers!$B$22</f>
        <v>1013</v>
      </c>
      <c r="H32" s="25">
        <f>[1]Helpers!$G$13</f>
        <v>111.351</v>
      </c>
      <c r="I32" s="25">
        <f>[1]Helpers!$G$13</f>
        <v>111.351</v>
      </c>
      <c r="J32" s="25" t="s">
        <v>74</v>
      </c>
      <c r="K32" s="25">
        <v>2035</v>
      </c>
      <c r="L32" s="25">
        <f>K32-[1]Helpers!$B$3</f>
        <v>2034</v>
      </c>
      <c r="M32" s="25" t="str">
        <f>_xlfn.CONCAT([1]Helpers!$B$4,'Baseline-Central-CA'!L32)</f>
        <v>05/01/2034</v>
      </c>
      <c r="N32" s="25" t="s">
        <v>113</v>
      </c>
      <c r="O32" s="25" t="s">
        <v>90</v>
      </c>
      <c r="P32" s="25" t="s">
        <v>103</v>
      </c>
    </row>
    <row r="33" spans="1:17" s="25" customFormat="1" x14ac:dyDescent="0.2">
      <c r="A33" s="25" t="s">
        <v>50</v>
      </c>
      <c r="B33" s="25" t="s">
        <v>99</v>
      </c>
      <c r="C33" s="25">
        <v>35.598999999999997</v>
      </c>
      <c r="D33" s="25">
        <v>-124.819</v>
      </c>
      <c r="E33" s="25">
        <v>1000</v>
      </c>
      <c r="F33" s="25" t="str">
        <f t="shared" si="0"/>
        <v>20MW_generic</v>
      </c>
      <c r="G33" s="25">
        <f>[1]Helpers!$B$22</f>
        <v>1013</v>
      </c>
      <c r="H33" s="25">
        <f>[1]Helpers!$G$13</f>
        <v>111.351</v>
      </c>
      <c r="I33" s="25">
        <f>[1]Helpers!$G$13</f>
        <v>111.351</v>
      </c>
      <c r="J33" s="25" t="s">
        <v>74</v>
      </c>
      <c r="K33" s="25">
        <v>2037</v>
      </c>
      <c r="L33" s="25">
        <f>K33-[1]Helpers!$B$3</f>
        <v>2036</v>
      </c>
      <c r="M33" s="25" t="str">
        <f>_xlfn.CONCAT([1]Helpers!$B$4,'Baseline-Central-CA'!L33)</f>
        <v>05/01/2036</v>
      </c>
      <c r="N33" s="25" t="s">
        <v>113</v>
      </c>
      <c r="O33" s="25" t="s">
        <v>90</v>
      </c>
      <c r="P33" s="25" t="s">
        <v>103</v>
      </c>
    </row>
    <row r="34" spans="1:17" s="25" customFormat="1" x14ac:dyDescent="0.2">
      <c r="A34" s="25" t="s">
        <v>51</v>
      </c>
      <c r="B34" s="25" t="s">
        <v>99</v>
      </c>
      <c r="C34" s="25">
        <v>35.598999999999997</v>
      </c>
      <c r="D34" s="25">
        <v>-124.819</v>
      </c>
      <c r="E34" s="25">
        <v>1000</v>
      </c>
      <c r="F34" s="25" t="str">
        <f t="shared" si="0"/>
        <v>20MW_generic</v>
      </c>
      <c r="G34" s="25">
        <f>[1]Helpers!$B$22</f>
        <v>1013</v>
      </c>
      <c r="H34" s="25">
        <f>[1]Helpers!$G$13</f>
        <v>111.351</v>
      </c>
      <c r="I34" s="25">
        <f>[1]Helpers!$G$13</f>
        <v>111.351</v>
      </c>
      <c r="J34" s="25" t="s">
        <v>74</v>
      </c>
      <c r="K34" s="25">
        <v>2039</v>
      </c>
      <c r="L34" s="25">
        <f>K34-[1]Helpers!$B$3</f>
        <v>2038</v>
      </c>
      <c r="M34" s="25" t="str">
        <f>_xlfn.CONCAT([1]Helpers!$B$4,'Baseline-Central-CA'!L34)</f>
        <v>05/01/2038</v>
      </c>
      <c r="N34" s="25" t="s">
        <v>113</v>
      </c>
      <c r="O34" s="25" t="s">
        <v>90</v>
      </c>
      <c r="P34" s="25" t="s">
        <v>103</v>
      </c>
    </row>
    <row r="35" spans="1:17" s="25" customFormat="1" x14ac:dyDescent="0.2">
      <c r="A35" s="25" t="s">
        <v>52</v>
      </c>
      <c r="B35" s="25" t="s">
        <v>99</v>
      </c>
      <c r="C35" s="25">
        <v>35.598999999999997</v>
      </c>
      <c r="D35" s="25">
        <v>-124.819</v>
      </c>
      <c r="E35" s="25">
        <v>1000</v>
      </c>
      <c r="F35" s="25" t="str">
        <f t="shared" si="0"/>
        <v>20MW_generic</v>
      </c>
      <c r="G35" s="25">
        <f>[1]Helpers!$B$22</f>
        <v>1013</v>
      </c>
      <c r="H35" s="25">
        <f>[1]Helpers!$G$13</f>
        <v>111.351</v>
      </c>
      <c r="I35" s="25">
        <f>[1]Helpers!$G$13</f>
        <v>111.351</v>
      </c>
      <c r="J35" s="25" t="s">
        <v>74</v>
      </c>
      <c r="K35" s="25">
        <v>2041</v>
      </c>
      <c r="L35" s="25">
        <f>K35-[1]Helpers!$B$3</f>
        <v>2040</v>
      </c>
      <c r="M35" s="25" t="str">
        <f>_xlfn.CONCAT([1]Helpers!$B$4,'Baseline-Central-CA'!L35)</f>
        <v>05/01/2040</v>
      </c>
      <c r="N35" s="25" t="s">
        <v>113</v>
      </c>
      <c r="O35" s="25" t="s">
        <v>90</v>
      </c>
      <c r="P35" s="25" t="s">
        <v>103</v>
      </c>
    </row>
    <row r="36" spans="1:17" s="25" customFormat="1" x14ac:dyDescent="0.2">
      <c r="A36" s="25" t="s">
        <v>53</v>
      </c>
      <c r="B36" s="25" t="s">
        <v>99</v>
      </c>
      <c r="C36" s="25">
        <v>35.598999999999997</v>
      </c>
      <c r="D36" s="25">
        <v>-124.819</v>
      </c>
      <c r="E36" s="25">
        <v>1000</v>
      </c>
      <c r="F36" s="25" t="str">
        <f t="shared" si="0"/>
        <v>20MW_generic</v>
      </c>
      <c r="G36" s="25">
        <f>[1]Helpers!$B$22</f>
        <v>1013</v>
      </c>
      <c r="H36" s="25">
        <f>[1]Helpers!$G$13</f>
        <v>111.351</v>
      </c>
      <c r="I36" s="25">
        <f>[1]Helpers!$G$13</f>
        <v>111.351</v>
      </c>
      <c r="J36" s="25" t="s">
        <v>74</v>
      </c>
      <c r="K36" s="25">
        <v>2043</v>
      </c>
      <c r="L36" s="25">
        <f>K36-[1]Helpers!$B$3</f>
        <v>2042</v>
      </c>
      <c r="M36" s="25" t="str">
        <f>_xlfn.CONCAT([1]Helpers!$B$4,'Baseline-Central-CA'!L36)</f>
        <v>05/01/2042</v>
      </c>
      <c r="N36" s="25" t="s">
        <v>113</v>
      </c>
      <c r="O36" s="25" t="s">
        <v>90</v>
      </c>
      <c r="P36" s="25" t="s">
        <v>103</v>
      </c>
    </row>
    <row r="37" spans="1:17" s="25" customFormat="1" x14ac:dyDescent="0.2"/>
    <row r="38" spans="1:17" s="25" customFormat="1" x14ac:dyDescent="0.2"/>
    <row r="39" spans="1:17" s="25" customFormat="1" x14ac:dyDescent="0.2"/>
    <row r="40" spans="1:17" s="25" customFormat="1" x14ac:dyDescent="0.2"/>
    <row r="41" spans="1:17" s="25" customFormat="1" x14ac:dyDescent="0.2"/>
    <row r="42" spans="1:17" s="25" customFormat="1" x14ac:dyDescent="0.2"/>
    <row r="43" spans="1:17" s="25" customFormat="1" x14ac:dyDescent="0.2">
      <c r="Q43" s="26"/>
    </row>
    <row r="44" spans="1:17" s="25" customFormat="1" x14ac:dyDescent="0.2">
      <c r="Q44" s="26"/>
    </row>
    <row r="45" spans="1:17" s="25" customFormat="1" x14ac:dyDescent="0.2">
      <c r="Q45" s="26"/>
    </row>
    <row r="46" spans="1:17" s="25" customFormat="1" x14ac:dyDescent="0.2">
      <c r="Q46" s="26"/>
    </row>
    <row r="47" spans="1:17" x14ac:dyDescent="0.2">
      <c r="Q47" s="12"/>
    </row>
    <row r="48" spans="1:17" x14ac:dyDescent="0.2">
      <c r="Q48" s="12"/>
    </row>
    <row r="49" spans="17:17" x14ac:dyDescent="0.2">
      <c r="Q49" s="12"/>
    </row>
    <row r="50" spans="17:17" x14ac:dyDescent="0.2">
      <c r="Q50" s="12"/>
    </row>
    <row r="51" spans="17:17" x14ac:dyDescent="0.2">
      <c r="Q51" s="12"/>
    </row>
    <row r="52" spans="17:17" x14ac:dyDescent="0.2">
      <c r="Q52" s="12"/>
    </row>
    <row r="53" spans="17:17" x14ac:dyDescent="0.2">
      <c r="Q53" s="12"/>
    </row>
    <row r="54" spans="17:17" x14ac:dyDescent="0.2">
      <c r="Q54" s="12"/>
    </row>
    <row r="55" spans="17:17" x14ac:dyDescent="0.2">
      <c r="Q55" s="12"/>
    </row>
    <row r="56" spans="17:17" x14ac:dyDescent="0.2">
      <c r="Q5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Q59"/>
  <sheetViews>
    <sheetView topLeftCell="B1" zoomScale="125" workbookViewId="0">
      <selection activeCell="E15" sqref="E15"/>
    </sheetView>
  </sheetViews>
  <sheetFormatPr baseColWidth="10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24" customFormat="1" x14ac:dyDescent="0.2">
      <c r="A1" s="24" t="s">
        <v>109</v>
      </c>
      <c r="B1" s="24" t="s">
        <v>106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18</v>
      </c>
      <c r="L1" s="24" t="s">
        <v>8</v>
      </c>
      <c r="M1" s="24" t="s">
        <v>9</v>
      </c>
      <c r="N1" s="24" t="s">
        <v>110</v>
      </c>
      <c r="O1" s="24" t="s">
        <v>111</v>
      </c>
      <c r="P1" s="24" t="s">
        <v>102</v>
      </c>
      <c r="Q1" s="24" t="s">
        <v>105</v>
      </c>
    </row>
    <row r="2" spans="1:17" s="25" customFormat="1" x14ac:dyDescent="0.2">
      <c r="A2" s="25" t="s">
        <v>19</v>
      </c>
      <c r="B2" s="25" t="s">
        <v>99</v>
      </c>
      <c r="C2" s="25">
        <v>35.598999999999997</v>
      </c>
      <c r="D2" s="25">
        <v>-124.819</v>
      </c>
      <c r="E2" s="25">
        <v>1000</v>
      </c>
      <c r="F2" s="25" t="str">
        <f>IF(K2&gt;2034, "20MW_generic", "15MW_generic")</f>
        <v>15MW_generic</v>
      </c>
      <c r="G2" s="25">
        <f>[1]Helpers!$B$22</f>
        <v>1013</v>
      </c>
      <c r="H2" s="25">
        <v>432.74900000000002</v>
      </c>
      <c r="I2" s="25">
        <v>432.74900000000002</v>
      </c>
      <c r="J2" s="25" t="s">
        <v>74</v>
      </c>
      <c r="K2" s="25">
        <v>2030</v>
      </c>
      <c r="L2" s="25">
        <f>K2-[1]Helpers!$B$3</f>
        <v>2029</v>
      </c>
      <c r="M2" s="25" t="str">
        <f>_xlfn.CONCAT([1]Helpers!$B$4,'Expanded-all-ports'!L2)</f>
        <v>05/01/2029</v>
      </c>
      <c r="N2" s="25" t="s">
        <v>10</v>
      </c>
      <c r="O2" s="25" t="s">
        <v>90</v>
      </c>
      <c r="P2" s="25" t="s">
        <v>103</v>
      </c>
    </row>
    <row r="3" spans="1:17" s="25" customFormat="1" x14ac:dyDescent="0.2">
      <c r="A3" s="25" t="s">
        <v>20</v>
      </c>
      <c r="B3" s="25" t="s">
        <v>99</v>
      </c>
      <c r="C3" s="25">
        <v>35.598999999999997</v>
      </c>
      <c r="D3" s="25">
        <v>-124.819</v>
      </c>
      <c r="E3" s="25">
        <v>1000</v>
      </c>
      <c r="F3" s="25" t="str">
        <f t="shared" ref="F3:F56" si="0">IF(K3&gt;2034, "20MW_generic", "15MW_generic")</f>
        <v>15MW_generic</v>
      </c>
      <c r="G3" s="25">
        <f>[1]Helpers!$B$22</f>
        <v>1013</v>
      </c>
      <c r="H3" s="25">
        <v>432.74900000000002</v>
      </c>
      <c r="I3" s="25">
        <v>432.74900000000002</v>
      </c>
      <c r="J3" s="25" t="s">
        <v>74</v>
      </c>
      <c r="K3" s="25">
        <v>2031</v>
      </c>
      <c r="L3" s="25">
        <f>K3-[1]Helpers!$B$3</f>
        <v>2030</v>
      </c>
      <c r="M3" s="25" t="str">
        <f>_xlfn.CONCAT([1]Helpers!$B$4,'Expanded-all-ports'!L3)</f>
        <v>05/01/2030</v>
      </c>
      <c r="N3" s="25" t="s">
        <v>10</v>
      </c>
      <c r="O3" s="25" t="s">
        <v>90</v>
      </c>
      <c r="P3" s="25" t="s">
        <v>103</v>
      </c>
    </row>
    <row r="4" spans="1:17" s="25" customFormat="1" x14ac:dyDescent="0.2">
      <c r="A4" s="25" t="s">
        <v>21</v>
      </c>
      <c r="B4" s="25" t="s">
        <v>99</v>
      </c>
      <c r="C4" s="25">
        <v>35.598999999999997</v>
      </c>
      <c r="D4" s="25">
        <v>-124.819</v>
      </c>
      <c r="E4" s="25">
        <v>1000</v>
      </c>
      <c r="F4" s="25" t="str">
        <f t="shared" si="0"/>
        <v>15MW_generic</v>
      </c>
      <c r="G4" s="25">
        <f>[1]Helpers!$B$22</f>
        <v>1013</v>
      </c>
      <c r="H4" s="25">
        <v>432.74900000000002</v>
      </c>
      <c r="I4" s="25">
        <v>432.74900000000002</v>
      </c>
      <c r="J4" s="25" t="s">
        <v>74</v>
      </c>
      <c r="K4" s="25">
        <v>2032</v>
      </c>
      <c r="L4" s="25">
        <f>K4-[1]Helpers!$B$3</f>
        <v>2031</v>
      </c>
      <c r="M4" s="25" t="str">
        <f>_xlfn.CONCAT([1]Helpers!$B$4,'Expanded-all-ports'!L4)</f>
        <v>05/01/2031</v>
      </c>
      <c r="N4" s="25" t="s">
        <v>10</v>
      </c>
      <c r="O4" s="25" t="s">
        <v>90</v>
      </c>
      <c r="P4" s="25" t="s">
        <v>103</v>
      </c>
    </row>
    <row r="5" spans="1:17" s="25" customFormat="1" x14ac:dyDescent="0.2">
      <c r="A5" s="25" t="s">
        <v>22</v>
      </c>
      <c r="B5" s="25" t="s">
        <v>107</v>
      </c>
      <c r="C5" s="25">
        <v>40.965299999999999</v>
      </c>
      <c r="D5" s="25">
        <v>-124.6631</v>
      </c>
      <c r="E5" s="25">
        <v>1000</v>
      </c>
      <c r="F5" s="25" t="str">
        <f t="shared" si="0"/>
        <v>15MW_generic</v>
      </c>
      <c r="G5" s="25">
        <f>[1]Helpers!$C$22</f>
        <v>832</v>
      </c>
      <c r="H5" s="25">
        <v>43.348999999999997</v>
      </c>
      <c r="I5" s="25">
        <v>43.348999999999997</v>
      </c>
      <c r="J5" s="25" t="s">
        <v>74</v>
      </c>
      <c r="K5" s="25">
        <v>2030</v>
      </c>
      <c r="L5" s="25">
        <f>K5-[1]Helpers!$B$3</f>
        <v>2029</v>
      </c>
      <c r="M5" s="25" t="str">
        <f>_xlfn.CONCAT([1]Helpers!$B$4,'Expanded-all-ports'!L5)</f>
        <v>05/01/2029</v>
      </c>
      <c r="N5" s="25" t="s">
        <v>11</v>
      </c>
      <c r="O5" s="25" t="s">
        <v>112</v>
      </c>
      <c r="P5" s="25" t="s">
        <v>103</v>
      </c>
    </row>
    <row r="6" spans="1:17" s="25" customFormat="1" x14ac:dyDescent="0.2">
      <c r="A6" s="25" t="s">
        <v>23</v>
      </c>
      <c r="B6" s="25" t="s">
        <v>107</v>
      </c>
      <c r="C6" s="25">
        <v>40.965299999999999</v>
      </c>
      <c r="D6" s="25">
        <v>-124.6631</v>
      </c>
      <c r="E6" s="25">
        <v>1000</v>
      </c>
      <c r="F6" s="25" t="str">
        <f t="shared" si="0"/>
        <v>15MW_generic</v>
      </c>
      <c r="G6" s="25">
        <f>[1]Helpers!$C$22</f>
        <v>832</v>
      </c>
      <c r="H6" s="25">
        <v>43.348999999999997</v>
      </c>
      <c r="I6" s="25">
        <v>43.348999999999997</v>
      </c>
      <c r="J6" s="25" t="s">
        <v>74</v>
      </c>
      <c r="K6" s="25">
        <v>2031</v>
      </c>
      <c r="L6" s="25">
        <f>K6-[1]Helpers!$B$3</f>
        <v>2030</v>
      </c>
      <c r="M6" s="25" t="str">
        <f>_xlfn.CONCAT([1]Helpers!$B$4,'Expanded-all-ports'!L6)</f>
        <v>05/01/2030</v>
      </c>
      <c r="N6" s="25" t="s">
        <v>11</v>
      </c>
      <c r="O6" s="25" t="s">
        <v>112</v>
      </c>
      <c r="P6" s="25" t="s">
        <v>103</v>
      </c>
    </row>
    <row r="7" spans="1:17" s="25" customFormat="1" x14ac:dyDescent="0.2">
      <c r="A7" s="25" t="s">
        <v>24</v>
      </c>
      <c r="B7" s="25" t="s">
        <v>108</v>
      </c>
      <c r="C7" s="25">
        <v>42.159599999999998</v>
      </c>
      <c r="D7" s="25">
        <v>-124.8165</v>
      </c>
      <c r="E7" s="25">
        <v>1000</v>
      </c>
      <c r="F7" s="25" t="str">
        <f t="shared" si="0"/>
        <v>15MW_generic</v>
      </c>
      <c r="G7" s="25">
        <f>[1]Helpers!D22</f>
        <v>601.70000000000005</v>
      </c>
      <c r="H7" s="25">
        <v>148.40199999999999</v>
      </c>
      <c r="I7" s="25">
        <v>148.40199999999999</v>
      </c>
      <c r="J7" s="25" t="s">
        <v>74</v>
      </c>
      <c r="K7" s="25">
        <v>2032</v>
      </c>
      <c r="L7" s="25">
        <f>K7-[1]Helpers!$B$3</f>
        <v>2031</v>
      </c>
      <c r="M7" s="25" t="str">
        <f>_xlfn.CONCAT([1]Helpers!$B$4,'Expanded-all-ports'!L7)</f>
        <v>05/01/2031</v>
      </c>
      <c r="N7" s="25" t="s">
        <v>13</v>
      </c>
      <c r="O7" s="25" t="s">
        <v>92</v>
      </c>
      <c r="P7" s="25" t="s">
        <v>103</v>
      </c>
    </row>
    <row r="8" spans="1:17" s="25" customFormat="1" x14ac:dyDescent="0.2">
      <c r="A8" s="25" t="s">
        <v>25</v>
      </c>
      <c r="B8" s="25" t="s">
        <v>96</v>
      </c>
      <c r="C8" s="25">
        <v>43.634999999999998</v>
      </c>
      <c r="D8" s="25">
        <v>-124.8189</v>
      </c>
      <c r="E8" s="25">
        <v>1000</v>
      </c>
      <c r="F8" s="25" t="str">
        <f t="shared" si="0"/>
        <v>15MW_generic</v>
      </c>
      <c r="G8" s="25">
        <f>[1]Helpers!E22</f>
        <v>594.70000000000005</v>
      </c>
      <c r="H8" s="25">
        <v>50.051000000000002</v>
      </c>
      <c r="I8" s="25">
        <v>50.051000000000002</v>
      </c>
      <c r="J8" s="25" t="s">
        <v>74</v>
      </c>
      <c r="K8" s="25">
        <v>2033</v>
      </c>
      <c r="L8" s="25">
        <f>K8-[1]Helpers!$B$3</f>
        <v>2032</v>
      </c>
      <c r="M8" s="25" t="str">
        <f>_xlfn.CONCAT([1]Helpers!$B$4,'Expanded-all-ports'!L8)</f>
        <v>05/01/2032</v>
      </c>
      <c r="N8" s="25" t="s">
        <v>13</v>
      </c>
      <c r="O8" s="25" t="s">
        <v>91</v>
      </c>
      <c r="P8" s="25" t="s">
        <v>103</v>
      </c>
    </row>
    <row r="9" spans="1:17" s="25" customFormat="1" x14ac:dyDescent="0.2">
      <c r="A9" s="25" t="s">
        <v>26</v>
      </c>
      <c r="B9" s="25" t="s">
        <v>107</v>
      </c>
      <c r="C9" s="25">
        <v>40.965299999999999</v>
      </c>
      <c r="D9" s="25">
        <v>-124.6631</v>
      </c>
      <c r="E9" s="25">
        <v>1000</v>
      </c>
      <c r="F9" s="25" t="str">
        <f t="shared" si="0"/>
        <v>15MW_generic</v>
      </c>
      <c r="G9" s="25">
        <f>[1]Helpers!$C$22</f>
        <v>832</v>
      </c>
      <c r="H9" s="25">
        <v>43.348999999999997</v>
      </c>
      <c r="I9" s="25">
        <v>43.348999999999997</v>
      </c>
      <c r="J9" s="25" t="s">
        <v>74</v>
      </c>
      <c r="K9" s="25">
        <v>2033</v>
      </c>
      <c r="L9" s="25">
        <f>K9-[1]Helpers!$B$3</f>
        <v>2032</v>
      </c>
      <c r="M9" s="25" t="str">
        <f>_xlfn.CONCAT([1]Helpers!$B$4,'Expanded-all-ports'!L9)</f>
        <v>05/01/2032</v>
      </c>
      <c r="N9" s="25" t="s">
        <v>11</v>
      </c>
      <c r="O9" s="25" t="s">
        <v>112</v>
      </c>
      <c r="P9" s="25" t="s">
        <v>103</v>
      </c>
    </row>
    <row r="10" spans="1:17" s="25" customFormat="1" x14ac:dyDescent="0.2">
      <c r="A10" s="25" t="s">
        <v>27</v>
      </c>
      <c r="B10" s="25" t="s">
        <v>107</v>
      </c>
      <c r="C10" s="25">
        <v>40.965299999999999</v>
      </c>
      <c r="D10" s="25">
        <v>-124.6631</v>
      </c>
      <c r="E10" s="25">
        <v>1000</v>
      </c>
      <c r="F10" s="25" t="str">
        <f t="shared" si="0"/>
        <v>15MW_generic</v>
      </c>
      <c r="G10" s="25">
        <f>[1]Helpers!$C$22</f>
        <v>832</v>
      </c>
      <c r="H10" s="25">
        <v>43.348999999999997</v>
      </c>
      <c r="I10" s="25">
        <v>43.348999999999997</v>
      </c>
      <c r="J10" s="25" t="s">
        <v>74</v>
      </c>
      <c r="K10" s="25">
        <v>2034</v>
      </c>
      <c r="L10" s="25">
        <f>K10-[1]Helpers!$B$3</f>
        <v>2033</v>
      </c>
      <c r="M10" s="25" t="str">
        <f>_xlfn.CONCAT([1]Helpers!$B$4,'Expanded-all-ports'!L10)</f>
        <v>05/01/2033</v>
      </c>
      <c r="N10" s="25" t="s">
        <v>11</v>
      </c>
      <c r="O10" s="25" t="s">
        <v>112</v>
      </c>
      <c r="P10" s="25" t="s">
        <v>103</v>
      </c>
    </row>
    <row r="11" spans="1:17" s="25" customFormat="1" x14ac:dyDescent="0.2">
      <c r="A11" s="25" t="s">
        <v>28</v>
      </c>
      <c r="B11" s="25" t="s">
        <v>107</v>
      </c>
      <c r="C11" s="25">
        <v>40.965299999999999</v>
      </c>
      <c r="D11" s="25">
        <v>-124.6631</v>
      </c>
      <c r="E11" s="25">
        <v>1000</v>
      </c>
      <c r="F11" s="25" t="str">
        <f t="shared" si="0"/>
        <v>20MW_generic</v>
      </c>
      <c r="G11" s="25">
        <f>[1]Helpers!$C$22</f>
        <v>832</v>
      </c>
      <c r="H11" s="25">
        <v>43.348999999999997</v>
      </c>
      <c r="I11" s="25">
        <v>43.348999999999997</v>
      </c>
      <c r="J11" s="25" t="s">
        <v>74</v>
      </c>
      <c r="K11" s="25">
        <v>2035</v>
      </c>
      <c r="L11" s="25">
        <f>K11-[1]Helpers!$B$3</f>
        <v>2034</v>
      </c>
      <c r="M11" s="25" t="str">
        <f>_xlfn.CONCAT([1]Helpers!$B$4,'Expanded-all-ports'!L11)</f>
        <v>05/01/2034</v>
      </c>
      <c r="N11" s="25" t="s">
        <v>11</v>
      </c>
      <c r="O11" s="25" t="s">
        <v>112</v>
      </c>
      <c r="P11" s="25" t="s">
        <v>103</v>
      </c>
    </row>
    <row r="12" spans="1:17" s="25" customFormat="1" x14ac:dyDescent="0.2">
      <c r="A12" s="25" t="s">
        <v>29</v>
      </c>
      <c r="B12" s="25" t="s">
        <v>107</v>
      </c>
      <c r="C12" s="25">
        <v>40.965299999999999</v>
      </c>
      <c r="D12" s="25">
        <v>-124.6631</v>
      </c>
      <c r="E12" s="25">
        <v>1000</v>
      </c>
      <c r="F12" s="25" t="str">
        <f t="shared" si="0"/>
        <v>20MW_generic</v>
      </c>
      <c r="G12" s="25">
        <f>[1]Helpers!$C$22</f>
        <v>832</v>
      </c>
      <c r="H12" s="25">
        <v>43.348999999999997</v>
      </c>
      <c r="I12" s="25">
        <v>43.348999999999997</v>
      </c>
      <c r="J12" s="25" t="s">
        <v>74</v>
      </c>
      <c r="K12" s="25">
        <v>2036</v>
      </c>
      <c r="L12" s="25">
        <f>K12-[1]Helpers!$B$3</f>
        <v>2035</v>
      </c>
      <c r="M12" s="25" t="str">
        <f>_xlfn.CONCAT([1]Helpers!$B$4,'Expanded-all-ports'!L12)</f>
        <v>05/01/2035</v>
      </c>
      <c r="N12" s="25" t="s">
        <v>11</v>
      </c>
      <c r="O12" s="25" t="s">
        <v>112</v>
      </c>
      <c r="P12" s="25" t="s">
        <v>103</v>
      </c>
    </row>
    <row r="13" spans="1:17" s="25" customFormat="1" x14ac:dyDescent="0.2">
      <c r="A13" s="25" t="s">
        <v>30</v>
      </c>
      <c r="B13" s="25" t="s">
        <v>107</v>
      </c>
      <c r="C13" s="25">
        <v>40.965299999999999</v>
      </c>
      <c r="D13" s="25">
        <v>-124.6631</v>
      </c>
      <c r="E13" s="25">
        <v>1000</v>
      </c>
      <c r="F13" s="25" t="str">
        <f t="shared" si="0"/>
        <v>20MW_generic</v>
      </c>
      <c r="G13" s="25">
        <f>[1]Helpers!$C$22</f>
        <v>832</v>
      </c>
      <c r="H13" s="25">
        <v>43.348999999999997</v>
      </c>
      <c r="I13" s="25">
        <v>43.348999999999997</v>
      </c>
      <c r="J13" s="25" t="s">
        <v>74</v>
      </c>
      <c r="K13" s="25">
        <v>2037</v>
      </c>
      <c r="L13" s="25">
        <f>K13-[1]Helpers!$B$3</f>
        <v>2036</v>
      </c>
      <c r="M13" s="25" t="str">
        <f>_xlfn.CONCAT([1]Helpers!$B$4,'Expanded-all-ports'!L13)</f>
        <v>05/01/2036</v>
      </c>
      <c r="N13" s="25" t="s">
        <v>11</v>
      </c>
      <c r="O13" s="25" t="s">
        <v>112</v>
      </c>
      <c r="P13" s="25" t="s">
        <v>103</v>
      </c>
    </row>
    <row r="14" spans="1:17" s="25" customFormat="1" x14ac:dyDescent="0.2">
      <c r="A14" s="25" t="s">
        <v>31</v>
      </c>
      <c r="B14" s="25" t="s">
        <v>107</v>
      </c>
      <c r="C14" s="25">
        <v>40.965299999999999</v>
      </c>
      <c r="D14" s="25">
        <v>-124.6631</v>
      </c>
      <c r="E14" s="25">
        <v>1000</v>
      </c>
      <c r="F14" s="25" t="str">
        <f t="shared" si="0"/>
        <v>20MW_generic</v>
      </c>
      <c r="G14" s="25">
        <f>[1]Helpers!$C$22</f>
        <v>832</v>
      </c>
      <c r="H14" s="25">
        <v>43.348999999999997</v>
      </c>
      <c r="I14" s="25">
        <v>43.348999999999997</v>
      </c>
      <c r="J14" s="25" t="s">
        <v>74</v>
      </c>
      <c r="K14" s="25">
        <v>2038</v>
      </c>
      <c r="L14" s="25">
        <f>K14-[1]Helpers!$B$3</f>
        <v>2037</v>
      </c>
      <c r="M14" s="25" t="str">
        <f>_xlfn.CONCAT([1]Helpers!$B$4,'Expanded-all-ports'!L14)</f>
        <v>05/01/2037</v>
      </c>
      <c r="N14" s="25" t="s">
        <v>11</v>
      </c>
      <c r="O14" s="25" t="s">
        <v>112</v>
      </c>
      <c r="P14" s="25" t="s">
        <v>103</v>
      </c>
    </row>
    <row r="15" spans="1:17" s="25" customFormat="1" x14ac:dyDescent="0.2">
      <c r="A15" s="25" t="s">
        <v>32</v>
      </c>
      <c r="B15" s="25" t="s">
        <v>107</v>
      </c>
      <c r="C15" s="25">
        <v>40.965299999999999</v>
      </c>
      <c r="D15" s="25">
        <v>-124.6631</v>
      </c>
      <c r="E15" s="25">
        <v>1000</v>
      </c>
      <c r="F15" s="25" t="str">
        <f t="shared" si="0"/>
        <v>20MW_generic</v>
      </c>
      <c r="G15" s="25">
        <f>[1]Helpers!$C$22</f>
        <v>832</v>
      </c>
      <c r="H15" s="25">
        <v>43.348999999999997</v>
      </c>
      <c r="I15" s="25">
        <v>43.348999999999997</v>
      </c>
      <c r="J15" s="25" t="s">
        <v>74</v>
      </c>
      <c r="K15" s="25">
        <v>2039</v>
      </c>
      <c r="L15" s="25">
        <f>K15-[1]Helpers!$B$3</f>
        <v>2038</v>
      </c>
      <c r="M15" s="25" t="str">
        <f>_xlfn.CONCAT([1]Helpers!$B$4,'Expanded-all-ports'!L15)</f>
        <v>05/01/2038</v>
      </c>
      <c r="N15" s="25" t="s">
        <v>11</v>
      </c>
      <c r="O15" s="25" t="s">
        <v>112</v>
      </c>
      <c r="P15" s="25" t="s">
        <v>103</v>
      </c>
    </row>
    <row r="16" spans="1:17" s="25" customFormat="1" x14ac:dyDescent="0.2">
      <c r="A16" s="25" t="s">
        <v>33</v>
      </c>
      <c r="B16" s="25" t="s">
        <v>107</v>
      </c>
      <c r="C16" s="25">
        <v>40.965299999999999</v>
      </c>
      <c r="D16" s="25">
        <v>-124.6631</v>
      </c>
      <c r="E16" s="25">
        <v>1000</v>
      </c>
      <c r="F16" s="25" t="str">
        <f t="shared" si="0"/>
        <v>20MW_generic</v>
      </c>
      <c r="G16" s="25">
        <f>[1]Helpers!$C$22</f>
        <v>832</v>
      </c>
      <c r="H16" s="25">
        <v>43.348999999999997</v>
      </c>
      <c r="I16" s="25">
        <v>43.348999999999997</v>
      </c>
      <c r="J16" s="25" t="s">
        <v>74</v>
      </c>
      <c r="K16" s="25">
        <v>2040</v>
      </c>
      <c r="L16" s="25">
        <f>K16-[1]Helpers!$B$3</f>
        <v>2039</v>
      </c>
      <c r="M16" s="25" t="str">
        <f>_xlfn.CONCAT([1]Helpers!$B$4,'Expanded-all-ports'!L16)</f>
        <v>05/01/2039</v>
      </c>
      <c r="N16" s="25" t="s">
        <v>11</v>
      </c>
      <c r="O16" s="25" t="s">
        <v>112</v>
      </c>
      <c r="P16" s="25" t="s">
        <v>103</v>
      </c>
    </row>
    <row r="17" spans="1:16" s="25" customFormat="1" x14ac:dyDescent="0.2">
      <c r="A17" s="25" t="s">
        <v>34</v>
      </c>
      <c r="B17" s="25" t="s">
        <v>107</v>
      </c>
      <c r="C17" s="25">
        <v>40.965299999999999</v>
      </c>
      <c r="D17" s="25">
        <v>-124.6631</v>
      </c>
      <c r="E17" s="25">
        <v>1000</v>
      </c>
      <c r="F17" s="25" t="str">
        <f t="shared" si="0"/>
        <v>20MW_generic</v>
      </c>
      <c r="G17" s="25">
        <f>[1]Helpers!$C$22</f>
        <v>832</v>
      </c>
      <c r="H17" s="25">
        <v>43.348999999999997</v>
      </c>
      <c r="I17" s="25">
        <v>43.348999999999997</v>
      </c>
      <c r="J17" s="25" t="s">
        <v>74</v>
      </c>
      <c r="K17" s="25">
        <v>2041</v>
      </c>
      <c r="L17" s="25">
        <f>K17-[1]Helpers!$B$3</f>
        <v>2040</v>
      </c>
      <c r="M17" s="25" t="str">
        <f>_xlfn.CONCAT([1]Helpers!$B$4,'Expanded-all-ports'!L17)</f>
        <v>05/01/2040</v>
      </c>
      <c r="N17" s="25" t="s">
        <v>11</v>
      </c>
      <c r="O17" s="25" t="s">
        <v>112</v>
      </c>
      <c r="P17" s="25" t="s">
        <v>103</v>
      </c>
    </row>
    <row r="18" spans="1:16" s="25" customFormat="1" x14ac:dyDescent="0.2">
      <c r="A18" s="25" t="s">
        <v>35</v>
      </c>
      <c r="B18" s="25" t="s">
        <v>107</v>
      </c>
      <c r="C18" s="25">
        <v>40.965299999999999</v>
      </c>
      <c r="D18" s="25">
        <v>-124.6631</v>
      </c>
      <c r="E18" s="25">
        <v>1000</v>
      </c>
      <c r="F18" s="25" t="str">
        <f t="shared" si="0"/>
        <v>20MW_generic</v>
      </c>
      <c r="G18" s="25">
        <f>[1]Helpers!$C$22</f>
        <v>832</v>
      </c>
      <c r="H18" s="25">
        <v>43.348999999999997</v>
      </c>
      <c r="I18" s="25">
        <v>43.348999999999997</v>
      </c>
      <c r="J18" s="25" t="s">
        <v>74</v>
      </c>
      <c r="K18" s="25">
        <v>2042</v>
      </c>
      <c r="L18" s="25">
        <f>K18-[1]Helpers!$B$3</f>
        <v>2041</v>
      </c>
      <c r="M18" s="25" t="str">
        <f>_xlfn.CONCAT([1]Helpers!$B$4,'Expanded-all-ports'!L18)</f>
        <v>05/01/2041</v>
      </c>
      <c r="N18" s="25" t="s">
        <v>11</v>
      </c>
      <c r="O18" s="25" t="s">
        <v>112</v>
      </c>
      <c r="P18" s="25" t="s">
        <v>103</v>
      </c>
    </row>
    <row r="19" spans="1:16" s="25" customFormat="1" x14ac:dyDescent="0.2">
      <c r="A19" s="25" t="s">
        <v>36</v>
      </c>
      <c r="B19" s="25" t="s">
        <v>107</v>
      </c>
      <c r="C19" s="25">
        <v>40.965299999999999</v>
      </c>
      <c r="D19" s="25">
        <v>-124.6631</v>
      </c>
      <c r="E19" s="25">
        <v>1000</v>
      </c>
      <c r="F19" s="25" t="str">
        <f t="shared" si="0"/>
        <v>20MW_generic</v>
      </c>
      <c r="G19" s="25">
        <f>[1]Helpers!$C$22</f>
        <v>832</v>
      </c>
      <c r="H19" s="25">
        <v>43.348999999999997</v>
      </c>
      <c r="I19" s="25">
        <v>43.348999999999997</v>
      </c>
      <c r="J19" s="25" t="s">
        <v>74</v>
      </c>
      <c r="K19" s="25">
        <v>2043</v>
      </c>
      <c r="L19" s="25">
        <f>K19-[1]Helpers!$B$3</f>
        <v>2042</v>
      </c>
      <c r="M19" s="25" t="str">
        <f>_xlfn.CONCAT([1]Helpers!$B$4,'Expanded-all-ports'!L19)</f>
        <v>05/01/2042</v>
      </c>
      <c r="N19" s="25" t="s">
        <v>11</v>
      </c>
      <c r="O19" s="25" t="s">
        <v>112</v>
      </c>
      <c r="P19" s="25" t="s">
        <v>103</v>
      </c>
    </row>
    <row r="20" spans="1:16" s="25" customFormat="1" x14ac:dyDescent="0.2">
      <c r="A20" s="25" t="s">
        <v>37</v>
      </c>
      <c r="B20" s="25" t="s">
        <v>107</v>
      </c>
      <c r="C20" s="25">
        <v>40.965299999999999</v>
      </c>
      <c r="D20" s="25">
        <v>-124.6631</v>
      </c>
      <c r="E20" s="25">
        <v>1000</v>
      </c>
      <c r="F20" s="25" t="str">
        <f t="shared" si="0"/>
        <v>20MW_generic</v>
      </c>
      <c r="G20" s="25">
        <f>[1]Helpers!$C$22</f>
        <v>832</v>
      </c>
      <c r="H20" s="25">
        <v>43.348999999999997</v>
      </c>
      <c r="I20" s="25">
        <v>43.348999999999997</v>
      </c>
      <c r="J20" s="25" t="s">
        <v>74</v>
      </c>
      <c r="K20" s="25">
        <v>2044</v>
      </c>
      <c r="L20" s="25">
        <f>K20-[1]Helpers!$B$3</f>
        <v>2043</v>
      </c>
      <c r="M20" s="25" t="str">
        <f>_xlfn.CONCAT([1]Helpers!$B$4,'Expanded-all-ports'!L20)</f>
        <v>05/01/2043</v>
      </c>
      <c r="N20" s="25" t="s">
        <v>11</v>
      </c>
      <c r="O20" s="25" t="s">
        <v>112</v>
      </c>
      <c r="P20" s="25" t="s">
        <v>103</v>
      </c>
    </row>
    <row r="21" spans="1:16" s="25" customFormat="1" x14ac:dyDescent="0.2">
      <c r="A21" s="25" t="s">
        <v>38</v>
      </c>
      <c r="B21" s="25" t="s">
        <v>107</v>
      </c>
      <c r="C21" s="25">
        <v>40.965299999999999</v>
      </c>
      <c r="D21" s="25">
        <v>-124.6631</v>
      </c>
      <c r="E21" s="25">
        <v>1000</v>
      </c>
      <c r="F21" s="25" t="str">
        <f t="shared" si="0"/>
        <v>20MW_generic</v>
      </c>
      <c r="G21" s="25">
        <f>[1]Helpers!$C$22</f>
        <v>832</v>
      </c>
      <c r="H21" s="25">
        <v>43.348999999999997</v>
      </c>
      <c r="I21" s="25">
        <v>43.348999999999997</v>
      </c>
      <c r="J21" s="25" t="s">
        <v>74</v>
      </c>
      <c r="K21" s="25">
        <v>2045</v>
      </c>
      <c r="L21" s="25">
        <f>K21-[1]Helpers!$B$3</f>
        <v>2044</v>
      </c>
      <c r="M21" s="25" t="str">
        <f>_xlfn.CONCAT([1]Helpers!$B$4,'Expanded-all-ports'!L21)</f>
        <v>05/01/2044</v>
      </c>
      <c r="N21" s="25" t="s">
        <v>11</v>
      </c>
      <c r="O21" s="25" t="s">
        <v>112</v>
      </c>
      <c r="P21" s="25" t="s">
        <v>103</v>
      </c>
    </row>
    <row r="22" spans="1:16" s="25" customFormat="1" x14ac:dyDescent="0.2">
      <c r="A22" s="25" t="s">
        <v>39</v>
      </c>
      <c r="B22" s="25" t="s">
        <v>107</v>
      </c>
      <c r="C22" s="25">
        <v>40.965299999999999</v>
      </c>
      <c r="D22" s="25">
        <v>-124.6631</v>
      </c>
      <c r="E22" s="25">
        <v>1000</v>
      </c>
      <c r="F22" s="25" t="str">
        <f t="shared" si="0"/>
        <v>20MW_generic</v>
      </c>
      <c r="G22" s="25">
        <f>[1]Helpers!$C$22</f>
        <v>832</v>
      </c>
      <c r="H22" s="25">
        <v>43.348999999999997</v>
      </c>
      <c r="I22" s="25">
        <v>43.348999999999997</v>
      </c>
      <c r="J22" s="25" t="s">
        <v>74</v>
      </c>
      <c r="K22" s="25">
        <v>2045</v>
      </c>
      <c r="L22" s="25">
        <f>K22-[1]Helpers!$B$3</f>
        <v>2044</v>
      </c>
      <c r="M22" s="25" t="str">
        <f>_xlfn.CONCAT([1]Helpers!$B$4,'Expanded-all-ports'!L22)</f>
        <v>05/01/2044</v>
      </c>
      <c r="N22" s="25" t="s">
        <v>11</v>
      </c>
      <c r="O22" s="25" t="s">
        <v>112</v>
      </c>
      <c r="P22" s="25" t="s">
        <v>103</v>
      </c>
    </row>
    <row r="23" spans="1:16" s="25" customFormat="1" x14ac:dyDescent="0.2">
      <c r="A23" s="25" t="s">
        <v>40</v>
      </c>
      <c r="B23" s="25" t="s">
        <v>108</v>
      </c>
      <c r="C23" s="25">
        <v>42.159599999999998</v>
      </c>
      <c r="D23" s="25">
        <v>-124.8165</v>
      </c>
      <c r="E23" s="25">
        <v>1000</v>
      </c>
      <c r="F23" s="25" t="str">
        <f t="shared" si="0"/>
        <v>15MW_generic</v>
      </c>
      <c r="G23" s="25">
        <f>[1]Helpers!D22</f>
        <v>601.70000000000005</v>
      </c>
      <c r="H23" s="25">
        <v>148.40199999999999</v>
      </c>
      <c r="I23" s="25">
        <v>148.40199999999999</v>
      </c>
      <c r="J23" s="25" t="s">
        <v>74</v>
      </c>
      <c r="K23" s="25">
        <v>2034</v>
      </c>
      <c r="L23" s="25">
        <f>K23-[1]Helpers!$B$3</f>
        <v>2033</v>
      </c>
      <c r="M23" s="25" t="str">
        <f>_xlfn.CONCAT([1]Helpers!$B$4,'Expanded-all-ports'!L23)</f>
        <v>05/01/2033</v>
      </c>
      <c r="N23" s="25" t="s">
        <v>13</v>
      </c>
      <c r="O23" s="25" t="s">
        <v>92</v>
      </c>
      <c r="P23" s="25" t="s">
        <v>103</v>
      </c>
    </row>
    <row r="24" spans="1:16" s="25" customFormat="1" x14ac:dyDescent="0.2">
      <c r="A24" s="25" t="s">
        <v>41</v>
      </c>
      <c r="B24" s="25" t="s">
        <v>96</v>
      </c>
      <c r="C24" s="25">
        <v>43.634999999999998</v>
      </c>
      <c r="D24" s="25">
        <v>-124.8189</v>
      </c>
      <c r="E24" s="25">
        <v>1000</v>
      </c>
      <c r="F24" s="25" t="str">
        <f t="shared" si="0"/>
        <v>20MW_generic</v>
      </c>
      <c r="G24" s="25">
        <f>[1]Helpers!E22</f>
        <v>594.70000000000005</v>
      </c>
      <c r="H24" s="25">
        <v>50.051000000000002</v>
      </c>
      <c r="I24" s="25">
        <v>50.051000000000002</v>
      </c>
      <c r="J24" s="25" t="s">
        <v>74</v>
      </c>
      <c r="K24" s="25">
        <v>2035</v>
      </c>
      <c r="L24" s="25">
        <f>K24-[1]Helpers!$B$3</f>
        <v>2034</v>
      </c>
      <c r="M24" s="25" t="str">
        <f>_xlfn.CONCAT([1]Helpers!$B$4,'Expanded-all-ports'!L24)</f>
        <v>05/01/2034</v>
      </c>
      <c r="N24" s="25" t="s">
        <v>13</v>
      </c>
      <c r="O24" s="25" t="s">
        <v>91</v>
      </c>
      <c r="P24" s="25" t="s">
        <v>103</v>
      </c>
    </row>
    <row r="25" spans="1:16" s="25" customFormat="1" x14ac:dyDescent="0.2">
      <c r="A25" s="25" t="s">
        <v>42</v>
      </c>
      <c r="B25" s="25" t="s">
        <v>108</v>
      </c>
      <c r="C25" s="25">
        <v>42.159599999999998</v>
      </c>
      <c r="D25" s="25">
        <v>-124.8165</v>
      </c>
      <c r="E25" s="25">
        <v>1000</v>
      </c>
      <c r="F25" s="25" t="str">
        <f t="shared" si="0"/>
        <v>20MW_generic</v>
      </c>
      <c r="G25" s="25">
        <f>[1]Helpers!D22</f>
        <v>601.70000000000005</v>
      </c>
      <c r="H25" s="25">
        <v>148.40199999999999</v>
      </c>
      <c r="I25" s="25">
        <v>148.40199999999999</v>
      </c>
      <c r="J25" s="25" t="s">
        <v>74</v>
      </c>
      <c r="K25" s="25">
        <v>2036</v>
      </c>
      <c r="L25" s="25">
        <f>K25-[1]Helpers!$B$3</f>
        <v>2035</v>
      </c>
      <c r="M25" s="25" t="str">
        <f>_xlfn.CONCAT([1]Helpers!$B$4,'Expanded-all-ports'!L25)</f>
        <v>05/01/2035</v>
      </c>
      <c r="N25" s="25" t="s">
        <v>13</v>
      </c>
      <c r="O25" s="25" t="s">
        <v>92</v>
      </c>
      <c r="P25" s="25" t="s">
        <v>103</v>
      </c>
    </row>
    <row r="26" spans="1:16" s="25" customFormat="1" x14ac:dyDescent="0.2">
      <c r="A26" s="25" t="s">
        <v>43</v>
      </c>
      <c r="B26" s="25" t="s">
        <v>96</v>
      </c>
      <c r="C26" s="25">
        <v>43.634999999999998</v>
      </c>
      <c r="D26" s="25">
        <v>-124.8189</v>
      </c>
      <c r="E26" s="25">
        <v>1000</v>
      </c>
      <c r="F26" s="25" t="str">
        <f t="shared" si="0"/>
        <v>20MW_generic</v>
      </c>
      <c r="G26" s="25">
        <f>[1]Helpers!E22</f>
        <v>594.70000000000005</v>
      </c>
      <c r="H26" s="25">
        <v>50.051000000000002</v>
      </c>
      <c r="I26" s="25">
        <v>50.051000000000002</v>
      </c>
      <c r="J26" s="25" t="s">
        <v>74</v>
      </c>
      <c r="K26" s="25">
        <v>2037</v>
      </c>
      <c r="L26" s="25">
        <f>K26-[1]Helpers!$B$3</f>
        <v>2036</v>
      </c>
      <c r="M26" s="25" t="str">
        <f>_xlfn.CONCAT([1]Helpers!$B$4,'Expanded-all-ports'!L26)</f>
        <v>05/01/2036</v>
      </c>
      <c r="N26" s="25" t="s">
        <v>13</v>
      </c>
      <c r="O26" s="25" t="s">
        <v>91</v>
      </c>
      <c r="P26" s="25" t="s">
        <v>103</v>
      </c>
    </row>
    <row r="27" spans="1:16" s="25" customFormat="1" x14ac:dyDescent="0.2">
      <c r="A27" s="25" t="s">
        <v>44</v>
      </c>
      <c r="B27" s="25" t="s">
        <v>108</v>
      </c>
      <c r="C27" s="25">
        <v>42.159599999999998</v>
      </c>
      <c r="D27" s="25">
        <v>-124.8165</v>
      </c>
      <c r="E27" s="25">
        <v>1000</v>
      </c>
      <c r="F27" s="25" t="str">
        <f t="shared" si="0"/>
        <v>20MW_generic</v>
      </c>
      <c r="G27" s="25">
        <f>[1]Helpers!D22</f>
        <v>601.70000000000005</v>
      </c>
      <c r="H27" s="25">
        <v>148.40199999999999</v>
      </c>
      <c r="I27" s="25">
        <v>148.40199999999999</v>
      </c>
      <c r="J27" s="25" t="s">
        <v>74</v>
      </c>
      <c r="K27" s="25">
        <v>2038</v>
      </c>
      <c r="L27" s="25">
        <f>K27-[1]Helpers!$B$3</f>
        <v>2037</v>
      </c>
      <c r="M27" s="25" t="str">
        <f>_xlfn.CONCAT([1]Helpers!$B$4,'Expanded-all-ports'!L27)</f>
        <v>05/01/2037</v>
      </c>
      <c r="N27" s="25" t="s">
        <v>13</v>
      </c>
      <c r="O27" s="25" t="s">
        <v>92</v>
      </c>
      <c r="P27" s="25" t="s">
        <v>103</v>
      </c>
    </row>
    <row r="28" spans="1:16" s="25" customFormat="1" x14ac:dyDescent="0.2">
      <c r="A28" s="25" t="s">
        <v>45</v>
      </c>
      <c r="B28" s="25" t="s">
        <v>96</v>
      </c>
      <c r="C28" s="25">
        <v>43.634999999999998</v>
      </c>
      <c r="D28" s="25">
        <v>-124.8189</v>
      </c>
      <c r="E28" s="25">
        <v>1000</v>
      </c>
      <c r="F28" s="25" t="str">
        <f t="shared" si="0"/>
        <v>20MW_generic</v>
      </c>
      <c r="G28" s="25">
        <f>[1]Helpers!E22</f>
        <v>594.70000000000005</v>
      </c>
      <c r="H28" s="25">
        <v>50.051000000000002</v>
      </c>
      <c r="I28" s="25">
        <v>50.051000000000002</v>
      </c>
      <c r="J28" s="25" t="s">
        <v>74</v>
      </c>
      <c r="K28" s="25">
        <v>2039</v>
      </c>
      <c r="L28" s="25">
        <f>K28-[1]Helpers!$B$3</f>
        <v>2038</v>
      </c>
      <c r="M28" s="25" t="str">
        <f>_xlfn.CONCAT([1]Helpers!$B$4,'Expanded-all-ports'!L28)</f>
        <v>05/01/2038</v>
      </c>
      <c r="N28" s="25" t="s">
        <v>13</v>
      </c>
      <c r="O28" s="25" t="s">
        <v>91</v>
      </c>
      <c r="P28" s="25" t="s">
        <v>103</v>
      </c>
    </row>
    <row r="29" spans="1:16" s="25" customFormat="1" x14ac:dyDescent="0.2">
      <c r="A29" s="25" t="s">
        <v>46</v>
      </c>
      <c r="B29" s="25" t="s">
        <v>108</v>
      </c>
      <c r="C29" s="25">
        <v>42.159599999999998</v>
      </c>
      <c r="D29" s="25">
        <v>-124.8165</v>
      </c>
      <c r="E29" s="25">
        <v>1000</v>
      </c>
      <c r="F29" s="25" t="str">
        <f t="shared" si="0"/>
        <v>20MW_generic</v>
      </c>
      <c r="G29" s="25">
        <f>[1]Helpers!D22</f>
        <v>601.70000000000005</v>
      </c>
      <c r="H29" s="25">
        <v>148.40199999999999</v>
      </c>
      <c r="I29" s="25">
        <v>148.40199999999999</v>
      </c>
      <c r="J29" s="25" t="s">
        <v>74</v>
      </c>
      <c r="K29" s="25">
        <v>2040</v>
      </c>
      <c r="L29" s="25">
        <f>K29-[1]Helpers!$B$3</f>
        <v>2039</v>
      </c>
      <c r="M29" s="25" t="str">
        <f>_xlfn.CONCAT([1]Helpers!$B$4,'Expanded-all-ports'!L29)</f>
        <v>05/01/2039</v>
      </c>
      <c r="N29" s="25" t="s">
        <v>13</v>
      </c>
      <c r="O29" s="25" t="s">
        <v>92</v>
      </c>
      <c r="P29" s="25" t="s">
        <v>103</v>
      </c>
    </row>
    <row r="30" spans="1:16" s="25" customFormat="1" x14ac:dyDescent="0.2">
      <c r="A30" s="25" t="s">
        <v>47</v>
      </c>
      <c r="B30" s="25" t="s">
        <v>108</v>
      </c>
      <c r="C30" s="25">
        <v>42.159599999999998</v>
      </c>
      <c r="D30" s="25">
        <v>-124.8165</v>
      </c>
      <c r="E30" s="25">
        <v>1000</v>
      </c>
      <c r="F30" s="25" t="str">
        <f t="shared" si="0"/>
        <v>20MW_generic</v>
      </c>
      <c r="G30" s="25">
        <f>[1]Helpers!D22</f>
        <v>601.70000000000005</v>
      </c>
      <c r="H30" s="25">
        <v>148.40199999999999</v>
      </c>
      <c r="I30" s="25">
        <v>148.40199999999999</v>
      </c>
      <c r="J30" s="25" t="s">
        <v>74</v>
      </c>
      <c r="K30" s="25">
        <v>2041</v>
      </c>
      <c r="L30" s="25">
        <f>K30-[1]Helpers!$B$3</f>
        <v>2040</v>
      </c>
      <c r="M30" s="25" t="str">
        <f>_xlfn.CONCAT([1]Helpers!$B$4,'Expanded-all-ports'!L30)</f>
        <v>05/01/2040</v>
      </c>
      <c r="N30" s="25" t="s">
        <v>13</v>
      </c>
      <c r="O30" s="25" t="s">
        <v>92</v>
      </c>
      <c r="P30" s="25" t="s">
        <v>103</v>
      </c>
    </row>
    <row r="31" spans="1:16" s="25" customFormat="1" x14ac:dyDescent="0.2">
      <c r="A31" s="25" t="s">
        <v>48</v>
      </c>
      <c r="B31" s="25" t="s">
        <v>99</v>
      </c>
      <c r="C31" s="25">
        <v>35.598999999999997</v>
      </c>
      <c r="D31" s="25">
        <v>-124.819</v>
      </c>
      <c r="E31" s="25">
        <v>1000</v>
      </c>
      <c r="F31" s="25" t="str">
        <f t="shared" si="0"/>
        <v>15MW_generic</v>
      </c>
      <c r="G31" s="25">
        <f>[1]Helpers!$B$22</f>
        <v>1013</v>
      </c>
      <c r="H31" s="25">
        <v>432.74900000000002</v>
      </c>
      <c r="I31" s="25">
        <v>432.74900000000002</v>
      </c>
      <c r="J31" s="25" t="s">
        <v>74</v>
      </c>
      <c r="K31" s="25">
        <v>2033</v>
      </c>
      <c r="L31" s="25">
        <f>K31-[1]Helpers!$B$3</f>
        <v>2032</v>
      </c>
      <c r="M31" s="25" t="str">
        <f>_xlfn.CONCAT([1]Helpers!$B$4,'Expanded-all-ports'!L31)</f>
        <v>05/01/2032</v>
      </c>
      <c r="N31" s="25" t="s">
        <v>10</v>
      </c>
      <c r="O31" s="25" t="s">
        <v>90</v>
      </c>
      <c r="P31" s="25" t="s">
        <v>103</v>
      </c>
    </row>
    <row r="32" spans="1:16" s="25" customFormat="1" x14ac:dyDescent="0.2">
      <c r="A32" s="25" t="s">
        <v>49</v>
      </c>
      <c r="B32" s="25" t="s">
        <v>99</v>
      </c>
      <c r="C32" s="25">
        <v>35.598999999999997</v>
      </c>
      <c r="D32" s="25">
        <v>-124.819</v>
      </c>
      <c r="E32" s="25">
        <v>1000</v>
      </c>
      <c r="F32" s="25" t="str">
        <f t="shared" si="0"/>
        <v>20MW_generic</v>
      </c>
      <c r="G32" s="25">
        <f>[1]Helpers!$B$22</f>
        <v>1013</v>
      </c>
      <c r="H32" s="25">
        <v>432.74900000000002</v>
      </c>
      <c r="I32" s="25">
        <v>432.74900000000002</v>
      </c>
      <c r="J32" s="25" t="s">
        <v>74</v>
      </c>
      <c r="K32" s="25">
        <v>2035</v>
      </c>
      <c r="L32" s="25">
        <f>K32-[1]Helpers!$B$3</f>
        <v>2034</v>
      </c>
      <c r="M32" s="25" t="str">
        <f>_xlfn.CONCAT([1]Helpers!$B$4,'Expanded-all-ports'!L32)</f>
        <v>05/01/2034</v>
      </c>
      <c r="N32" s="25" t="s">
        <v>10</v>
      </c>
      <c r="O32" s="25" t="s">
        <v>90</v>
      </c>
      <c r="P32" s="25" t="s">
        <v>103</v>
      </c>
    </row>
    <row r="33" spans="1:17" s="25" customFormat="1" x14ac:dyDescent="0.2">
      <c r="A33" s="25" t="s">
        <v>50</v>
      </c>
      <c r="B33" s="25" t="s">
        <v>99</v>
      </c>
      <c r="C33" s="25">
        <v>35.598999999999997</v>
      </c>
      <c r="D33" s="25">
        <v>-124.819</v>
      </c>
      <c r="E33" s="25">
        <v>1000</v>
      </c>
      <c r="F33" s="25" t="str">
        <f t="shared" si="0"/>
        <v>20MW_generic</v>
      </c>
      <c r="G33" s="25">
        <f>[1]Helpers!$B$22</f>
        <v>1013</v>
      </c>
      <c r="H33" s="25">
        <v>432.74900000000002</v>
      </c>
      <c r="I33" s="25">
        <v>432.74900000000002</v>
      </c>
      <c r="J33" s="25" t="s">
        <v>74</v>
      </c>
      <c r="K33" s="25">
        <v>2037</v>
      </c>
      <c r="L33" s="25">
        <f>K33-[1]Helpers!$B$3</f>
        <v>2036</v>
      </c>
      <c r="M33" s="25" t="str">
        <f>_xlfn.CONCAT([1]Helpers!$B$4,'Expanded-all-ports'!L33)</f>
        <v>05/01/2036</v>
      </c>
      <c r="N33" s="25" t="s">
        <v>10</v>
      </c>
      <c r="O33" s="25" t="s">
        <v>90</v>
      </c>
      <c r="P33" s="25" t="s">
        <v>103</v>
      </c>
    </row>
    <row r="34" spans="1:17" s="25" customFormat="1" x14ac:dyDescent="0.2">
      <c r="A34" s="25" t="s">
        <v>51</v>
      </c>
      <c r="B34" s="25" t="s">
        <v>99</v>
      </c>
      <c r="C34" s="25">
        <v>35.598999999999997</v>
      </c>
      <c r="D34" s="25">
        <v>-124.819</v>
      </c>
      <c r="E34" s="25">
        <v>1000</v>
      </c>
      <c r="F34" s="25" t="str">
        <f t="shared" si="0"/>
        <v>20MW_generic</v>
      </c>
      <c r="G34" s="25">
        <f>[1]Helpers!$B$22</f>
        <v>1013</v>
      </c>
      <c r="H34" s="25">
        <v>432.74900000000002</v>
      </c>
      <c r="I34" s="25">
        <v>432.74900000000002</v>
      </c>
      <c r="J34" s="25" t="s">
        <v>74</v>
      </c>
      <c r="K34" s="25">
        <v>2039</v>
      </c>
      <c r="L34" s="25">
        <f>K34-[1]Helpers!$B$3</f>
        <v>2038</v>
      </c>
      <c r="M34" s="25" t="str">
        <f>_xlfn.CONCAT([1]Helpers!$B$4,'Expanded-all-ports'!L34)</f>
        <v>05/01/2038</v>
      </c>
      <c r="N34" s="25" t="s">
        <v>10</v>
      </c>
      <c r="O34" s="25" t="s">
        <v>90</v>
      </c>
      <c r="P34" s="25" t="s">
        <v>103</v>
      </c>
    </row>
    <row r="35" spans="1:17" s="25" customFormat="1" x14ac:dyDescent="0.2">
      <c r="A35" s="25" t="s">
        <v>52</v>
      </c>
      <c r="B35" s="25" t="s">
        <v>99</v>
      </c>
      <c r="C35" s="25">
        <v>35.598999999999997</v>
      </c>
      <c r="D35" s="25">
        <v>-124.819</v>
      </c>
      <c r="E35" s="25">
        <v>1000</v>
      </c>
      <c r="F35" s="25" t="str">
        <f t="shared" si="0"/>
        <v>20MW_generic</v>
      </c>
      <c r="G35" s="25">
        <f>[1]Helpers!$B$22</f>
        <v>1013</v>
      </c>
      <c r="H35" s="25">
        <v>432.74900000000002</v>
      </c>
      <c r="I35" s="25">
        <v>432.74900000000002</v>
      </c>
      <c r="J35" s="25" t="s">
        <v>74</v>
      </c>
      <c r="K35" s="25">
        <v>2041</v>
      </c>
      <c r="L35" s="25">
        <f>K35-[1]Helpers!$B$3</f>
        <v>2040</v>
      </c>
      <c r="M35" s="25" t="str">
        <f>_xlfn.CONCAT([1]Helpers!$B$4,'Expanded-all-ports'!L35)</f>
        <v>05/01/2040</v>
      </c>
      <c r="N35" s="25" t="s">
        <v>10</v>
      </c>
      <c r="O35" s="25" t="s">
        <v>90</v>
      </c>
      <c r="P35" s="25" t="s">
        <v>103</v>
      </c>
    </row>
    <row r="36" spans="1:17" s="25" customFormat="1" x14ac:dyDescent="0.2">
      <c r="A36" s="25" t="s">
        <v>53</v>
      </c>
      <c r="B36" s="25" t="s">
        <v>99</v>
      </c>
      <c r="C36" s="25">
        <v>35.598999999999997</v>
      </c>
      <c r="D36" s="25">
        <v>-124.819</v>
      </c>
      <c r="E36" s="25">
        <v>1000</v>
      </c>
      <c r="F36" s="25" t="str">
        <f t="shared" si="0"/>
        <v>20MW_generic</v>
      </c>
      <c r="G36" s="25">
        <f>[1]Helpers!$B$22</f>
        <v>1013</v>
      </c>
      <c r="H36" s="25">
        <v>432.74900000000002</v>
      </c>
      <c r="I36" s="25">
        <v>432.74900000000002</v>
      </c>
      <c r="J36" s="25" t="s">
        <v>74</v>
      </c>
      <c r="K36" s="25">
        <v>2043</v>
      </c>
      <c r="L36" s="25">
        <f>K36-[1]Helpers!$B$3</f>
        <v>2042</v>
      </c>
      <c r="M36" s="25" t="str">
        <f>_xlfn.CONCAT([1]Helpers!$B$4,'Expanded-all-ports'!L36)</f>
        <v>05/01/2042</v>
      </c>
      <c r="N36" s="25" t="s">
        <v>10</v>
      </c>
      <c r="O36" s="25" t="s">
        <v>90</v>
      </c>
      <c r="P36" s="25" t="s">
        <v>103</v>
      </c>
    </row>
    <row r="37" spans="1:17" s="25" customFormat="1" x14ac:dyDescent="0.2">
      <c r="A37" s="25" t="s">
        <v>54</v>
      </c>
      <c r="B37" s="25" t="s">
        <v>14</v>
      </c>
      <c r="C37" s="25">
        <v>46.887</v>
      </c>
      <c r="D37" s="25">
        <v>-125.04600000000001</v>
      </c>
      <c r="E37" s="25">
        <v>1000</v>
      </c>
      <c r="F37" s="25" t="str">
        <f t="shared" si="0"/>
        <v>20MW_generic</v>
      </c>
      <c r="G37" s="25">
        <f>[1]Helpers!$F$22</f>
        <v>913</v>
      </c>
      <c r="H37" s="25">
        <v>89.117000000000004</v>
      </c>
      <c r="I37" s="25">
        <v>89.117000000000004</v>
      </c>
      <c r="J37" s="25" t="s">
        <v>74</v>
      </c>
      <c r="K37" s="25">
        <v>2040</v>
      </c>
      <c r="L37" s="25">
        <f>K37-[1]Helpers!$B$3</f>
        <v>2039</v>
      </c>
      <c r="M37" s="25" t="str">
        <f>_xlfn.CONCAT([1]Helpers!$B$4,'Expanded-all-ports'!L37)</f>
        <v>05/01/2039</v>
      </c>
      <c r="N37" s="25" t="s">
        <v>15</v>
      </c>
      <c r="O37" s="25" t="s">
        <v>95</v>
      </c>
      <c r="P37" s="25" t="s">
        <v>104</v>
      </c>
    </row>
    <row r="38" spans="1:17" s="25" customFormat="1" x14ac:dyDescent="0.2">
      <c r="A38" s="25" t="s">
        <v>55</v>
      </c>
      <c r="B38" s="25" t="s">
        <v>14</v>
      </c>
      <c r="C38" s="25">
        <v>46.887</v>
      </c>
      <c r="D38" s="25">
        <v>-125.04600000000001</v>
      </c>
      <c r="E38" s="25">
        <v>1000</v>
      </c>
      <c r="F38" s="25" t="str">
        <f t="shared" si="0"/>
        <v>20MW_generic</v>
      </c>
      <c r="G38" s="25">
        <f>[1]Helpers!$F$22</f>
        <v>913</v>
      </c>
      <c r="H38" s="25">
        <v>89.117000000000004</v>
      </c>
      <c r="I38" s="25">
        <v>89.117000000000004</v>
      </c>
      <c r="J38" s="25" t="s">
        <v>74</v>
      </c>
      <c r="K38" s="25">
        <v>2041</v>
      </c>
      <c r="L38" s="25">
        <f>K38-[1]Helpers!$B$3</f>
        <v>2040</v>
      </c>
      <c r="M38" s="25" t="str">
        <f>_xlfn.CONCAT([1]Helpers!$B$4,'Expanded-all-ports'!L38)</f>
        <v>05/01/2040</v>
      </c>
      <c r="N38" s="25" t="s">
        <v>15</v>
      </c>
      <c r="O38" s="25" t="s">
        <v>95</v>
      </c>
      <c r="P38" s="25" t="s">
        <v>104</v>
      </c>
    </row>
    <row r="39" spans="1:17" s="25" customFormat="1" x14ac:dyDescent="0.2">
      <c r="A39" s="25" t="s">
        <v>56</v>
      </c>
      <c r="B39" s="25" t="s">
        <v>14</v>
      </c>
      <c r="C39" s="25">
        <v>46.887</v>
      </c>
      <c r="D39" s="25">
        <v>-125.04600000000001</v>
      </c>
      <c r="E39" s="25">
        <v>1000</v>
      </c>
      <c r="F39" s="25" t="str">
        <f t="shared" si="0"/>
        <v>20MW_generic</v>
      </c>
      <c r="G39" s="25">
        <f>[1]Helpers!$F$22</f>
        <v>913</v>
      </c>
      <c r="H39" s="25">
        <v>89.117000000000004</v>
      </c>
      <c r="I39" s="25">
        <v>89.117000000000004</v>
      </c>
      <c r="J39" s="25" t="s">
        <v>74</v>
      </c>
      <c r="K39" s="25">
        <v>2042</v>
      </c>
      <c r="L39" s="25">
        <f>K39-[1]Helpers!$B$3</f>
        <v>2041</v>
      </c>
      <c r="M39" s="25" t="str">
        <f>_xlfn.CONCAT([1]Helpers!$B$4,'Expanded-all-ports'!L39)</f>
        <v>05/01/2041</v>
      </c>
      <c r="N39" s="25" t="s">
        <v>15</v>
      </c>
      <c r="O39" s="25" t="s">
        <v>95</v>
      </c>
      <c r="P39" s="25" t="s">
        <v>104</v>
      </c>
    </row>
    <row r="40" spans="1:17" s="25" customFormat="1" x14ac:dyDescent="0.2">
      <c r="A40" s="25" t="s">
        <v>57</v>
      </c>
      <c r="B40" s="25" t="s">
        <v>14</v>
      </c>
      <c r="C40" s="25">
        <v>46.887</v>
      </c>
      <c r="D40" s="25">
        <v>-125.04600000000001</v>
      </c>
      <c r="E40" s="25">
        <v>1000</v>
      </c>
      <c r="F40" s="25" t="str">
        <f t="shared" si="0"/>
        <v>20MW_generic</v>
      </c>
      <c r="G40" s="25">
        <f>[1]Helpers!$F$22</f>
        <v>913</v>
      </c>
      <c r="H40" s="25">
        <v>89.117000000000004</v>
      </c>
      <c r="I40" s="25">
        <v>89.117000000000004</v>
      </c>
      <c r="J40" s="25" t="s">
        <v>74</v>
      </c>
      <c r="K40" s="25">
        <v>2043</v>
      </c>
      <c r="L40" s="25">
        <f>K40-[1]Helpers!$B$3</f>
        <v>2042</v>
      </c>
      <c r="M40" s="25" t="str">
        <f>_xlfn.CONCAT([1]Helpers!$B$4,'Expanded-all-ports'!L40)</f>
        <v>05/01/2042</v>
      </c>
      <c r="N40" s="25" t="s">
        <v>15</v>
      </c>
      <c r="O40" s="25" t="s">
        <v>95</v>
      </c>
      <c r="P40" s="25" t="s">
        <v>104</v>
      </c>
    </row>
    <row r="41" spans="1:17" s="25" customFormat="1" x14ac:dyDescent="0.2">
      <c r="A41" s="25" t="s">
        <v>58</v>
      </c>
      <c r="B41" s="25" t="s">
        <v>14</v>
      </c>
      <c r="C41" s="25">
        <v>46.887</v>
      </c>
      <c r="D41" s="25">
        <v>-125.04600000000001</v>
      </c>
      <c r="E41" s="25">
        <v>1000</v>
      </c>
      <c r="F41" s="25" t="str">
        <f>IF(K41&gt;2034, "20MW_generic", "15MW_generic")</f>
        <v>20MW_generic</v>
      </c>
      <c r="G41" s="25">
        <f>[1]Helpers!$F$22</f>
        <v>913</v>
      </c>
      <c r="H41" s="25">
        <v>89.117000000000004</v>
      </c>
      <c r="I41" s="25">
        <v>89.117000000000004</v>
      </c>
      <c r="J41" s="25" t="s">
        <v>74</v>
      </c>
      <c r="K41" s="25">
        <v>2044</v>
      </c>
      <c r="L41" s="25">
        <f>K41-[1]Helpers!$B$3</f>
        <v>2043</v>
      </c>
      <c r="M41" s="25" t="str">
        <f>_xlfn.CONCAT([1]Helpers!$B$4,'Expanded-all-ports'!L41)</f>
        <v>05/01/2043</v>
      </c>
      <c r="N41" s="25" t="s">
        <v>15</v>
      </c>
      <c r="O41" s="25" t="s">
        <v>95</v>
      </c>
      <c r="P41" s="25" t="s">
        <v>104</v>
      </c>
    </row>
    <row r="42" spans="1:17" s="25" customFormat="1" x14ac:dyDescent="0.2">
      <c r="A42" s="25" t="s">
        <v>59</v>
      </c>
      <c r="B42" s="25" t="s">
        <v>14</v>
      </c>
      <c r="C42" s="25">
        <v>46.887</v>
      </c>
      <c r="D42" s="25">
        <v>-125.04600000000001</v>
      </c>
      <c r="E42" s="25">
        <v>1000</v>
      </c>
      <c r="F42" s="25" t="str">
        <f t="shared" si="0"/>
        <v>20MW_generic</v>
      </c>
      <c r="G42" s="25">
        <f>[1]Helpers!$F$22</f>
        <v>913</v>
      </c>
      <c r="H42" s="25">
        <v>89.117000000000004</v>
      </c>
      <c r="I42" s="25">
        <v>89.117000000000004</v>
      </c>
      <c r="J42" s="25" t="s">
        <v>74</v>
      </c>
      <c r="K42" s="25">
        <v>2045</v>
      </c>
      <c r="L42" s="25">
        <f>K42-[1]Helpers!$B$3</f>
        <v>2044</v>
      </c>
      <c r="M42" s="25" t="str">
        <f>_xlfn.CONCAT([1]Helpers!$B$4,'Expanded-all-ports'!L42)</f>
        <v>05/01/2044</v>
      </c>
      <c r="N42" s="25" t="s">
        <v>15</v>
      </c>
      <c r="O42" s="25" t="s">
        <v>95</v>
      </c>
      <c r="P42" s="25" t="s">
        <v>104</v>
      </c>
    </row>
    <row r="43" spans="1:17" s="25" customFormat="1" x14ac:dyDescent="0.2">
      <c r="A43" s="25" t="s">
        <v>60</v>
      </c>
      <c r="B43" s="25" t="s">
        <v>12</v>
      </c>
      <c r="C43" s="25">
        <v>42.159599999999998</v>
      </c>
      <c r="D43" s="25">
        <v>-124.8165</v>
      </c>
      <c r="E43" s="25">
        <v>1000</v>
      </c>
      <c r="F43" s="25" t="str">
        <f t="shared" si="0"/>
        <v>20MW_generic</v>
      </c>
      <c r="G43" s="25">
        <f>[1]Helpers!D22</f>
        <v>601.70000000000005</v>
      </c>
      <c r="H43" s="25">
        <f>[1]Helpers!$H$11</f>
        <v>477.34100000000001</v>
      </c>
      <c r="I43" s="25">
        <f>[1]Helpers!$H$11</f>
        <v>477.34100000000001</v>
      </c>
      <c r="J43" s="25" t="s">
        <v>74</v>
      </c>
      <c r="K43" s="25">
        <v>2039</v>
      </c>
      <c r="L43" s="25">
        <f>K43-[1]Helpers!$B$3</f>
        <v>2038</v>
      </c>
      <c r="M43" s="25" t="str">
        <f>_xlfn.CONCAT([1]Helpers!$B$4,'Expanded-all-ports'!L43)</f>
        <v>05/01/2038</v>
      </c>
      <c r="N43" s="25" t="s">
        <v>16</v>
      </c>
      <c r="O43" s="25" t="s">
        <v>92</v>
      </c>
      <c r="P43" s="25" t="s">
        <v>104</v>
      </c>
      <c r="Q43" s="26"/>
    </row>
    <row r="44" spans="1:17" s="25" customFormat="1" x14ac:dyDescent="0.2">
      <c r="A44" s="25" t="s">
        <v>61</v>
      </c>
      <c r="B44" s="25" t="s">
        <v>96</v>
      </c>
      <c r="C44" s="25">
        <v>43.634999999999998</v>
      </c>
      <c r="D44" s="25">
        <v>-124.8189</v>
      </c>
      <c r="E44" s="25">
        <v>1000</v>
      </c>
      <c r="F44" s="25" t="str">
        <f t="shared" si="0"/>
        <v>20MW_generic</v>
      </c>
      <c r="G44" s="25">
        <f>[1]Helpers!E22</f>
        <v>594.70000000000005</v>
      </c>
      <c r="H44" s="25">
        <f>[1]Helpers!$H$10</f>
        <v>316.45999999999998</v>
      </c>
      <c r="I44" s="25">
        <f>[1]Helpers!$H$10</f>
        <v>316.45999999999998</v>
      </c>
      <c r="J44" s="25" t="s">
        <v>74</v>
      </c>
      <c r="K44" s="25">
        <v>2041</v>
      </c>
      <c r="L44" s="25">
        <f>K44-[1]Helpers!$B$3</f>
        <v>2040</v>
      </c>
      <c r="M44" s="25" t="str">
        <f>_xlfn.CONCAT([1]Helpers!$B$4,'Expanded-all-ports'!L44)</f>
        <v>05/01/2040</v>
      </c>
      <c r="N44" s="25" t="s">
        <v>16</v>
      </c>
      <c r="O44" s="25" t="s">
        <v>91</v>
      </c>
      <c r="P44" s="25" t="s">
        <v>104</v>
      </c>
      <c r="Q44" s="26"/>
    </row>
    <row r="45" spans="1:17" s="25" customFormat="1" x14ac:dyDescent="0.2">
      <c r="A45" s="25" t="s">
        <v>62</v>
      </c>
      <c r="B45" s="25" t="s">
        <v>108</v>
      </c>
      <c r="C45" s="25">
        <v>42.159599999999998</v>
      </c>
      <c r="D45" s="25">
        <v>-124.8165</v>
      </c>
      <c r="E45" s="25">
        <v>1000</v>
      </c>
      <c r="F45" s="25" t="str">
        <f t="shared" si="0"/>
        <v>20MW_generic</v>
      </c>
      <c r="G45" s="25">
        <f>[1]Helpers!D22</f>
        <v>601.70000000000005</v>
      </c>
      <c r="H45" s="25">
        <f>[1]Helpers!$H$11</f>
        <v>477.34100000000001</v>
      </c>
      <c r="I45" s="25">
        <f>[1]Helpers!$H$11</f>
        <v>477.34100000000001</v>
      </c>
      <c r="J45" s="25" t="s">
        <v>74</v>
      </c>
      <c r="K45" s="25">
        <v>2042</v>
      </c>
      <c r="L45" s="25">
        <f>K45-[1]Helpers!$B$3</f>
        <v>2041</v>
      </c>
      <c r="M45" s="25" t="str">
        <f>_xlfn.CONCAT([1]Helpers!$B$4,'Expanded-all-ports'!L45)</f>
        <v>05/01/2041</v>
      </c>
      <c r="N45" s="25" t="s">
        <v>16</v>
      </c>
      <c r="O45" s="25" t="s">
        <v>92</v>
      </c>
      <c r="P45" s="25" t="s">
        <v>104</v>
      </c>
      <c r="Q45" s="26"/>
    </row>
    <row r="46" spans="1:17" s="25" customFormat="1" x14ac:dyDescent="0.2">
      <c r="A46" s="25" t="s">
        <v>63</v>
      </c>
      <c r="B46" s="25" t="s">
        <v>96</v>
      </c>
      <c r="C46" s="25">
        <v>43.634999999999998</v>
      </c>
      <c r="D46" s="25">
        <v>-124.8189</v>
      </c>
      <c r="E46" s="25">
        <v>1000</v>
      </c>
      <c r="F46" s="25" t="str">
        <f t="shared" si="0"/>
        <v>20MW_generic</v>
      </c>
      <c r="G46" s="25">
        <f>[1]Helpers!E22</f>
        <v>594.70000000000005</v>
      </c>
      <c r="H46" s="25">
        <f>[1]Helpers!$H$10</f>
        <v>316.45999999999998</v>
      </c>
      <c r="I46" s="25">
        <f>[1]Helpers!$H$10</f>
        <v>316.45999999999998</v>
      </c>
      <c r="J46" s="25" t="s">
        <v>74</v>
      </c>
      <c r="K46" s="25">
        <v>2043</v>
      </c>
      <c r="L46" s="25">
        <f>K46-[1]Helpers!$B$3</f>
        <v>2042</v>
      </c>
      <c r="M46" s="25" t="str">
        <f>_xlfn.CONCAT([1]Helpers!$B$4,'Expanded-all-ports'!L46)</f>
        <v>05/01/2042</v>
      </c>
      <c r="N46" s="25" t="s">
        <v>16</v>
      </c>
      <c r="O46" s="25" t="s">
        <v>91</v>
      </c>
      <c r="P46" s="25" t="s">
        <v>104</v>
      </c>
      <c r="Q46" s="26"/>
    </row>
    <row r="47" spans="1:17" s="25" customFormat="1" x14ac:dyDescent="0.2">
      <c r="A47" s="25" t="s">
        <v>64</v>
      </c>
      <c r="B47" s="25" t="s">
        <v>108</v>
      </c>
      <c r="C47" s="25">
        <v>42.159599999999998</v>
      </c>
      <c r="D47" s="25">
        <v>-124.8165</v>
      </c>
      <c r="E47" s="25">
        <v>1000</v>
      </c>
      <c r="F47" s="25" t="str">
        <f t="shared" si="0"/>
        <v>20MW_generic</v>
      </c>
      <c r="G47" s="25">
        <f>[1]Helpers!D22</f>
        <v>601.70000000000005</v>
      </c>
      <c r="H47" s="25">
        <f>[1]Helpers!$H$11</f>
        <v>477.34100000000001</v>
      </c>
      <c r="I47" s="25">
        <f>[1]Helpers!$H$11</f>
        <v>477.34100000000001</v>
      </c>
      <c r="J47" s="25" t="s">
        <v>74</v>
      </c>
      <c r="K47" s="25">
        <v>2044</v>
      </c>
      <c r="L47" s="25">
        <f>K47-[1]Helpers!$B$3</f>
        <v>2043</v>
      </c>
      <c r="M47" s="25" t="str">
        <f>_xlfn.CONCAT([1]Helpers!$B$4,'Expanded-all-ports'!L47)</f>
        <v>05/01/2043</v>
      </c>
      <c r="N47" s="25" t="s">
        <v>16</v>
      </c>
      <c r="O47" s="25" t="s">
        <v>92</v>
      </c>
      <c r="P47" s="25" t="s">
        <v>104</v>
      </c>
      <c r="Q47" s="26"/>
    </row>
    <row r="48" spans="1:17" s="25" customFormat="1" x14ac:dyDescent="0.2">
      <c r="A48" s="25" t="s">
        <v>65</v>
      </c>
      <c r="B48" s="25" t="s">
        <v>96</v>
      </c>
      <c r="C48" s="25">
        <v>43.634999999999998</v>
      </c>
      <c r="D48" s="25">
        <v>-124.8189</v>
      </c>
      <c r="E48" s="25">
        <v>1000</v>
      </c>
      <c r="F48" s="25" t="str">
        <f t="shared" si="0"/>
        <v>20MW_generic</v>
      </c>
      <c r="G48" s="25">
        <f>[1]Helpers!E22</f>
        <v>594.70000000000005</v>
      </c>
      <c r="H48" s="25">
        <f>[1]Helpers!$H$10</f>
        <v>316.45999999999998</v>
      </c>
      <c r="I48" s="25">
        <f>[1]Helpers!$H$10</f>
        <v>316.45999999999998</v>
      </c>
      <c r="J48" s="25" t="s">
        <v>74</v>
      </c>
      <c r="K48" s="25">
        <v>2045</v>
      </c>
      <c r="L48" s="25">
        <f>K48-[1]Helpers!$B$3</f>
        <v>2044</v>
      </c>
      <c r="M48" s="25" t="str">
        <f>_xlfn.CONCAT([1]Helpers!$B$4,'Expanded-all-ports'!L48)</f>
        <v>05/01/2044</v>
      </c>
      <c r="N48" s="25" t="s">
        <v>16</v>
      </c>
      <c r="O48" s="25" t="s">
        <v>91</v>
      </c>
      <c r="P48" s="25" t="s">
        <v>104</v>
      </c>
      <c r="Q48" s="26"/>
    </row>
    <row r="49" spans="1:17" s="25" customFormat="1" x14ac:dyDescent="0.2">
      <c r="A49" s="25" t="s">
        <v>66</v>
      </c>
      <c r="B49" s="25" t="s">
        <v>107</v>
      </c>
      <c r="C49" s="25">
        <v>40.965299999999999</v>
      </c>
      <c r="D49" s="25">
        <v>-124.6631</v>
      </c>
      <c r="E49" s="25">
        <v>1000</v>
      </c>
      <c r="F49" s="25" t="str">
        <f t="shared" si="0"/>
        <v>20MW_generic</v>
      </c>
      <c r="G49" s="25">
        <f>[1]Helpers!$C$22</f>
        <v>832</v>
      </c>
      <c r="H49" s="25">
        <f>[1]Helpers!$G$12</f>
        <v>754.78300000000002</v>
      </c>
      <c r="I49" s="25">
        <f>[1]Helpers!$G$12</f>
        <v>754.78300000000002</v>
      </c>
      <c r="J49" s="25" t="s">
        <v>74</v>
      </c>
      <c r="K49" s="25">
        <v>2040</v>
      </c>
      <c r="L49" s="25">
        <f>K49-[1]Helpers!$B$3</f>
        <v>2039</v>
      </c>
      <c r="M49" s="25" t="str">
        <f>_xlfn.CONCAT([1]Helpers!$B$4,'Expanded-all-ports'!L49)</f>
        <v>05/01/2039</v>
      </c>
      <c r="N49" s="25" t="s">
        <v>113</v>
      </c>
      <c r="O49" s="25" t="s">
        <v>112</v>
      </c>
      <c r="P49" s="25" t="s">
        <v>104</v>
      </c>
      <c r="Q49" s="26"/>
    </row>
    <row r="50" spans="1:17" s="25" customFormat="1" x14ac:dyDescent="0.2">
      <c r="A50" s="25" t="s">
        <v>67</v>
      </c>
      <c r="B50" s="25" t="s">
        <v>107</v>
      </c>
      <c r="C50" s="25">
        <v>40.965299999999999</v>
      </c>
      <c r="D50" s="25">
        <v>-124.6631</v>
      </c>
      <c r="E50" s="25">
        <v>1000</v>
      </c>
      <c r="F50" s="25" t="str">
        <f t="shared" si="0"/>
        <v>20MW_generic</v>
      </c>
      <c r="G50" s="25">
        <f>[1]Helpers!$C$22</f>
        <v>832</v>
      </c>
      <c r="H50" s="25">
        <f>[1]Helpers!$G$12</f>
        <v>754.78300000000002</v>
      </c>
      <c r="I50" s="25">
        <f>[1]Helpers!$G$12</f>
        <v>754.78300000000002</v>
      </c>
      <c r="J50" s="25" t="s">
        <v>74</v>
      </c>
      <c r="K50" s="25">
        <v>2041</v>
      </c>
      <c r="L50" s="25">
        <f>K50-[1]Helpers!$B$3</f>
        <v>2040</v>
      </c>
      <c r="M50" s="25" t="str">
        <f>_xlfn.CONCAT([1]Helpers!$B$4,'Expanded-all-ports'!L50)</f>
        <v>05/01/2040</v>
      </c>
      <c r="N50" s="25" t="s">
        <v>113</v>
      </c>
      <c r="O50" s="25" t="s">
        <v>112</v>
      </c>
      <c r="P50" s="25" t="s">
        <v>104</v>
      </c>
      <c r="Q50" s="26"/>
    </row>
    <row r="51" spans="1:17" s="25" customFormat="1" x14ac:dyDescent="0.2">
      <c r="A51" s="25" t="s">
        <v>68</v>
      </c>
      <c r="B51" s="25" t="s">
        <v>107</v>
      </c>
      <c r="C51" s="25">
        <v>40.965299999999999</v>
      </c>
      <c r="D51" s="25">
        <v>-124.6631</v>
      </c>
      <c r="E51" s="25">
        <v>1000</v>
      </c>
      <c r="F51" s="25" t="str">
        <f t="shared" si="0"/>
        <v>20MW_generic</v>
      </c>
      <c r="G51" s="25">
        <f>[1]Helpers!$C$22</f>
        <v>832</v>
      </c>
      <c r="H51" s="25">
        <f>[1]Helpers!$G$12</f>
        <v>754.78300000000002</v>
      </c>
      <c r="I51" s="25">
        <f>[1]Helpers!$G$12</f>
        <v>754.78300000000002</v>
      </c>
      <c r="J51" s="25" t="s">
        <v>74</v>
      </c>
      <c r="K51" s="25">
        <v>2042</v>
      </c>
      <c r="L51" s="25">
        <f>K51-[1]Helpers!$B$3</f>
        <v>2041</v>
      </c>
      <c r="M51" s="25" t="str">
        <f>_xlfn.CONCAT([1]Helpers!$B$4,'Expanded-all-ports'!L51)</f>
        <v>05/01/2041</v>
      </c>
      <c r="N51" s="25" t="s">
        <v>113</v>
      </c>
      <c r="O51" s="25" t="s">
        <v>112</v>
      </c>
      <c r="P51" s="25" t="s">
        <v>104</v>
      </c>
      <c r="Q51" s="26"/>
    </row>
    <row r="52" spans="1:17" s="25" customFormat="1" x14ac:dyDescent="0.2">
      <c r="A52" s="25" t="s">
        <v>69</v>
      </c>
      <c r="B52" s="25" t="s">
        <v>107</v>
      </c>
      <c r="C52" s="25">
        <v>40.965299999999999</v>
      </c>
      <c r="D52" s="25">
        <v>-124.6631</v>
      </c>
      <c r="E52" s="25">
        <v>1000</v>
      </c>
      <c r="F52" s="25" t="str">
        <f t="shared" si="0"/>
        <v>20MW_generic</v>
      </c>
      <c r="G52" s="25">
        <f>[1]Helpers!$C$22</f>
        <v>832</v>
      </c>
      <c r="H52" s="25">
        <f>[1]Helpers!$G$12</f>
        <v>754.78300000000002</v>
      </c>
      <c r="I52" s="25">
        <f>[1]Helpers!$G$12</f>
        <v>754.78300000000002</v>
      </c>
      <c r="J52" s="25" t="s">
        <v>74</v>
      </c>
      <c r="K52" s="25">
        <v>2043</v>
      </c>
      <c r="L52" s="25">
        <f>K52-[1]Helpers!$B$3</f>
        <v>2042</v>
      </c>
      <c r="M52" s="25" t="str">
        <f>_xlfn.CONCAT([1]Helpers!$B$4,'Expanded-all-ports'!L52)</f>
        <v>05/01/2042</v>
      </c>
      <c r="N52" s="25" t="s">
        <v>113</v>
      </c>
      <c r="O52" s="25" t="s">
        <v>112</v>
      </c>
      <c r="P52" s="25" t="s">
        <v>104</v>
      </c>
      <c r="Q52" s="26"/>
    </row>
    <row r="53" spans="1:17" s="25" customFormat="1" x14ac:dyDescent="0.2">
      <c r="A53" s="25" t="s">
        <v>70</v>
      </c>
      <c r="B53" s="25" t="s">
        <v>107</v>
      </c>
      <c r="C53" s="25">
        <v>40.965299999999999</v>
      </c>
      <c r="D53" s="25">
        <v>-124.6631</v>
      </c>
      <c r="E53" s="25">
        <v>1000</v>
      </c>
      <c r="F53" s="25" t="str">
        <f t="shared" si="0"/>
        <v>20MW_generic</v>
      </c>
      <c r="G53" s="25">
        <f>[1]Helpers!$C$22</f>
        <v>832</v>
      </c>
      <c r="H53" s="25">
        <f>[1]Helpers!$G$12</f>
        <v>754.78300000000002</v>
      </c>
      <c r="I53" s="25">
        <f>[1]Helpers!$G$12</f>
        <v>754.78300000000002</v>
      </c>
      <c r="J53" s="25" t="s">
        <v>74</v>
      </c>
      <c r="K53" s="25">
        <v>2044</v>
      </c>
      <c r="L53" s="25">
        <f>K53-[1]Helpers!$B$3</f>
        <v>2043</v>
      </c>
      <c r="M53" s="25" t="str">
        <f>_xlfn.CONCAT([1]Helpers!$B$4,'Expanded-all-ports'!L53)</f>
        <v>05/01/2043</v>
      </c>
      <c r="N53" s="25" t="s">
        <v>113</v>
      </c>
      <c r="O53" s="25" t="s">
        <v>112</v>
      </c>
      <c r="P53" s="25" t="s">
        <v>104</v>
      </c>
      <c r="Q53" s="26"/>
    </row>
    <row r="54" spans="1:17" s="25" customFormat="1" x14ac:dyDescent="0.2">
      <c r="A54" s="25" t="s">
        <v>71</v>
      </c>
      <c r="B54" s="25" t="s">
        <v>107</v>
      </c>
      <c r="C54" s="25">
        <v>40.965299999999999</v>
      </c>
      <c r="D54" s="25">
        <v>-124.6631</v>
      </c>
      <c r="E54" s="25">
        <v>1000</v>
      </c>
      <c r="F54" s="25" t="str">
        <f t="shared" si="0"/>
        <v>20MW_generic</v>
      </c>
      <c r="G54" s="25">
        <f>[1]Helpers!$C$22</f>
        <v>832</v>
      </c>
      <c r="H54" s="25">
        <f>[1]Helpers!$G$12</f>
        <v>754.78300000000002</v>
      </c>
      <c r="I54" s="25">
        <f>[1]Helpers!$G$12</f>
        <v>754.78300000000002</v>
      </c>
      <c r="J54" s="25" t="s">
        <v>74</v>
      </c>
      <c r="K54" s="25">
        <v>2045</v>
      </c>
      <c r="L54" s="25">
        <f>K54-[1]Helpers!$B$3</f>
        <v>2044</v>
      </c>
      <c r="M54" s="25" t="str">
        <f>_xlfn.CONCAT([1]Helpers!$B$4,'Expanded-all-ports'!L54)</f>
        <v>05/01/2044</v>
      </c>
      <c r="N54" s="25" t="s">
        <v>113</v>
      </c>
      <c r="O54" s="25" t="s">
        <v>112</v>
      </c>
      <c r="P54" s="25" t="s">
        <v>104</v>
      </c>
      <c r="Q54" s="26"/>
    </row>
    <row r="55" spans="1:17" s="25" customFormat="1" x14ac:dyDescent="0.2">
      <c r="A55" s="25" t="s">
        <v>72</v>
      </c>
      <c r="B55" s="25" t="s">
        <v>99</v>
      </c>
      <c r="C55" s="25">
        <v>35.598999999999997</v>
      </c>
      <c r="D55" s="25">
        <v>-124.819</v>
      </c>
      <c r="E55" s="25">
        <v>1000</v>
      </c>
      <c r="F55" s="25" t="str">
        <f t="shared" si="0"/>
        <v>20MW_generic</v>
      </c>
      <c r="G55" s="25">
        <f>[1]Helpers!$B$22</f>
        <v>1013</v>
      </c>
      <c r="H55" s="25">
        <f>[1]Helpers!$G$13</f>
        <v>111.351</v>
      </c>
      <c r="I55" s="25">
        <f>[1]Helpers!$G$13</f>
        <v>111.351</v>
      </c>
      <c r="J55" s="25" t="s">
        <v>74</v>
      </c>
      <c r="K55" s="25">
        <v>2042</v>
      </c>
      <c r="L55" s="25">
        <f>K55-[1]Helpers!$B$3</f>
        <v>2041</v>
      </c>
      <c r="M55" s="25" t="str">
        <f>_xlfn.CONCAT([1]Helpers!$B$4,'Expanded-all-ports'!L55)</f>
        <v>05/01/2041</v>
      </c>
      <c r="N55" s="25" t="s">
        <v>113</v>
      </c>
      <c r="O55" s="25" t="s">
        <v>114</v>
      </c>
      <c r="P55" s="25" t="s">
        <v>104</v>
      </c>
      <c r="Q55" s="26"/>
    </row>
    <row r="56" spans="1:17" s="25" customFormat="1" x14ac:dyDescent="0.2">
      <c r="A56" s="25" t="s">
        <v>73</v>
      </c>
      <c r="B56" s="25" t="s">
        <v>99</v>
      </c>
      <c r="C56" s="25">
        <v>35.598999999999997</v>
      </c>
      <c r="D56" s="25">
        <v>-124.819</v>
      </c>
      <c r="E56" s="25">
        <v>1000</v>
      </c>
      <c r="F56" s="25" t="str">
        <f t="shared" si="0"/>
        <v>20MW_generic</v>
      </c>
      <c r="G56" s="25">
        <f>[1]Helpers!$B$22</f>
        <v>1013</v>
      </c>
      <c r="H56" s="25">
        <f>[1]Helpers!$G$13</f>
        <v>111.351</v>
      </c>
      <c r="I56" s="25">
        <f>[1]Helpers!$G$13</f>
        <v>111.351</v>
      </c>
      <c r="J56" s="25" t="s">
        <v>74</v>
      </c>
      <c r="K56" s="25">
        <v>2044</v>
      </c>
      <c r="L56" s="25">
        <f>K56-[1]Helpers!$B$3</f>
        <v>2043</v>
      </c>
      <c r="M56" s="25" t="str">
        <f>_xlfn.CONCAT([1]Helpers!$B$4,'Expanded-all-ports'!L56)</f>
        <v>05/01/2043</v>
      </c>
      <c r="N56" s="25" t="s">
        <v>113</v>
      </c>
      <c r="O56" s="25" t="s">
        <v>114</v>
      </c>
      <c r="P56" s="25" t="s">
        <v>104</v>
      </c>
      <c r="Q56" s="26"/>
    </row>
    <row r="57" spans="1:17" s="25" customFormat="1" x14ac:dyDescent="0.2"/>
    <row r="58" spans="1:17" s="25" customFormat="1" x14ac:dyDescent="0.2"/>
    <row r="59" spans="1:17" s="25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30"/>
  <sheetViews>
    <sheetView workbookViewId="0">
      <selection activeCell="I27" sqref="I27"/>
    </sheetView>
  </sheetViews>
  <sheetFormatPr baseColWidth="10" defaultRowHeight="16" x14ac:dyDescent="0.2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2">
      <c r="A2" s="1" t="s">
        <v>76</v>
      </c>
    </row>
    <row r="3" spans="1:15" x14ac:dyDescent="0.2">
      <c r="A3" t="s">
        <v>77</v>
      </c>
      <c r="B3">
        <v>1</v>
      </c>
      <c r="C3" t="s">
        <v>78</v>
      </c>
    </row>
    <row r="4" spans="1:15" x14ac:dyDescent="0.2">
      <c r="A4" t="s">
        <v>79</v>
      </c>
      <c r="B4" s="2" t="s">
        <v>80</v>
      </c>
    </row>
    <row r="5" spans="1:15" x14ac:dyDescent="0.2">
      <c r="A5" t="s">
        <v>81</v>
      </c>
      <c r="B5" t="s">
        <v>82</v>
      </c>
    </row>
    <row r="6" spans="1:15" x14ac:dyDescent="0.2">
      <c r="A6" t="s">
        <v>83</v>
      </c>
      <c r="B6" t="s">
        <v>84</v>
      </c>
    </row>
    <row r="8" spans="1:15" x14ac:dyDescent="0.2">
      <c r="A8" s="9" t="s">
        <v>100</v>
      </c>
      <c r="B8" s="3"/>
      <c r="C8" s="21" t="s">
        <v>85</v>
      </c>
      <c r="D8" s="22"/>
      <c r="E8" s="22"/>
      <c r="F8" s="22" t="s">
        <v>86</v>
      </c>
      <c r="G8" s="22"/>
      <c r="H8" s="22"/>
      <c r="I8" s="22" t="s">
        <v>87</v>
      </c>
      <c r="J8" s="22"/>
      <c r="K8" s="22"/>
      <c r="L8" s="22"/>
      <c r="M8" s="22"/>
      <c r="N8" s="22" t="s">
        <v>88</v>
      </c>
      <c r="O8" s="22"/>
    </row>
    <row r="9" spans="1:15" x14ac:dyDescent="0.2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2">
      <c r="A10" s="23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2">
      <c r="A11" s="23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2">
      <c r="A12" s="23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2">
      <c r="A13" s="23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2">
      <c r="A14" s="23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2">
      <c r="B16" s="10"/>
    </row>
    <row r="17" spans="1:7" ht="51" x14ac:dyDescent="0.2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7" ht="34" x14ac:dyDescent="0.2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7" ht="34" x14ac:dyDescent="0.2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7" ht="51" x14ac:dyDescent="0.2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7" x14ac:dyDescent="0.2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7" ht="34" x14ac:dyDescent="0.2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7" x14ac:dyDescent="0.2">
      <c r="A25" t="s">
        <v>144</v>
      </c>
    </row>
    <row r="26" spans="1:7" x14ac:dyDescent="0.2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  <c r="G26" s="13" t="s">
        <v>16</v>
      </c>
    </row>
    <row r="27" spans="1:7" x14ac:dyDescent="0.2">
      <c r="A27" s="13" t="s">
        <v>140</v>
      </c>
      <c r="B27" s="19"/>
      <c r="C27" s="19"/>
      <c r="D27" s="13"/>
      <c r="E27" s="13"/>
      <c r="F27" s="13"/>
      <c r="G27" s="13"/>
    </row>
    <row r="28" spans="1:7" x14ac:dyDescent="0.2">
      <c r="A28" s="13" t="s">
        <v>141</v>
      </c>
      <c r="B28" s="19"/>
      <c r="C28" s="19"/>
      <c r="D28" s="13"/>
      <c r="E28" s="19"/>
      <c r="F28" s="13"/>
      <c r="G28" s="13"/>
    </row>
    <row r="29" spans="1:7" x14ac:dyDescent="0.2">
      <c r="A29" s="13" t="s">
        <v>142</v>
      </c>
      <c r="B29" s="19"/>
      <c r="C29" s="19"/>
      <c r="D29" s="19"/>
      <c r="E29" s="13"/>
      <c r="F29" s="13"/>
      <c r="G29" s="13"/>
    </row>
    <row r="30" spans="1:7" x14ac:dyDescent="0.2">
      <c r="A30" s="13" t="s">
        <v>143</v>
      </c>
      <c r="B30" s="19"/>
      <c r="C30" s="19"/>
      <c r="D30" s="19"/>
      <c r="E30" s="19"/>
      <c r="F30" s="19"/>
      <c r="G30" s="19"/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Baseline-limited-ports</vt:lpstr>
      <vt:lpstr>Baseline-South-CA</vt:lpstr>
      <vt:lpstr>Baseline-Central-CA</vt:lpstr>
      <vt:lpstr>Expanded-all-ports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2023-02-14T19:23:18Z</dcterms:created>
  <dcterms:modified xsi:type="dcterms:W3CDTF">2023-02-22T19:02:10Z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