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West Coast ports\Analysis\Deployment\CORAL\analysis\library\pipeline\"/>
    </mc:Choice>
  </mc:AlternateContent>
  <xr:revisionPtr revIDLastSave="0" documentId="13_ncr:1_{505CDB3D-AF1D-4AB9-8D24-6138ABF3217B}" xr6:coauthVersionLast="47" xr6:coauthVersionMax="47" xr10:uidLastSave="{00000000-0000-0000-0000-000000000000}"/>
  <bookViews>
    <workbookView xWindow="28680" yWindow="-120" windowWidth="29040" windowHeight="15840" activeTab="4" xr2:uid="{43706732-BCAE-BD4D-8F24-E09A39FF26FB}"/>
  </bookViews>
  <sheets>
    <sheet name="test" sheetId="4" r:id="rId1"/>
    <sheet name="Baseline-limited-ports" sheetId="5" r:id="rId2"/>
    <sheet name="Baseline-South-CA" sheetId="6" r:id="rId3"/>
    <sheet name="Baseline-Central-CA" sheetId="7" r:id="rId4"/>
    <sheet name="Expanded-all-ports" sheetId="8" r:id="rId5"/>
    <sheet name="Helpers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M3" i="4" s="1"/>
  <c r="L4" i="4"/>
  <c r="M4" i="4" s="1"/>
  <c r="L2" i="4"/>
  <c r="M2" i="4" s="1"/>
  <c r="L56" i="8"/>
  <c r="M56" i="8" s="1"/>
  <c r="I56" i="8"/>
  <c r="H56" i="8"/>
  <c r="G56" i="8"/>
  <c r="F56" i="8"/>
  <c r="L55" i="8"/>
  <c r="M55" i="8" s="1"/>
  <c r="I55" i="8"/>
  <c r="H55" i="8"/>
  <c r="G55" i="8"/>
  <c r="F55" i="8"/>
  <c r="L54" i="8"/>
  <c r="M54" i="8" s="1"/>
  <c r="I54" i="8"/>
  <c r="H54" i="8"/>
  <c r="G54" i="8"/>
  <c r="F54" i="8"/>
  <c r="L53" i="8"/>
  <c r="M53" i="8" s="1"/>
  <c r="I53" i="8"/>
  <c r="H53" i="8"/>
  <c r="G53" i="8"/>
  <c r="F53" i="8"/>
  <c r="L52" i="8"/>
  <c r="M52" i="8" s="1"/>
  <c r="I52" i="8"/>
  <c r="H52" i="8"/>
  <c r="G52" i="8"/>
  <c r="F52" i="8"/>
  <c r="L51" i="8"/>
  <c r="M51" i="8" s="1"/>
  <c r="I51" i="8"/>
  <c r="H51" i="8"/>
  <c r="G51" i="8"/>
  <c r="F51" i="8"/>
  <c r="L50" i="8"/>
  <c r="M50" i="8" s="1"/>
  <c r="I50" i="8"/>
  <c r="H50" i="8"/>
  <c r="G50" i="8"/>
  <c r="F50" i="8"/>
  <c r="L49" i="8"/>
  <c r="M49" i="8" s="1"/>
  <c r="I49" i="8"/>
  <c r="H49" i="8"/>
  <c r="G49" i="8"/>
  <c r="F49" i="8"/>
  <c r="L48" i="8"/>
  <c r="M48" i="8" s="1"/>
  <c r="I48" i="8"/>
  <c r="H48" i="8"/>
  <c r="G48" i="8"/>
  <c r="F48" i="8"/>
  <c r="L47" i="8"/>
  <c r="M47" i="8" s="1"/>
  <c r="I47" i="8"/>
  <c r="H47" i="8"/>
  <c r="G47" i="8"/>
  <c r="F47" i="8"/>
  <c r="L46" i="8"/>
  <c r="M46" i="8" s="1"/>
  <c r="I46" i="8"/>
  <c r="H46" i="8"/>
  <c r="G46" i="8"/>
  <c r="F46" i="8"/>
  <c r="L45" i="8"/>
  <c r="M45" i="8" s="1"/>
  <c r="I45" i="8"/>
  <c r="H45" i="8"/>
  <c r="G45" i="8"/>
  <c r="F45" i="8"/>
  <c r="L44" i="8"/>
  <c r="M44" i="8" s="1"/>
  <c r="I44" i="8"/>
  <c r="H44" i="8"/>
  <c r="G44" i="8"/>
  <c r="F44" i="8"/>
  <c r="L43" i="8"/>
  <c r="M43" i="8" s="1"/>
  <c r="I43" i="8"/>
  <c r="H43" i="8"/>
  <c r="G43" i="8"/>
  <c r="F43" i="8"/>
  <c r="L42" i="8"/>
  <c r="M42" i="8" s="1"/>
  <c r="G42" i="8"/>
  <c r="F42" i="8"/>
  <c r="L41" i="8"/>
  <c r="M41" i="8" s="1"/>
  <c r="G41" i="8"/>
  <c r="F41" i="8"/>
  <c r="L40" i="8"/>
  <c r="M40" i="8" s="1"/>
  <c r="G40" i="8"/>
  <c r="F40" i="8"/>
  <c r="L39" i="8"/>
  <c r="M39" i="8" s="1"/>
  <c r="G39" i="8"/>
  <c r="F39" i="8"/>
  <c r="L38" i="8"/>
  <c r="M38" i="8" s="1"/>
  <c r="G38" i="8"/>
  <c r="F38" i="8"/>
  <c r="L37" i="8"/>
  <c r="M37" i="8" s="1"/>
  <c r="G37" i="8"/>
  <c r="F37" i="8"/>
  <c r="L36" i="8"/>
  <c r="M36" i="8" s="1"/>
  <c r="G36" i="8"/>
  <c r="F36" i="8"/>
  <c r="L35" i="8"/>
  <c r="M35" i="8" s="1"/>
  <c r="G35" i="8"/>
  <c r="F35" i="8"/>
  <c r="L34" i="8"/>
  <c r="M34" i="8" s="1"/>
  <c r="G34" i="8"/>
  <c r="F34" i="8"/>
  <c r="L33" i="8"/>
  <c r="M33" i="8" s="1"/>
  <c r="G33" i="8"/>
  <c r="F33" i="8"/>
  <c r="L32" i="8"/>
  <c r="M32" i="8" s="1"/>
  <c r="G32" i="8"/>
  <c r="F32" i="8"/>
  <c r="L31" i="8"/>
  <c r="M31" i="8" s="1"/>
  <c r="G31" i="8"/>
  <c r="F31" i="8"/>
  <c r="L30" i="8"/>
  <c r="M30" i="8" s="1"/>
  <c r="G30" i="8"/>
  <c r="F30" i="8"/>
  <c r="L29" i="8"/>
  <c r="M29" i="8" s="1"/>
  <c r="G29" i="8"/>
  <c r="F29" i="8"/>
  <c r="L28" i="8"/>
  <c r="M28" i="8" s="1"/>
  <c r="G28" i="8"/>
  <c r="F28" i="8"/>
  <c r="L27" i="8"/>
  <c r="M27" i="8" s="1"/>
  <c r="G27" i="8"/>
  <c r="F27" i="8"/>
  <c r="L26" i="8"/>
  <c r="M26" i="8" s="1"/>
  <c r="G26" i="8"/>
  <c r="F26" i="8"/>
  <c r="L25" i="8"/>
  <c r="M25" i="8" s="1"/>
  <c r="G25" i="8"/>
  <c r="F25" i="8"/>
  <c r="L24" i="8"/>
  <c r="M24" i="8" s="1"/>
  <c r="G24" i="8"/>
  <c r="F24" i="8"/>
  <c r="L23" i="8"/>
  <c r="M23" i="8" s="1"/>
  <c r="G23" i="8"/>
  <c r="F23" i="8"/>
  <c r="L22" i="8"/>
  <c r="M22" i="8" s="1"/>
  <c r="G22" i="8"/>
  <c r="F22" i="8"/>
  <c r="L21" i="8"/>
  <c r="M21" i="8" s="1"/>
  <c r="G21" i="8"/>
  <c r="F21" i="8"/>
  <c r="L20" i="8"/>
  <c r="M20" i="8" s="1"/>
  <c r="G20" i="8"/>
  <c r="F20" i="8"/>
  <c r="L19" i="8"/>
  <c r="M19" i="8" s="1"/>
  <c r="G19" i="8"/>
  <c r="F19" i="8"/>
  <c r="L18" i="8"/>
  <c r="M18" i="8" s="1"/>
  <c r="G18" i="8"/>
  <c r="F18" i="8"/>
  <c r="L17" i="8"/>
  <c r="M17" i="8" s="1"/>
  <c r="G17" i="8"/>
  <c r="F17" i="8"/>
  <c r="L16" i="8"/>
  <c r="M16" i="8" s="1"/>
  <c r="G16" i="8"/>
  <c r="F16" i="8"/>
  <c r="L15" i="8"/>
  <c r="M15" i="8" s="1"/>
  <c r="G15" i="8"/>
  <c r="F15" i="8"/>
  <c r="L14" i="8"/>
  <c r="M14" i="8" s="1"/>
  <c r="G14" i="8"/>
  <c r="F14" i="8"/>
  <c r="L13" i="8"/>
  <c r="M13" i="8" s="1"/>
  <c r="G13" i="8"/>
  <c r="F13" i="8"/>
  <c r="L12" i="8"/>
  <c r="M12" i="8" s="1"/>
  <c r="G12" i="8"/>
  <c r="F12" i="8"/>
  <c r="L11" i="8"/>
  <c r="M11" i="8" s="1"/>
  <c r="G11" i="8"/>
  <c r="F11" i="8"/>
  <c r="L10" i="8"/>
  <c r="M10" i="8" s="1"/>
  <c r="G10" i="8"/>
  <c r="F10" i="8"/>
  <c r="L9" i="8"/>
  <c r="M9" i="8" s="1"/>
  <c r="G9" i="8"/>
  <c r="F9" i="8"/>
  <c r="L8" i="8"/>
  <c r="M8" i="8" s="1"/>
  <c r="G8" i="8"/>
  <c r="F8" i="8"/>
  <c r="L7" i="8"/>
  <c r="M7" i="8" s="1"/>
  <c r="G7" i="8"/>
  <c r="F7" i="8"/>
  <c r="L6" i="8"/>
  <c r="M6" i="8" s="1"/>
  <c r="G6" i="8"/>
  <c r="F6" i="8"/>
  <c r="L5" i="8"/>
  <c r="M5" i="8" s="1"/>
  <c r="G5" i="8"/>
  <c r="F5" i="8"/>
  <c r="L4" i="8"/>
  <c r="M4" i="8" s="1"/>
  <c r="G4" i="8"/>
  <c r="F4" i="8"/>
  <c r="L3" i="8"/>
  <c r="M3" i="8" s="1"/>
  <c r="G3" i="8"/>
  <c r="F3" i="8"/>
  <c r="L2" i="8"/>
  <c r="M2" i="8" s="1"/>
  <c r="G2" i="8"/>
  <c r="F2" i="8"/>
  <c r="L36" i="7"/>
  <c r="M36" i="7" s="1"/>
  <c r="I36" i="7"/>
  <c r="H36" i="7"/>
  <c r="G36" i="7"/>
  <c r="F36" i="7"/>
  <c r="L35" i="7"/>
  <c r="M35" i="7" s="1"/>
  <c r="I35" i="7"/>
  <c r="H35" i="7"/>
  <c r="G35" i="7"/>
  <c r="F35" i="7"/>
  <c r="L34" i="7"/>
  <c r="M34" i="7" s="1"/>
  <c r="I34" i="7"/>
  <c r="H34" i="7"/>
  <c r="G34" i="7"/>
  <c r="F34" i="7"/>
  <c r="L33" i="7"/>
  <c r="M33" i="7" s="1"/>
  <c r="I33" i="7"/>
  <c r="H33" i="7"/>
  <c r="G33" i="7"/>
  <c r="F33" i="7"/>
  <c r="L32" i="7"/>
  <c r="M32" i="7" s="1"/>
  <c r="I32" i="7"/>
  <c r="H32" i="7"/>
  <c r="G32" i="7"/>
  <c r="F32" i="7"/>
  <c r="L31" i="7"/>
  <c r="M31" i="7" s="1"/>
  <c r="I31" i="7"/>
  <c r="H31" i="7"/>
  <c r="G31" i="7"/>
  <c r="F31" i="7"/>
  <c r="L30" i="7"/>
  <c r="M30" i="7" s="1"/>
  <c r="G30" i="7"/>
  <c r="F30" i="7"/>
  <c r="L29" i="7"/>
  <c r="M29" i="7" s="1"/>
  <c r="G29" i="7"/>
  <c r="F29" i="7"/>
  <c r="L28" i="7"/>
  <c r="M28" i="7" s="1"/>
  <c r="G28" i="7"/>
  <c r="F28" i="7"/>
  <c r="L27" i="7"/>
  <c r="M27" i="7" s="1"/>
  <c r="G27" i="7"/>
  <c r="F27" i="7"/>
  <c r="L26" i="7"/>
  <c r="M26" i="7" s="1"/>
  <c r="G26" i="7"/>
  <c r="F26" i="7"/>
  <c r="L25" i="7"/>
  <c r="M25" i="7" s="1"/>
  <c r="G25" i="7"/>
  <c r="F25" i="7"/>
  <c r="L24" i="7"/>
  <c r="M24" i="7" s="1"/>
  <c r="G24" i="7"/>
  <c r="F24" i="7"/>
  <c r="L23" i="7"/>
  <c r="M23" i="7" s="1"/>
  <c r="G23" i="7"/>
  <c r="F23" i="7"/>
  <c r="L22" i="7"/>
  <c r="M22" i="7" s="1"/>
  <c r="G22" i="7"/>
  <c r="F22" i="7"/>
  <c r="L21" i="7"/>
  <c r="M21" i="7" s="1"/>
  <c r="G21" i="7"/>
  <c r="F21" i="7"/>
  <c r="L20" i="7"/>
  <c r="M20" i="7" s="1"/>
  <c r="G20" i="7"/>
  <c r="F20" i="7"/>
  <c r="L19" i="7"/>
  <c r="M19" i="7" s="1"/>
  <c r="G19" i="7"/>
  <c r="F19" i="7"/>
  <c r="L18" i="7"/>
  <c r="M18" i="7" s="1"/>
  <c r="G18" i="7"/>
  <c r="F18" i="7"/>
  <c r="L17" i="7"/>
  <c r="M17" i="7" s="1"/>
  <c r="G17" i="7"/>
  <c r="F17" i="7"/>
  <c r="L16" i="7"/>
  <c r="M16" i="7" s="1"/>
  <c r="G16" i="7"/>
  <c r="F16" i="7"/>
  <c r="L15" i="7"/>
  <c r="M15" i="7" s="1"/>
  <c r="G15" i="7"/>
  <c r="F15" i="7"/>
  <c r="L14" i="7"/>
  <c r="M14" i="7" s="1"/>
  <c r="G14" i="7"/>
  <c r="F14" i="7"/>
  <c r="L13" i="7"/>
  <c r="M13" i="7" s="1"/>
  <c r="G13" i="7"/>
  <c r="F13" i="7"/>
  <c r="L12" i="7"/>
  <c r="M12" i="7" s="1"/>
  <c r="G12" i="7"/>
  <c r="F12" i="7"/>
  <c r="L11" i="7"/>
  <c r="M11" i="7" s="1"/>
  <c r="G11" i="7"/>
  <c r="F11" i="7"/>
  <c r="L10" i="7"/>
  <c r="M10" i="7" s="1"/>
  <c r="G10" i="7"/>
  <c r="F10" i="7"/>
  <c r="L9" i="7"/>
  <c r="M9" i="7" s="1"/>
  <c r="G9" i="7"/>
  <c r="F9" i="7"/>
  <c r="L8" i="7"/>
  <c r="M8" i="7" s="1"/>
  <c r="G8" i="7"/>
  <c r="F8" i="7"/>
  <c r="L7" i="7"/>
  <c r="M7" i="7" s="1"/>
  <c r="G7" i="7"/>
  <c r="F7" i="7"/>
  <c r="L6" i="7"/>
  <c r="M6" i="7" s="1"/>
  <c r="G6" i="7"/>
  <c r="F6" i="7"/>
  <c r="L5" i="7"/>
  <c r="M5" i="7" s="1"/>
  <c r="G5" i="7"/>
  <c r="F5" i="7"/>
  <c r="L4" i="7"/>
  <c r="M4" i="7" s="1"/>
  <c r="I4" i="7"/>
  <c r="H4" i="7"/>
  <c r="G4" i="7"/>
  <c r="F4" i="7"/>
  <c r="L3" i="7"/>
  <c r="M3" i="7" s="1"/>
  <c r="I3" i="7"/>
  <c r="H3" i="7"/>
  <c r="G3" i="7"/>
  <c r="F3" i="7"/>
  <c r="L2" i="7"/>
  <c r="M2" i="7" s="1"/>
  <c r="I2" i="7"/>
  <c r="H2" i="7"/>
  <c r="G2" i="7"/>
  <c r="F2" i="7"/>
  <c r="L36" i="6"/>
  <c r="M36" i="6" s="1"/>
  <c r="G36" i="6"/>
  <c r="F36" i="6"/>
  <c r="L35" i="6"/>
  <c r="M35" i="6" s="1"/>
  <c r="G35" i="6"/>
  <c r="F35" i="6"/>
  <c r="L34" i="6"/>
  <c r="M34" i="6" s="1"/>
  <c r="G34" i="6"/>
  <c r="F34" i="6"/>
  <c r="L33" i="6"/>
  <c r="M33" i="6" s="1"/>
  <c r="G33" i="6"/>
  <c r="F33" i="6"/>
  <c r="L32" i="6"/>
  <c r="M32" i="6" s="1"/>
  <c r="G32" i="6"/>
  <c r="F32" i="6"/>
  <c r="L31" i="6"/>
  <c r="M31" i="6" s="1"/>
  <c r="G31" i="6"/>
  <c r="F31" i="6"/>
  <c r="L30" i="6"/>
  <c r="M30" i="6" s="1"/>
  <c r="G30" i="6"/>
  <c r="F30" i="6"/>
  <c r="L29" i="6"/>
  <c r="M29" i="6" s="1"/>
  <c r="G29" i="6"/>
  <c r="F29" i="6"/>
  <c r="L28" i="6"/>
  <c r="M28" i="6" s="1"/>
  <c r="G28" i="6"/>
  <c r="F28" i="6"/>
  <c r="L27" i="6"/>
  <c r="M27" i="6" s="1"/>
  <c r="G27" i="6"/>
  <c r="F27" i="6"/>
  <c r="L26" i="6"/>
  <c r="M26" i="6" s="1"/>
  <c r="G26" i="6"/>
  <c r="F26" i="6"/>
  <c r="L25" i="6"/>
  <c r="M25" i="6" s="1"/>
  <c r="G25" i="6"/>
  <c r="F25" i="6"/>
  <c r="L24" i="6"/>
  <c r="M24" i="6" s="1"/>
  <c r="G24" i="6"/>
  <c r="F24" i="6"/>
  <c r="L23" i="6"/>
  <c r="M23" i="6" s="1"/>
  <c r="G23" i="6"/>
  <c r="F23" i="6"/>
  <c r="L22" i="6"/>
  <c r="M22" i="6" s="1"/>
  <c r="G22" i="6"/>
  <c r="F22" i="6"/>
  <c r="L21" i="6"/>
  <c r="M21" i="6" s="1"/>
  <c r="G21" i="6"/>
  <c r="F21" i="6"/>
  <c r="L20" i="6"/>
  <c r="M20" i="6" s="1"/>
  <c r="G20" i="6"/>
  <c r="F20" i="6"/>
  <c r="L19" i="6"/>
  <c r="M19" i="6" s="1"/>
  <c r="G19" i="6"/>
  <c r="F19" i="6"/>
  <c r="L18" i="6"/>
  <c r="M18" i="6" s="1"/>
  <c r="G18" i="6"/>
  <c r="F18" i="6"/>
  <c r="L17" i="6"/>
  <c r="M17" i="6" s="1"/>
  <c r="G17" i="6"/>
  <c r="F17" i="6"/>
  <c r="L16" i="6"/>
  <c r="M16" i="6" s="1"/>
  <c r="G16" i="6"/>
  <c r="F16" i="6"/>
  <c r="L15" i="6"/>
  <c r="M15" i="6" s="1"/>
  <c r="G15" i="6"/>
  <c r="F15" i="6"/>
  <c r="L14" i="6"/>
  <c r="M14" i="6" s="1"/>
  <c r="G14" i="6"/>
  <c r="F14" i="6"/>
  <c r="L13" i="6"/>
  <c r="M13" i="6" s="1"/>
  <c r="G13" i="6"/>
  <c r="F13" i="6"/>
  <c r="L12" i="6"/>
  <c r="M12" i="6" s="1"/>
  <c r="G12" i="6"/>
  <c r="F12" i="6"/>
  <c r="L11" i="6"/>
  <c r="M11" i="6" s="1"/>
  <c r="G11" i="6"/>
  <c r="F11" i="6"/>
  <c r="L10" i="6"/>
  <c r="M10" i="6" s="1"/>
  <c r="G10" i="6"/>
  <c r="F10" i="6"/>
  <c r="L9" i="6"/>
  <c r="M9" i="6" s="1"/>
  <c r="G9" i="6"/>
  <c r="F9" i="6"/>
  <c r="L8" i="6"/>
  <c r="M8" i="6" s="1"/>
  <c r="G8" i="6"/>
  <c r="F8" i="6"/>
  <c r="L7" i="6"/>
  <c r="M7" i="6" s="1"/>
  <c r="G7" i="6"/>
  <c r="F7" i="6"/>
  <c r="L6" i="6"/>
  <c r="M6" i="6" s="1"/>
  <c r="G6" i="6"/>
  <c r="F6" i="6"/>
  <c r="L5" i="6"/>
  <c r="M5" i="6" s="1"/>
  <c r="G5" i="6"/>
  <c r="F5" i="6"/>
  <c r="L4" i="6"/>
  <c r="M4" i="6" s="1"/>
  <c r="G4" i="6"/>
  <c r="F4" i="6"/>
  <c r="L3" i="6"/>
  <c r="M3" i="6" s="1"/>
  <c r="G3" i="6"/>
  <c r="F3" i="6"/>
  <c r="L2" i="6"/>
  <c r="M2" i="6" s="1"/>
  <c r="G2" i="6"/>
  <c r="F2" i="6"/>
  <c r="L36" i="5"/>
  <c r="M36" i="5" s="1"/>
  <c r="I36" i="5"/>
  <c r="H36" i="5"/>
  <c r="G36" i="5"/>
  <c r="F36" i="5"/>
  <c r="L35" i="5"/>
  <c r="M35" i="5" s="1"/>
  <c r="I35" i="5"/>
  <c r="H35" i="5"/>
  <c r="G35" i="5"/>
  <c r="F35" i="5"/>
  <c r="L34" i="5"/>
  <c r="M34" i="5" s="1"/>
  <c r="I34" i="5"/>
  <c r="H34" i="5"/>
  <c r="G34" i="5"/>
  <c r="F34" i="5"/>
  <c r="L33" i="5"/>
  <c r="M33" i="5" s="1"/>
  <c r="I33" i="5"/>
  <c r="H33" i="5"/>
  <c r="G33" i="5"/>
  <c r="F33" i="5"/>
  <c r="L32" i="5"/>
  <c r="M32" i="5" s="1"/>
  <c r="I32" i="5"/>
  <c r="H32" i="5"/>
  <c r="G32" i="5"/>
  <c r="F32" i="5"/>
  <c r="L31" i="5"/>
  <c r="M31" i="5" s="1"/>
  <c r="I31" i="5"/>
  <c r="H31" i="5"/>
  <c r="G31" i="5"/>
  <c r="F31" i="5"/>
  <c r="L30" i="5"/>
  <c r="M30" i="5" s="1"/>
  <c r="G30" i="5"/>
  <c r="F30" i="5"/>
  <c r="L29" i="5"/>
  <c r="M29" i="5" s="1"/>
  <c r="G29" i="5"/>
  <c r="F29" i="5"/>
  <c r="L28" i="5"/>
  <c r="M28" i="5" s="1"/>
  <c r="G28" i="5"/>
  <c r="F28" i="5"/>
  <c r="L27" i="5"/>
  <c r="M27" i="5" s="1"/>
  <c r="G27" i="5"/>
  <c r="F27" i="5"/>
  <c r="L26" i="5"/>
  <c r="M26" i="5" s="1"/>
  <c r="G26" i="5"/>
  <c r="F26" i="5"/>
  <c r="L25" i="5"/>
  <c r="M25" i="5" s="1"/>
  <c r="G25" i="5"/>
  <c r="F25" i="5"/>
  <c r="L24" i="5"/>
  <c r="M24" i="5" s="1"/>
  <c r="G24" i="5"/>
  <c r="F24" i="5"/>
  <c r="L23" i="5"/>
  <c r="M23" i="5" s="1"/>
  <c r="G23" i="5"/>
  <c r="F23" i="5"/>
  <c r="L22" i="5"/>
  <c r="M22" i="5" s="1"/>
  <c r="G22" i="5"/>
  <c r="F22" i="5"/>
  <c r="L21" i="5"/>
  <c r="M21" i="5" s="1"/>
  <c r="G21" i="5"/>
  <c r="F21" i="5"/>
  <c r="L20" i="5"/>
  <c r="M20" i="5" s="1"/>
  <c r="G20" i="5"/>
  <c r="F20" i="5"/>
  <c r="L19" i="5"/>
  <c r="M19" i="5" s="1"/>
  <c r="G19" i="5"/>
  <c r="F19" i="5"/>
  <c r="L18" i="5"/>
  <c r="M18" i="5" s="1"/>
  <c r="G18" i="5"/>
  <c r="F18" i="5"/>
  <c r="L17" i="5"/>
  <c r="M17" i="5" s="1"/>
  <c r="G17" i="5"/>
  <c r="F17" i="5"/>
  <c r="L16" i="5"/>
  <c r="M16" i="5" s="1"/>
  <c r="G16" i="5"/>
  <c r="F16" i="5"/>
  <c r="L15" i="5"/>
  <c r="M15" i="5" s="1"/>
  <c r="G15" i="5"/>
  <c r="F15" i="5"/>
  <c r="L14" i="5"/>
  <c r="M14" i="5" s="1"/>
  <c r="G14" i="5"/>
  <c r="F14" i="5"/>
  <c r="L13" i="5"/>
  <c r="M13" i="5" s="1"/>
  <c r="G13" i="5"/>
  <c r="F13" i="5"/>
  <c r="L12" i="5"/>
  <c r="M12" i="5" s="1"/>
  <c r="G12" i="5"/>
  <c r="F12" i="5"/>
  <c r="L11" i="5"/>
  <c r="M11" i="5" s="1"/>
  <c r="G11" i="5"/>
  <c r="F11" i="5"/>
  <c r="L10" i="5"/>
  <c r="M10" i="5" s="1"/>
  <c r="G10" i="5"/>
  <c r="F10" i="5"/>
  <c r="L9" i="5"/>
  <c r="M9" i="5" s="1"/>
  <c r="G9" i="5"/>
  <c r="F9" i="5"/>
  <c r="L8" i="5"/>
  <c r="M8" i="5" s="1"/>
  <c r="G8" i="5"/>
  <c r="F8" i="5"/>
  <c r="L7" i="5"/>
  <c r="M7" i="5" s="1"/>
  <c r="G7" i="5"/>
  <c r="F7" i="5"/>
  <c r="L6" i="5"/>
  <c r="M6" i="5" s="1"/>
  <c r="G6" i="5"/>
  <c r="F6" i="5"/>
  <c r="L5" i="5"/>
  <c r="M5" i="5" s="1"/>
  <c r="G5" i="5"/>
  <c r="F5" i="5"/>
  <c r="L4" i="5"/>
  <c r="M4" i="5" s="1"/>
  <c r="I4" i="5"/>
  <c r="H4" i="5"/>
  <c r="G4" i="5"/>
  <c r="F4" i="5"/>
  <c r="L3" i="5"/>
  <c r="M3" i="5" s="1"/>
  <c r="I3" i="5"/>
  <c r="H3" i="5"/>
  <c r="G3" i="5"/>
  <c r="F3" i="5"/>
  <c r="L2" i="5"/>
  <c r="M2" i="5" s="1"/>
  <c r="I2" i="5"/>
  <c r="H2" i="5"/>
  <c r="G2" i="5"/>
  <c r="F2" i="5"/>
  <c r="F4" i="4"/>
  <c r="F3" i="4"/>
  <c r="F2" i="4"/>
</calcChain>
</file>

<file path=xl/sharedStrings.xml><?xml version="1.0" encoding="utf-8"?>
<sst xmlns="http://schemas.openxmlformats.org/spreadsheetml/2006/main" count="1140" uniqueCount="151">
  <si>
    <t>lat</t>
  </si>
  <si>
    <t>lon</t>
  </si>
  <si>
    <t>capacity</t>
  </si>
  <si>
    <t>turbine</t>
  </si>
  <si>
    <t>depth</t>
  </si>
  <si>
    <t>distance_to_site_(km)</t>
  </si>
  <si>
    <t>distance_to_shore</t>
  </si>
  <si>
    <t>substructure</t>
  </si>
  <si>
    <t>estimated_start</t>
  </si>
  <si>
    <t>start_date</t>
  </si>
  <si>
    <t>Long Beach</t>
  </si>
  <si>
    <t>Humboldt</t>
  </si>
  <si>
    <t>Southern OR</t>
  </si>
  <si>
    <t>Coos Bay</t>
  </si>
  <si>
    <t>Southern WA</t>
  </si>
  <si>
    <t>Grays Harbor</t>
  </si>
  <si>
    <t>Astoria</t>
  </si>
  <si>
    <t>San Luis</t>
  </si>
  <si>
    <t>cod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</si>
  <si>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</si>
  <si>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</si>
  <si>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</si>
  <si>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</si>
  <si>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</si>
  <si>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</si>
  <si>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</si>
  <si>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</si>
  <si>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</si>
  <si>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</si>
  <si>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</si>
  <si>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</si>
  <si>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</si>
  <si>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</si>
  <si>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</si>
  <si>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</si>
  <si>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</si>
  <si>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</si>
  <si>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</si>
  <si>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</si>
  <si>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</si>
  <si>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</si>
  <si>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</si>
  <si>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</si>
  <si>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</si>
  <si>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</si>
  <si>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</si>
  <si>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</si>
  <si>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</si>
  <si>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</si>
  <si>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</si>
  <si>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</si>
  <si>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Project 33</t>
  </si>
  <si>
    <t>Project 34</t>
  </si>
  <si>
    <t>Project 35</t>
  </si>
  <si>
    <t>Project 36</t>
  </si>
  <si>
    <t>Project 37</t>
  </si>
  <si>
    <t>Project 38</t>
  </si>
  <si>
    <t>Project 39</t>
  </si>
  <si>
    <t>Project 40</t>
  </si>
  <si>
    <t>Project 41</t>
  </si>
  <si>
    <t>Project 42</t>
  </si>
  <si>
    <t>Project 43</t>
  </si>
  <si>
    <t>Project 44</t>
  </si>
  <si>
    <t>Project 45</t>
  </si>
  <si>
    <t>Project 46</t>
  </si>
  <si>
    <t>Project 47</t>
  </si>
  <si>
    <t>Project 48</t>
  </si>
  <si>
    <t>Project 49</t>
  </si>
  <si>
    <t>Project 50</t>
  </si>
  <si>
    <t>Project 51</t>
  </si>
  <si>
    <t>Project 52</t>
  </si>
  <si>
    <t>Project 53</t>
  </si>
  <si>
    <t>Project 54</t>
  </si>
  <si>
    <t>Project 55</t>
  </si>
  <si>
    <t>semisub</t>
  </si>
  <si>
    <t>Port of San Luis</t>
  </si>
  <si>
    <t>Assumptions</t>
  </si>
  <si>
    <t>Estimated start date</t>
  </si>
  <si>
    <t>years before COD</t>
  </si>
  <si>
    <t>Baseline start month</t>
  </si>
  <si>
    <t>05/01/</t>
  </si>
  <si>
    <t>15MW turbine:</t>
  </si>
  <si>
    <t>present-31/12/2034</t>
  </si>
  <si>
    <t>20MW turbine</t>
  </si>
  <si>
    <t>01/01/2035-future</t>
  </si>
  <si>
    <t>S&amp;I Ports - baseline</t>
  </si>
  <si>
    <t>S&amp;I Ports - expanded</t>
  </si>
  <si>
    <t>O&amp;M ports - baseline</t>
  </si>
  <si>
    <t>O&amp;M ports - expanded</t>
  </si>
  <si>
    <t>Crescent City</t>
  </si>
  <si>
    <t>Morro Bay</t>
  </si>
  <si>
    <t>Newport</t>
  </si>
  <si>
    <t>Brookings Harbor</t>
  </si>
  <si>
    <t>San Francisco</t>
  </si>
  <si>
    <t>Diablo Canyon</t>
  </si>
  <si>
    <t>Ilwaco</t>
  </si>
  <si>
    <t>Central OR (Coos Bay)</t>
  </si>
  <si>
    <t>South OR (Brookings)</t>
  </si>
  <si>
    <t>North CA (Humboldt)</t>
  </si>
  <si>
    <t>Central CA (Morro Bay)</t>
  </si>
  <si>
    <t>all distances in km</t>
  </si>
  <si>
    <t>Reference sites</t>
  </si>
  <si>
    <t>scenario</t>
  </si>
  <si>
    <t>baseline</t>
  </si>
  <si>
    <t>expanded</t>
  </si>
  <si>
    <t>Notes</t>
  </si>
  <si>
    <t>reference_site_location</t>
  </si>
  <si>
    <t>Northern CA (Humboldt)</t>
  </si>
  <si>
    <t>Southern OR (Brookings)</t>
  </si>
  <si>
    <t>name</t>
  </si>
  <si>
    <t>associated_port</t>
  </si>
  <si>
    <t>associated_om_port</t>
  </si>
  <si>
    <t>Crescent City / San Francisco</t>
  </si>
  <si>
    <t>Port San Luis</t>
  </si>
  <si>
    <t>Morro Bay / Diablo Canyon</t>
  </si>
  <si>
    <t>Site</t>
  </si>
  <si>
    <t>Central CA 
previous report location - (35.56342, -121.77974)</t>
  </si>
  <si>
    <t>Northern CA
previous report location - (40.95078, -124.63619)</t>
  </si>
  <si>
    <t>Southern OR
previous report location - (42.682, -124.853)</t>
  </si>
  <si>
    <t>Central OR
previous report location -  (43.463, -124.814)</t>
  </si>
  <si>
    <t>Mean Wind Speed (m/s) - taken from  previous report</t>
  </si>
  <si>
    <t>9.8 @ 150m</t>
  </si>
  <si>
    <t>10.81 @ 150m</t>
  </si>
  <si>
    <t>9.84 @ 100m</t>
  </si>
  <si>
    <t>8.65 @ 100m</t>
  </si>
  <si>
    <t>Distance to S&amp;I port - calculated using NOAA (km)</t>
  </si>
  <si>
    <t>432.759 (Long Beach)
111.351 (San Luis)</t>
  </si>
  <si>
    <t>43.349 (Humboldt)
754.783 (San Luis)</t>
  </si>
  <si>
    <t>148.402 (Coos Bay)
477.341 (Astoria)</t>
  </si>
  <si>
    <t>50.051 (Coos Bay) 
316.46 (Astoria)</t>
  </si>
  <si>
    <t>89.117 (Grays Harbor)</t>
  </si>
  <si>
    <t>Distance to O&amp;M ports  - calculated using NOAA (km)</t>
  </si>
  <si>
    <t xml:space="preserve">90.795 (Morro Bay)
97.381 (Diablo Canyon) </t>
  </si>
  <si>
    <t>95.644 (Crescent city)
444.04 (SF)</t>
  </si>
  <si>
    <t xml:space="preserve">47.544 (Brookings Harbor)
</t>
  </si>
  <si>
    <t>127.839 (Newport)</t>
  </si>
  <si>
    <t>109.724 (Ilwaco)</t>
  </si>
  <si>
    <t xml:space="preserve">Distance to Landfall </t>
  </si>
  <si>
    <t>Depth (m) - taken from  previous report</t>
  </si>
  <si>
    <t>Scenarios</t>
  </si>
  <si>
    <t>Baseline-limited -ports</t>
  </si>
  <si>
    <t>Baseline-South-CA</t>
  </si>
  <si>
    <t>Baseline-Central-CA</t>
  </si>
  <si>
    <t>Expanded-all-ports</t>
  </si>
  <si>
    <t>Scenarios and corresponding S&amp;I ports</t>
  </si>
  <si>
    <t>Port capacity scheduling</t>
  </si>
  <si>
    <t>Port</t>
  </si>
  <si>
    <t>Available date for each production line (sub assembly + turbine integration)</t>
  </si>
  <si>
    <t>Line #1</t>
  </si>
  <si>
    <t>Line #2</t>
  </si>
  <si>
    <t>Line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</si>
</sst>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/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right" vertical="center" wrapText="1"/>
    </xf>
    <xf numFmtId="0" fontId="0" fillId="3" borderId="5" xfId="0" applyFill="1" applyBorder="1"/>
    <xf numFmtId="14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rel.sharepoint.com/sites/WestCoastports/Shared%20Documents/General/Analysis/Scenarios/wc-pip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-limited-ports"/>
      <sheetName val="Baseline-South-CA"/>
      <sheetName val="Baseline-Central-CA"/>
      <sheetName val="Expanded-all-ports"/>
      <sheetName val="Helpers"/>
    </sheetNames>
    <sheetDataSet>
      <sheetData sheetId="0"/>
      <sheetData sheetId="1"/>
      <sheetData sheetId="2"/>
      <sheetData sheetId="3"/>
      <sheetData sheetId="4">
        <row r="3">
          <cell r="B3">
            <v>1</v>
          </cell>
        </row>
        <row r="4">
          <cell r="B4" t="str">
            <v>05/01/</v>
          </cell>
        </row>
        <row r="10">
          <cell r="H10">
            <v>316.45999999999998</v>
          </cell>
        </row>
        <row r="11">
          <cell r="H11">
            <v>477.34100000000001</v>
          </cell>
        </row>
        <row r="12">
          <cell r="G12">
            <v>754.78300000000002</v>
          </cell>
        </row>
        <row r="13">
          <cell r="D13">
            <v>655.173</v>
          </cell>
          <cell r="G13">
            <v>111.351</v>
          </cell>
        </row>
        <row r="22">
          <cell r="B22">
            <v>1013</v>
          </cell>
          <cell r="C22">
            <v>832</v>
          </cell>
          <cell r="D22">
            <v>601.70000000000005</v>
          </cell>
          <cell r="E22">
            <v>594.70000000000005</v>
          </cell>
          <cell r="F22">
            <v>913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6D8E-5DF7-47FC-80AC-96398A94DDF7}">
  <dimension ref="A1:P56"/>
  <sheetViews>
    <sheetView zoomScaleNormal="100" workbookViewId="0">
      <selection activeCell="I23" sqref="I23"/>
    </sheetView>
  </sheetViews>
  <sheetFormatPr defaultColWidth="10.83203125" defaultRowHeight="15.5" x14ac:dyDescent="0.35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7.16406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6" max="16" width="13.6640625" customWidth="1"/>
  </cols>
  <sheetData>
    <row r="1" spans="1:16" s="11" customFormat="1" x14ac:dyDescent="0.35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102</v>
      </c>
      <c r="P1" s="11" t="s">
        <v>105</v>
      </c>
    </row>
    <row r="2" spans="1:16" x14ac:dyDescent="0.35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v>800</v>
      </c>
      <c r="H2">
        <v>432.74900000000002</v>
      </c>
      <c r="I2">
        <v>432.74900000000002</v>
      </c>
      <c r="J2" t="s">
        <v>74</v>
      </c>
      <c r="K2">
        <v>2030</v>
      </c>
      <c r="L2">
        <f>K2-Helpers!$B$3</f>
        <v>2029</v>
      </c>
      <c r="M2" s="20" t="str">
        <f>_xlfn.CONCAT(Helpers!$B$4, test!L2)</f>
        <v>05/01/2029</v>
      </c>
      <c r="N2" t="s">
        <v>75</v>
      </c>
      <c r="O2" t="s">
        <v>103</v>
      </c>
    </row>
    <row r="3" spans="1:16" x14ac:dyDescent="0.35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4" si="0">IF(K3&gt;2034, "20MW_generic", "15MW_generic")</f>
        <v>15MW_generic</v>
      </c>
      <c r="G3">
        <v>800</v>
      </c>
      <c r="H3">
        <v>432.74900000000002</v>
      </c>
      <c r="I3">
        <v>432.74900000000002</v>
      </c>
      <c r="J3" t="s">
        <v>74</v>
      </c>
      <c r="K3">
        <v>2031</v>
      </c>
      <c r="L3">
        <f>K3-Helpers!$B$3</f>
        <v>2030</v>
      </c>
      <c r="M3" s="20" t="str">
        <f>_xlfn.CONCAT(Helpers!$B$4, test!L3)</f>
        <v>05/01/2030</v>
      </c>
      <c r="N3" t="s">
        <v>75</v>
      </c>
      <c r="O3" t="s">
        <v>103</v>
      </c>
    </row>
    <row r="4" spans="1:16" x14ac:dyDescent="0.35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v>800</v>
      </c>
      <c r="H4">
        <v>432.74900000000002</v>
      </c>
      <c r="I4">
        <v>432.74900000000002</v>
      </c>
      <c r="J4" t="s">
        <v>74</v>
      </c>
      <c r="K4">
        <v>2032</v>
      </c>
      <c r="L4">
        <f>K4-Helpers!$B$3</f>
        <v>2031</v>
      </c>
      <c r="M4" s="20" t="str">
        <f>_xlfn.CONCAT(Helpers!$B$4, test!L4)</f>
        <v>05/01/2031</v>
      </c>
      <c r="N4" t="s">
        <v>75</v>
      </c>
      <c r="O4" t="s">
        <v>103</v>
      </c>
    </row>
    <row r="16" spans="1:16" x14ac:dyDescent="0.35">
      <c r="M16" s="20"/>
    </row>
    <row r="43" spans="16:16" x14ac:dyDescent="0.35">
      <c r="P43" s="12"/>
    </row>
    <row r="44" spans="16:16" x14ac:dyDescent="0.35">
      <c r="P44" s="12"/>
    </row>
    <row r="45" spans="16:16" x14ac:dyDescent="0.35">
      <c r="P45" s="12"/>
    </row>
    <row r="46" spans="16:16" x14ac:dyDescent="0.35">
      <c r="P46" s="12"/>
    </row>
    <row r="47" spans="16:16" x14ac:dyDescent="0.35">
      <c r="P47" s="12"/>
    </row>
    <row r="48" spans="16:16" x14ac:dyDescent="0.35">
      <c r="P48" s="12"/>
    </row>
    <row r="49" spans="16:16" x14ac:dyDescent="0.35">
      <c r="P49" s="12"/>
    </row>
    <row r="50" spans="16:16" x14ac:dyDescent="0.35">
      <c r="P50" s="12"/>
    </row>
    <row r="51" spans="16:16" x14ac:dyDescent="0.35">
      <c r="P51" s="12"/>
    </row>
    <row r="52" spans="16:16" x14ac:dyDescent="0.35">
      <c r="P52" s="12"/>
    </row>
    <row r="53" spans="16:16" x14ac:dyDescent="0.35">
      <c r="P53" s="12"/>
    </row>
    <row r="54" spans="16:16" x14ac:dyDescent="0.35">
      <c r="P54" s="12"/>
    </row>
    <row r="55" spans="16:16" x14ac:dyDescent="0.35">
      <c r="P55" s="12"/>
    </row>
    <row r="56" spans="16:16" x14ac:dyDescent="0.35">
      <c r="P5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E48D-8611-1746-819F-E119B83A8576}">
  <dimension ref="A1:Q56"/>
  <sheetViews>
    <sheetView topLeftCell="F7" zoomScaleNormal="100" workbookViewId="0">
      <selection activeCell="E19" sqref="E19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6.332031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5" max="15" width="25" bestFit="1" customWidth="1"/>
    <col min="17" max="17" width="13.6640625" customWidth="1"/>
  </cols>
  <sheetData>
    <row r="1" spans="1:17" s="11" customFormat="1" x14ac:dyDescent="0.35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111</v>
      </c>
      <c r="P1" s="11" t="s">
        <v>102</v>
      </c>
      <c r="Q1" s="11" t="s">
        <v>105</v>
      </c>
    </row>
    <row r="2" spans="1:17" x14ac:dyDescent="0.35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f>[1]Helpers!$B$22</f>
        <v>1013</v>
      </c>
      <c r="H2">
        <f>[1]Helpers!$D$13</f>
        <v>655.173</v>
      </c>
      <c r="I2">
        <f>[1]Helpers!$D$13</f>
        <v>655.173</v>
      </c>
      <c r="J2" t="s">
        <v>74</v>
      </c>
      <c r="K2">
        <v>2030</v>
      </c>
      <c r="L2">
        <f>K2-[1]Helpers!$B$3</f>
        <v>2029</v>
      </c>
      <c r="M2" t="str">
        <f>_xlfn.CONCAT([1]Helpers!$B$4,'Baseline-limited-ports'!L2)</f>
        <v>05/01/2029</v>
      </c>
      <c r="N2" t="s">
        <v>11</v>
      </c>
      <c r="O2" t="s">
        <v>90</v>
      </c>
      <c r="P2" t="s">
        <v>103</v>
      </c>
    </row>
    <row r="3" spans="1:17" x14ac:dyDescent="0.35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36" si="0">IF(K3&gt;2034, "20MW_generic", "15MW_generic")</f>
        <v>15MW_generic</v>
      </c>
      <c r="G3">
        <f>[1]Helpers!$B$22</f>
        <v>1013</v>
      </c>
      <c r="H3">
        <f>[1]Helpers!$D$13</f>
        <v>655.173</v>
      </c>
      <c r="I3">
        <f>[1]Helpers!$D$13</f>
        <v>655.173</v>
      </c>
      <c r="J3" t="s">
        <v>74</v>
      </c>
      <c r="K3">
        <v>2031</v>
      </c>
      <c r="L3">
        <f>K3-[1]Helpers!$B$3</f>
        <v>2030</v>
      </c>
      <c r="M3" t="str">
        <f>_xlfn.CONCAT([1]Helpers!$B$4,'Baseline-limited-ports'!L3)</f>
        <v>05/01/2030</v>
      </c>
      <c r="N3" t="s">
        <v>11</v>
      </c>
      <c r="O3" t="s">
        <v>90</v>
      </c>
      <c r="P3" t="s">
        <v>103</v>
      </c>
    </row>
    <row r="4" spans="1:17" x14ac:dyDescent="0.35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f>[1]Helpers!$B$22</f>
        <v>1013</v>
      </c>
      <c r="H4">
        <f>[1]Helpers!$D$13</f>
        <v>655.173</v>
      </c>
      <c r="I4">
        <f>[1]Helpers!$D$13</f>
        <v>655.173</v>
      </c>
      <c r="J4" t="s">
        <v>74</v>
      </c>
      <c r="K4">
        <v>2032</v>
      </c>
      <c r="L4">
        <f>K4-[1]Helpers!$B$3</f>
        <v>2031</v>
      </c>
      <c r="M4" t="str">
        <f>_xlfn.CONCAT([1]Helpers!$B$4,'Baseline-limited-ports'!L4)</f>
        <v>05/01/2031</v>
      </c>
      <c r="N4" t="s">
        <v>11</v>
      </c>
      <c r="O4" t="s">
        <v>90</v>
      </c>
      <c r="P4" t="s">
        <v>103</v>
      </c>
    </row>
    <row r="5" spans="1:17" x14ac:dyDescent="0.35">
      <c r="A5" t="s">
        <v>22</v>
      </c>
      <c r="B5" t="s">
        <v>107</v>
      </c>
      <c r="C5">
        <v>40.965299999999999</v>
      </c>
      <c r="D5">
        <v>-124.6631</v>
      </c>
      <c r="E5">
        <v>1000</v>
      </c>
      <c r="F5" t="str">
        <f t="shared" si="0"/>
        <v>15MW_generic</v>
      </c>
      <c r="G5">
        <f>[1]Helpers!$C$22</f>
        <v>832</v>
      </c>
      <c r="H5">
        <v>43.348999999999997</v>
      </c>
      <c r="I5">
        <v>43.348999999999997</v>
      </c>
      <c r="J5" t="s">
        <v>74</v>
      </c>
      <c r="K5">
        <v>2030</v>
      </c>
      <c r="L5">
        <f>K5-[1]Helpers!$B$3</f>
        <v>2029</v>
      </c>
      <c r="M5" t="str">
        <f>_xlfn.CONCAT([1]Helpers!$B$4,'Baseline-limited-ports'!L5)</f>
        <v>05/01/2029</v>
      </c>
      <c r="N5" t="s">
        <v>11</v>
      </c>
      <c r="O5" t="s">
        <v>112</v>
      </c>
      <c r="P5" t="s">
        <v>103</v>
      </c>
    </row>
    <row r="6" spans="1:17" x14ac:dyDescent="0.35">
      <c r="A6" t="s">
        <v>23</v>
      </c>
      <c r="B6" t="s">
        <v>107</v>
      </c>
      <c r="C6">
        <v>40.965299999999999</v>
      </c>
      <c r="D6">
        <v>-124.6631</v>
      </c>
      <c r="E6">
        <v>1000</v>
      </c>
      <c r="F6" t="str">
        <f t="shared" si="0"/>
        <v>15MW_generic</v>
      </c>
      <c r="G6">
        <f>[1]Helpers!$C$22</f>
        <v>832</v>
      </c>
      <c r="H6">
        <v>43.348999999999997</v>
      </c>
      <c r="I6">
        <v>43.348999999999997</v>
      </c>
      <c r="J6" t="s">
        <v>74</v>
      </c>
      <c r="K6">
        <v>2031</v>
      </c>
      <c r="L6">
        <f>K6-[1]Helpers!$B$3</f>
        <v>2030</v>
      </c>
      <c r="M6" t="str">
        <f>_xlfn.CONCAT([1]Helpers!$B$4,'Baseline-limited-ports'!L6)</f>
        <v>05/01/2030</v>
      </c>
      <c r="N6" t="s">
        <v>11</v>
      </c>
      <c r="O6" t="s">
        <v>112</v>
      </c>
      <c r="P6" t="s">
        <v>103</v>
      </c>
    </row>
    <row r="7" spans="1:17" x14ac:dyDescent="0.35">
      <c r="A7" t="s">
        <v>24</v>
      </c>
      <c r="B7" t="s">
        <v>108</v>
      </c>
      <c r="C7">
        <v>42.159599999999998</v>
      </c>
      <c r="D7">
        <v>-124.8165</v>
      </c>
      <c r="E7">
        <v>1000</v>
      </c>
      <c r="F7" t="str">
        <f t="shared" si="0"/>
        <v>15MW_generic</v>
      </c>
      <c r="G7">
        <f>[1]Helpers!D22</f>
        <v>601.70000000000005</v>
      </c>
      <c r="H7">
        <v>148.40199999999999</v>
      </c>
      <c r="I7">
        <v>148.40199999999999</v>
      </c>
      <c r="J7" t="s">
        <v>74</v>
      </c>
      <c r="K7">
        <v>2032</v>
      </c>
      <c r="L7">
        <f>K7-[1]Helpers!$B$3</f>
        <v>2031</v>
      </c>
      <c r="M7" t="str">
        <f>_xlfn.CONCAT([1]Helpers!$B$4,'Baseline-limited-ports'!L7)</f>
        <v>05/01/2031</v>
      </c>
      <c r="N7" t="s">
        <v>13</v>
      </c>
      <c r="O7" t="s">
        <v>92</v>
      </c>
      <c r="P7" t="s">
        <v>103</v>
      </c>
    </row>
    <row r="8" spans="1:17" x14ac:dyDescent="0.35">
      <c r="A8" t="s">
        <v>25</v>
      </c>
      <c r="B8" t="s">
        <v>96</v>
      </c>
      <c r="C8">
        <v>43.634999999999998</v>
      </c>
      <c r="D8">
        <v>-124.8189</v>
      </c>
      <c r="E8">
        <v>1000</v>
      </c>
      <c r="F8" t="str">
        <f t="shared" si="0"/>
        <v>15MW_generic</v>
      </c>
      <c r="G8">
        <f>[1]Helpers!E22</f>
        <v>594.70000000000005</v>
      </c>
      <c r="H8">
        <v>50.051000000000002</v>
      </c>
      <c r="I8">
        <v>50.051000000000002</v>
      </c>
      <c r="J8" t="s">
        <v>74</v>
      </c>
      <c r="K8">
        <v>2033</v>
      </c>
      <c r="L8">
        <f>K8-[1]Helpers!$B$3</f>
        <v>2032</v>
      </c>
      <c r="M8" t="str">
        <f>_xlfn.CONCAT([1]Helpers!$B$4,'Baseline-limited-ports'!L8)</f>
        <v>05/01/2032</v>
      </c>
      <c r="N8" t="s">
        <v>13</v>
      </c>
      <c r="O8" t="s">
        <v>91</v>
      </c>
      <c r="P8" t="s">
        <v>103</v>
      </c>
    </row>
    <row r="9" spans="1:17" x14ac:dyDescent="0.35">
      <c r="A9" t="s">
        <v>26</v>
      </c>
      <c r="B9" t="s">
        <v>107</v>
      </c>
      <c r="C9">
        <v>40.965299999999999</v>
      </c>
      <c r="D9">
        <v>-124.6631</v>
      </c>
      <c r="E9">
        <v>1000</v>
      </c>
      <c r="F9" t="str">
        <f t="shared" si="0"/>
        <v>15MW_generic</v>
      </c>
      <c r="G9">
        <f>[1]Helpers!$C$22</f>
        <v>832</v>
      </c>
      <c r="H9">
        <v>43.348999999999997</v>
      </c>
      <c r="I9">
        <v>43.348999999999997</v>
      </c>
      <c r="J9" t="s">
        <v>74</v>
      </c>
      <c r="K9">
        <v>2033</v>
      </c>
      <c r="L9">
        <f>K9-[1]Helpers!$B$3</f>
        <v>2032</v>
      </c>
      <c r="M9" t="str">
        <f>_xlfn.CONCAT([1]Helpers!$B$4,'Baseline-limited-ports'!L9)</f>
        <v>05/01/2032</v>
      </c>
      <c r="N9" t="s">
        <v>11</v>
      </c>
      <c r="O9" t="s">
        <v>112</v>
      </c>
      <c r="P9" t="s">
        <v>103</v>
      </c>
    </row>
    <row r="10" spans="1:17" x14ac:dyDescent="0.35">
      <c r="A10" t="s">
        <v>27</v>
      </c>
      <c r="B10" t="s">
        <v>107</v>
      </c>
      <c r="C10">
        <v>40.965299999999999</v>
      </c>
      <c r="D10">
        <v>-124.6631</v>
      </c>
      <c r="E10">
        <v>1000</v>
      </c>
      <c r="F10" t="str">
        <f t="shared" si="0"/>
        <v>15MW_generic</v>
      </c>
      <c r="G10">
        <f>[1]Helpers!$C$22</f>
        <v>832</v>
      </c>
      <c r="H10">
        <v>43.348999999999997</v>
      </c>
      <c r="I10">
        <v>43.348999999999997</v>
      </c>
      <c r="J10" t="s">
        <v>74</v>
      </c>
      <c r="K10">
        <v>2034</v>
      </c>
      <c r="L10">
        <f>K10-[1]Helpers!$B$3</f>
        <v>2033</v>
      </c>
      <c r="M10" t="str">
        <f>_xlfn.CONCAT([1]Helpers!$B$4,'Baseline-limited-ports'!L10)</f>
        <v>05/01/2033</v>
      </c>
      <c r="N10" t="s">
        <v>11</v>
      </c>
      <c r="O10" t="s">
        <v>112</v>
      </c>
      <c r="P10" t="s">
        <v>103</v>
      </c>
    </row>
    <row r="11" spans="1:17" x14ac:dyDescent="0.35">
      <c r="A11" t="s">
        <v>28</v>
      </c>
      <c r="B11" t="s">
        <v>107</v>
      </c>
      <c r="C11">
        <v>40.965299999999999</v>
      </c>
      <c r="D11">
        <v>-124.6631</v>
      </c>
      <c r="E11">
        <v>1000</v>
      </c>
      <c r="F11" t="str">
        <f t="shared" si="0"/>
        <v>20MW_generic</v>
      </c>
      <c r="G11">
        <f>[1]Helpers!$C$22</f>
        <v>832</v>
      </c>
      <c r="H11">
        <v>43.348999999999997</v>
      </c>
      <c r="I11">
        <v>43.348999999999997</v>
      </c>
      <c r="J11" t="s">
        <v>74</v>
      </c>
      <c r="K11">
        <v>2035</v>
      </c>
      <c r="L11">
        <f>K11-[1]Helpers!$B$3</f>
        <v>2034</v>
      </c>
      <c r="M11" t="str">
        <f>_xlfn.CONCAT([1]Helpers!$B$4,'Baseline-limited-ports'!L11)</f>
        <v>05/01/2034</v>
      </c>
      <c r="N11" t="s">
        <v>11</v>
      </c>
      <c r="O11" t="s">
        <v>112</v>
      </c>
      <c r="P11" t="s">
        <v>103</v>
      </c>
    </row>
    <row r="12" spans="1:17" x14ac:dyDescent="0.35">
      <c r="A12" t="s">
        <v>29</v>
      </c>
      <c r="B12" t="s">
        <v>107</v>
      </c>
      <c r="C12">
        <v>40.965299999999999</v>
      </c>
      <c r="D12">
        <v>-124.6631</v>
      </c>
      <c r="E12">
        <v>1000</v>
      </c>
      <c r="F12" t="str">
        <f t="shared" si="0"/>
        <v>20MW_generic</v>
      </c>
      <c r="G12">
        <f>[1]Helpers!$C$22</f>
        <v>832</v>
      </c>
      <c r="H12">
        <v>43.348999999999997</v>
      </c>
      <c r="I12">
        <v>43.348999999999997</v>
      </c>
      <c r="J12" t="s">
        <v>74</v>
      </c>
      <c r="K12">
        <v>2036</v>
      </c>
      <c r="L12">
        <f>K12-[1]Helpers!$B$3</f>
        <v>2035</v>
      </c>
      <c r="M12" t="str">
        <f>_xlfn.CONCAT([1]Helpers!$B$4,'Baseline-limited-ports'!L12)</f>
        <v>05/01/2035</v>
      </c>
      <c r="N12" t="s">
        <v>11</v>
      </c>
      <c r="O12" t="s">
        <v>112</v>
      </c>
      <c r="P12" t="s">
        <v>103</v>
      </c>
    </row>
    <row r="13" spans="1:17" x14ac:dyDescent="0.35">
      <c r="A13" t="s">
        <v>30</v>
      </c>
      <c r="B13" t="s">
        <v>107</v>
      </c>
      <c r="C13">
        <v>40.965299999999999</v>
      </c>
      <c r="D13">
        <v>-124.6631</v>
      </c>
      <c r="E13">
        <v>1000</v>
      </c>
      <c r="F13" t="str">
        <f t="shared" si="0"/>
        <v>20MW_generic</v>
      </c>
      <c r="G13">
        <f>[1]Helpers!$C$22</f>
        <v>832</v>
      </c>
      <c r="H13">
        <v>43.348999999999997</v>
      </c>
      <c r="I13">
        <v>43.348999999999997</v>
      </c>
      <c r="J13" t="s">
        <v>74</v>
      </c>
      <c r="K13">
        <v>2037</v>
      </c>
      <c r="L13">
        <f>K13-[1]Helpers!$B$3</f>
        <v>2036</v>
      </c>
      <c r="M13" t="str">
        <f>_xlfn.CONCAT([1]Helpers!$B$4,'Baseline-limited-ports'!L13)</f>
        <v>05/01/2036</v>
      </c>
      <c r="N13" t="s">
        <v>11</v>
      </c>
      <c r="O13" t="s">
        <v>112</v>
      </c>
      <c r="P13" t="s">
        <v>103</v>
      </c>
    </row>
    <row r="14" spans="1:17" x14ac:dyDescent="0.35">
      <c r="A14" t="s">
        <v>31</v>
      </c>
      <c r="B14" t="s">
        <v>107</v>
      </c>
      <c r="C14">
        <v>40.965299999999999</v>
      </c>
      <c r="D14">
        <v>-124.6631</v>
      </c>
      <c r="E14">
        <v>1000</v>
      </c>
      <c r="F14" t="str">
        <f t="shared" si="0"/>
        <v>20MW_generic</v>
      </c>
      <c r="G14">
        <f>[1]Helpers!$C$22</f>
        <v>832</v>
      </c>
      <c r="H14">
        <v>43.348999999999997</v>
      </c>
      <c r="I14">
        <v>43.348999999999997</v>
      </c>
      <c r="J14" t="s">
        <v>74</v>
      </c>
      <c r="K14">
        <v>2038</v>
      </c>
      <c r="L14">
        <f>K14-[1]Helpers!$B$3</f>
        <v>2037</v>
      </c>
      <c r="M14" t="str">
        <f>_xlfn.CONCAT([1]Helpers!$B$4,'Baseline-limited-ports'!L14)</f>
        <v>05/01/2037</v>
      </c>
      <c r="N14" t="s">
        <v>11</v>
      </c>
      <c r="O14" t="s">
        <v>112</v>
      </c>
      <c r="P14" t="s">
        <v>103</v>
      </c>
    </row>
    <row r="15" spans="1:17" x14ac:dyDescent="0.35">
      <c r="A15" t="s">
        <v>32</v>
      </c>
      <c r="B15" t="s">
        <v>107</v>
      </c>
      <c r="C15">
        <v>40.965299999999999</v>
      </c>
      <c r="D15">
        <v>-124.6631</v>
      </c>
      <c r="E15">
        <v>1000</v>
      </c>
      <c r="F15" t="str">
        <f t="shared" si="0"/>
        <v>20MW_generic</v>
      </c>
      <c r="G15">
        <f>[1]Helpers!$C$22</f>
        <v>832</v>
      </c>
      <c r="H15">
        <v>43.348999999999997</v>
      </c>
      <c r="I15">
        <v>43.348999999999997</v>
      </c>
      <c r="J15" t="s">
        <v>74</v>
      </c>
      <c r="K15">
        <v>2039</v>
      </c>
      <c r="L15">
        <f>K15-[1]Helpers!$B$3</f>
        <v>2038</v>
      </c>
      <c r="M15" t="str">
        <f>_xlfn.CONCAT([1]Helpers!$B$4,'Baseline-limited-ports'!L15)</f>
        <v>05/01/2038</v>
      </c>
      <c r="N15" t="s">
        <v>11</v>
      </c>
      <c r="O15" t="s">
        <v>112</v>
      </c>
      <c r="P15" t="s">
        <v>103</v>
      </c>
    </row>
    <row r="16" spans="1:17" x14ac:dyDescent="0.35">
      <c r="A16" t="s">
        <v>33</v>
      </c>
      <c r="B16" t="s">
        <v>107</v>
      </c>
      <c r="C16">
        <v>40.965299999999999</v>
      </c>
      <c r="D16">
        <v>-124.6631</v>
      </c>
      <c r="E16">
        <v>1000</v>
      </c>
      <c r="F16" t="str">
        <f t="shared" si="0"/>
        <v>20MW_generic</v>
      </c>
      <c r="G16">
        <f>[1]Helpers!$C$22</f>
        <v>832</v>
      </c>
      <c r="H16">
        <v>43.348999999999997</v>
      </c>
      <c r="I16">
        <v>43.348999999999997</v>
      </c>
      <c r="J16" t="s">
        <v>74</v>
      </c>
      <c r="K16">
        <v>2040</v>
      </c>
      <c r="L16">
        <f>K16-[1]Helpers!$B$3</f>
        <v>2039</v>
      </c>
      <c r="M16" t="str">
        <f>_xlfn.CONCAT([1]Helpers!$B$4,'Baseline-limited-ports'!L16)</f>
        <v>05/01/2039</v>
      </c>
      <c r="N16" t="s">
        <v>11</v>
      </c>
      <c r="O16" t="s">
        <v>112</v>
      </c>
      <c r="P16" t="s">
        <v>103</v>
      </c>
    </row>
    <row r="17" spans="1:16" x14ac:dyDescent="0.35">
      <c r="A17" t="s">
        <v>34</v>
      </c>
      <c r="B17" t="s">
        <v>107</v>
      </c>
      <c r="C17">
        <v>40.965299999999999</v>
      </c>
      <c r="D17">
        <v>-124.6631</v>
      </c>
      <c r="E17">
        <v>1000</v>
      </c>
      <c r="F17" t="str">
        <f t="shared" si="0"/>
        <v>20MW_generic</v>
      </c>
      <c r="G17">
        <f>[1]Helpers!$C$22</f>
        <v>832</v>
      </c>
      <c r="H17">
        <v>43.348999999999997</v>
      </c>
      <c r="I17">
        <v>43.348999999999997</v>
      </c>
      <c r="J17" t="s">
        <v>74</v>
      </c>
      <c r="K17">
        <v>2041</v>
      </c>
      <c r="L17">
        <f>K17-[1]Helpers!$B$3</f>
        <v>2040</v>
      </c>
      <c r="M17" t="str">
        <f>_xlfn.CONCAT([1]Helpers!$B$4,'Baseline-limited-ports'!L17)</f>
        <v>05/01/2040</v>
      </c>
      <c r="N17" t="s">
        <v>11</v>
      </c>
      <c r="O17" t="s">
        <v>112</v>
      </c>
      <c r="P17" t="s">
        <v>103</v>
      </c>
    </row>
    <row r="18" spans="1:16" x14ac:dyDescent="0.35">
      <c r="A18" t="s">
        <v>35</v>
      </c>
      <c r="B18" t="s">
        <v>107</v>
      </c>
      <c r="C18">
        <v>40.965299999999999</v>
      </c>
      <c r="D18">
        <v>-124.6631</v>
      </c>
      <c r="E18">
        <v>1000</v>
      </c>
      <c r="F18" t="str">
        <f t="shared" si="0"/>
        <v>20MW_generic</v>
      </c>
      <c r="G18">
        <f>[1]Helpers!$C$22</f>
        <v>832</v>
      </c>
      <c r="H18">
        <v>43.348999999999997</v>
      </c>
      <c r="I18">
        <v>43.348999999999997</v>
      </c>
      <c r="J18" t="s">
        <v>74</v>
      </c>
      <c r="K18">
        <v>2042</v>
      </c>
      <c r="L18">
        <f>K18-[1]Helpers!$B$3</f>
        <v>2041</v>
      </c>
      <c r="M18" t="str">
        <f>_xlfn.CONCAT([1]Helpers!$B$4,'Baseline-limited-ports'!L18)</f>
        <v>05/01/2041</v>
      </c>
      <c r="N18" t="s">
        <v>11</v>
      </c>
      <c r="O18" t="s">
        <v>112</v>
      </c>
      <c r="P18" t="s">
        <v>103</v>
      </c>
    </row>
    <row r="19" spans="1:16" x14ac:dyDescent="0.35">
      <c r="A19" t="s">
        <v>36</v>
      </c>
      <c r="B19" t="s">
        <v>107</v>
      </c>
      <c r="C19">
        <v>40.965299999999999</v>
      </c>
      <c r="D19">
        <v>-124.6631</v>
      </c>
      <c r="E19">
        <v>1000</v>
      </c>
      <c r="F19" t="str">
        <f t="shared" si="0"/>
        <v>20MW_generic</v>
      </c>
      <c r="G19">
        <f>[1]Helpers!$C$22</f>
        <v>832</v>
      </c>
      <c r="H19">
        <v>43.348999999999997</v>
      </c>
      <c r="I19">
        <v>43.348999999999997</v>
      </c>
      <c r="J19" t="s">
        <v>74</v>
      </c>
      <c r="K19">
        <v>2043</v>
      </c>
      <c r="L19">
        <f>K19-[1]Helpers!$B$3</f>
        <v>2042</v>
      </c>
      <c r="M19" t="str">
        <f>_xlfn.CONCAT([1]Helpers!$B$4,'Baseline-limited-ports'!L19)</f>
        <v>05/01/2042</v>
      </c>
      <c r="N19" t="s">
        <v>11</v>
      </c>
      <c r="O19" t="s">
        <v>112</v>
      </c>
      <c r="P19" t="s">
        <v>103</v>
      </c>
    </row>
    <row r="20" spans="1:16" x14ac:dyDescent="0.35">
      <c r="A20" t="s">
        <v>37</v>
      </c>
      <c r="B20" t="s">
        <v>107</v>
      </c>
      <c r="C20">
        <v>40.965299999999999</v>
      </c>
      <c r="D20">
        <v>-124.6631</v>
      </c>
      <c r="E20">
        <v>1000</v>
      </c>
      <c r="F20" t="str">
        <f t="shared" si="0"/>
        <v>20MW_generic</v>
      </c>
      <c r="G20">
        <f>[1]Helpers!$C$22</f>
        <v>832</v>
      </c>
      <c r="H20">
        <v>43.348999999999997</v>
      </c>
      <c r="I20">
        <v>43.348999999999997</v>
      </c>
      <c r="J20" t="s">
        <v>74</v>
      </c>
      <c r="K20">
        <v>2044</v>
      </c>
      <c r="L20">
        <f>K20-[1]Helpers!$B$3</f>
        <v>2043</v>
      </c>
      <c r="M20" t="str">
        <f>_xlfn.CONCAT([1]Helpers!$B$4,'Baseline-limited-ports'!L20)</f>
        <v>05/01/2043</v>
      </c>
      <c r="N20" t="s">
        <v>11</v>
      </c>
      <c r="O20" t="s">
        <v>112</v>
      </c>
      <c r="P20" t="s">
        <v>103</v>
      </c>
    </row>
    <row r="21" spans="1:16" x14ac:dyDescent="0.35">
      <c r="A21" t="s">
        <v>38</v>
      </c>
      <c r="B21" t="s">
        <v>107</v>
      </c>
      <c r="C21">
        <v>40.965299999999999</v>
      </c>
      <c r="D21">
        <v>-124.6631</v>
      </c>
      <c r="E21">
        <v>1000</v>
      </c>
      <c r="F21" t="str">
        <f t="shared" si="0"/>
        <v>20MW_generic</v>
      </c>
      <c r="G21">
        <f>[1]Helpers!$C$22</f>
        <v>832</v>
      </c>
      <c r="H21">
        <v>43.348999999999997</v>
      </c>
      <c r="I21">
        <v>43.348999999999997</v>
      </c>
      <c r="J21" t="s">
        <v>74</v>
      </c>
      <c r="K21">
        <v>2045</v>
      </c>
      <c r="L21">
        <f>K21-[1]Helpers!$B$3</f>
        <v>2044</v>
      </c>
      <c r="M21" t="str">
        <f>_xlfn.CONCAT([1]Helpers!$B$4,'Baseline-limited-ports'!L21)</f>
        <v>05/01/2044</v>
      </c>
      <c r="N21" t="s">
        <v>11</v>
      </c>
      <c r="O21" t="s">
        <v>112</v>
      </c>
      <c r="P21" t="s">
        <v>103</v>
      </c>
    </row>
    <row r="22" spans="1:16" x14ac:dyDescent="0.35">
      <c r="A22" t="s">
        <v>39</v>
      </c>
      <c r="B22" t="s">
        <v>107</v>
      </c>
      <c r="C22">
        <v>40.965299999999999</v>
      </c>
      <c r="D22">
        <v>-124.6631</v>
      </c>
      <c r="E22">
        <v>1000</v>
      </c>
      <c r="F22" t="str">
        <f t="shared" si="0"/>
        <v>20MW_generic</v>
      </c>
      <c r="G22">
        <f>[1]Helpers!$C$22</f>
        <v>832</v>
      </c>
      <c r="H22">
        <v>43.348999999999997</v>
      </c>
      <c r="I22">
        <v>43.348999999999997</v>
      </c>
      <c r="J22" t="s">
        <v>74</v>
      </c>
      <c r="K22">
        <v>2045</v>
      </c>
      <c r="L22">
        <f>K22-[1]Helpers!$B$3</f>
        <v>2044</v>
      </c>
      <c r="M22" t="str">
        <f>_xlfn.CONCAT([1]Helpers!$B$4,'Baseline-limited-ports'!L22)</f>
        <v>05/01/2044</v>
      </c>
      <c r="N22" t="s">
        <v>11</v>
      </c>
      <c r="O22" t="s">
        <v>112</v>
      </c>
      <c r="P22" t="s">
        <v>103</v>
      </c>
    </row>
    <row r="23" spans="1:16" x14ac:dyDescent="0.35">
      <c r="A23" t="s">
        <v>40</v>
      </c>
      <c r="B23" t="s">
        <v>108</v>
      </c>
      <c r="C23">
        <v>42.159599999999998</v>
      </c>
      <c r="D23">
        <v>-124.8165</v>
      </c>
      <c r="E23">
        <v>1000</v>
      </c>
      <c r="F23" t="str">
        <f t="shared" si="0"/>
        <v>15MW_generic</v>
      </c>
      <c r="G23">
        <f>[1]Helpers!D22</f>
        <v>601.70000000000005</v>
      </c>
      <c r="H23">
        <v>148.40199999999999</v>
      </c>
      <c r="I23">
        <v>148.40199999999999</v>
      </c>
      <c r="J23" t="s">
        <v>74</v>
      </c>
      <c r="K23">
        <v>2034</v>
      </c>
      <c r="L23">
        <f>K23-[1]Helpers!$B$3</f>
        <v>2033</v>
      </c>
      <c r="M23" t="str">
        <f>_xlfn.CONCAT([1]Helpers!$B$4,'Baseline-limited-ports'!L23)</f>
        <v>05/01/2033</v>
      </c>
      <c r="N23" t="s">
        <v>13</v>
      </c>
      <c r="O23" t="s">
        <v>92</v>
      </c>
      <c r="P23" t="s">
        <v>103</v>
      </c>
    </row>
    <row r="24" spans="1:16" x14ac:dyDescent="0.35">
      <c r="A24" t="s">
        <v>41</v>
      </c>
      <c r="B24" t="s">
        <v>96</v>
      </c>
      <c r="C24">
        <v>43.634999999999998</v>
      </c>
      <c r="D24">
        <v>-124.8189</v>
      </c>
      <c r="E24">
        <v>1000</v>
      </c>
      <c r="F24" t="str">
        <f t="shared" si="0"/>
        <v>20MW_generic</v>
      </c>
      <c r="G24">
        <f>[1]Helpers!E22</f>
        <v>594.70000000000005</v>
      </c>
      <c r="H24">
        <v>50.051000000000002</v>
      </c>
      <c r="I24">
        <v>50.051000000000002</v>
      </c>
      <c r="J24" t="s">
        <v>74</v>
      </c>
      <c r="K24">
        <v>2035</v>
      </c>
      <c r="L24">
        <f>K24-[1]Helpers!$B$3</f>
        <v>2034</v>
      </c>
      <c r="M24" t="str">
        <f>_xlfn.CONCAT([1]Helpers!$B$4,'Baseline-limited-ports'!L24)</f>
        <v>05/01/2034</v>
      </c>
      <c r="N24" t="s">
        <v>13</v>
      </c>
      <c r="O24" t="s">
        <v>91</v>
      </c>
      <c r="P24" t="s">
        <v>103</v>
      </c>
    </row>
    <row r="25" spans="1:16" x14ac:dyDescent="0.35">
      <c r="A25" t="s">
        <v>42</v>
      </c>
      <c r="B25" t="s">
        <v>108</v>
      </c>
      <c r="C25">
        <v>42.159599999999998</v>
      </c>
      <c r="D25">
        <v>-124.8165</v>
      </c>
      <c r="E25">
        <v>1000</v>
      </c>
      <c r="F25" t="str">
        <f t="shared" si="0"/>
        <v>20MW_generic</v>
      </c>
      <c r="G25">
        <f>[1]Helpers!D22</f>
        <v>601.70000000000005</v>
      </c>
      <c r="H25">
        <v>148.40199999999999</v>
      </c>
      <c r="I25">
        <v>148.40199999999999</v>
      </c>
      <c r="J25" t="s">
        <v>74</v>
      </c>
      <c r="K25">
        <v>2036</v>
      </c>
      <c r="L25">
        <f>K25-[1]Helpers!$B$3</f>
        <v>2035</v>
      </c>
      <c r="M25" t="str">
        <f>_xlfn.CONCAT([1]Helpers!$B$4,'Baseline-limited-ports'!L25)</f>
        <v>05/01/2035</v>
      </c>
      <c r="N25" t="s">
        <v>13</v>
      </c>
      <c r="O25" t="s">
        <v>92</v>
      </c>
      <c r="P25" t="s">
        <v>103</v>
      </c>
    </row>
    <row r="26" spans="1:16" x14ac:dyDescent="0.35">
      <c r="A26" t="s">
        <v>43</v>
      </c>
      <c r="B26" t="s">
        <v>96</v>
      </c>
      <c r="C26">
        <v>43.634999999999998</v>
      </c>
      <c r="D26">
        <v>-124.8189</v>
      </c>
      <c r="E26">
        <v>1000</v>
      </c>
      <c r="F26" t="str">
        <f t="shared" si="0"/>
        <v>20MW_generic</v>
      </c>
      <c r="G26">
        <f>[1]Helpers!E22</f>
        <v>594.70000000000005</v>
      </c>
      <c r="H26">
        <v>50.051000000000002</v>
      </c>
      <c r="I26">
        <v>50.051000000000002</v>
      </c>
      <c r="J26" t="s">
        <v>74</v>
      </c>
      <c r="K26">
        <v>2037</v>
      </c>
      <c r="L26">
        <f>K26-[1]Helpers!$B$3</f>
        <v>2036</v>
      </c>
      <c r="M26" t="str">
        <f>_xlfn.CONCAT([1]Helpers!$B$4,'Baseline-limited-ports'!L26)</f>
        <v>05/01/2036</v>
      </c>
      <c r="N26" t="s">
        <v>13</v>
      </c>
      <c r="O26" t="s">
        <v>91</v>
      </c>
      <c r="P26" t="s">
        <v>103</v>
      </c>
    </row>
    <row r="27" spans="1:16" x14ac:dyDescent="0.35">
      <c r="A27" t="s">
        <v>44</v>
      </c>
      <c r="B27" t="s">
        <v>108</v>
      </c>
      <c r="C27">
        <v>42.159599999999998</v>
      </c>
      <c r="D27">
        <v>-124.8165</v>
      </c>
      <c r="E27">
        <v>1000</v>
      </c>
      <c r="F27" t="str">
        <f t="shared" si="0"/>
        <v>20MW_generic</v>
      </c>
      <c r="G27">
        <f>[1]Helpers!D22</f>
        <v>601.70000000000005</v>
      </c>
      <c r="H27">
        <v>148.40199999999999</v>
      </c>
      <c r="I27">
        <v>148.40199999999999</v>
      </c>
      <c r="J27" t="s">
        <v>74</v>
      </c>
      <c r="K27">
        <v>2038</v>
      </c>
      <c r="L27">
        <f>K27-[1]Helpers!$B$3</f>
        <v>2037</v>
      </c>
      <c r="M27" t="str">
        <f>_xlfn.CONCAT([1]Helpers!$B$4,'Baseline-limited-ports'!L27)</f>
        <v>05/01/2037</v>
      </c>
      <c r="N27" t="s">
        <v>13</v>
      </c>
      <c r="O27" t="s">
        <v>92</v>
      </c>
      <c r="P27" t="s">
        <v>103</v>
      </c>
    </row>
    <row r="28" spans="1:16" x14ac:dyDescent="0.35">
      <c r="A28" t="s">
        <v>45</v>
      </c>
      <c r="B28" t="s">
        <v>96</v>
      </c>
      <c r="C28">
        <v>43.634999999999998</v>
      </c>
      <c r="D28">
        <v>-124.8189</v>
      </c>
      <c r="E28">
        <v>1000</v>
      </c>
      <c r="F28" t="str">
        <f t="shared" si="0"/>
        <v>20MW_generic</v>
      </c>
      <c r="G28">
        <f>[1]Helpers!E22</f>
        <v>594.70000000000005</v>
      </c>
      <c r="H28">
        <v>50.051000000000002</v>
      </c>
      <c r="I28">
        <v>50.051000000000002</v>
      </c>
      <c r="J28" t="s">
        <v>74</v>
      </c>
      <c r="K28">
        <v>2039</v>
      </c>
      <c r="L28">
        <f>K28-[1]Helpers!$B$3</f>
        <v>2038</v>
      </c>
      <c r="M28" t="str">
        <f>_xlfn.CONCAT([1]Helpers!$B$4,'Baseline-limited-ports'!L28)</f>
        <v>05/01/2038</v>
      </c>
      <c r="N28" t="s">
        <v>13</v>
      </c>
      <c r="O28" t="s">
        <v>91</v>
      </c>
      <c r="P28" t="s">
        <v>103</v>
      </c>
    </row>
    <row r="29" spans="1:16" x14ac:dyDescent="0.35">
      <c r="A29" t="s">
        <v>46</v>
      </c>
      <c r="B29" t="s">
        <v>108</v>
      </c>
      <c r="C29">
        <v>42.159599999999998</v>
      </c>
      <c r="D29">
        <v>-124.8165</v>
      </c>
      <c r="E29">
        <v>1000</v>
      </c>
      <c r="F29" t="str">
        <f t="shared" si="0"/>
        <v>20MW_generic</v>
      </c>
      <c r="G29">
        <f>[1]Helpers!D22</f>
        <v>601.70000000000005</v>
      </c>
      <c r="H29">
        <v>148.40199999999999</v>
      </c>
      <c r="I29">
        <v>148.40199999999999</v>
      </c>
      <c r="J29" t="s">
        <v>74</v>
      </c>
      <c r="K29">
        <v>2040</v>
      </c>
      <c r="L29">
        <f>K29-[1]Helpers!$B$3</f>
        <v>2039</v>
      </c>
      <c r="M29" t="str">
        <f>_xlfn.CONCAT([1]Helpers!$B$4,'Baseline-limited-ports'!L29)</f>
        <v>05/01/2039</v>
      </c>
      <c r="N29" t="s">
        <v>13</v>
      </c>
      <c r="O29" t="s">
        <v>92</v>
      </c>
      <c r="P29" t="s">
        <v>103</v>
      </c>
    </row>
    <row r="30" spans="1:16" x14ac:dyDescent="0.35">
      <c r="A30" t="s">
        <v>47</v>
      </c>
      <c r="B30" t="s">
        <v>108</v>
      </c>
      <c r="C30">
        <v>42.159599999999998</v>
      </c>
      <c r="D30">
        <v>-124.8165</v>
      </c>
      <c r="E30">
        <v>1000</v>
      </c>
      <c r="F30" t="str">
        <f t="shared" si="0"/>
        <v>20MW_generic</v>
      </c>
      <c r="G30">
        <f>[1]Helpers!D22</f>
        <v>601.70000000000005</v>
      </c>
      <c r="H30">
        <v>148.40199999999999</v>
      </c>
      <c r="I30">
        <v>148.40199999999999</v>
      </c>
      <c r="J30" t="s">
        <v>74</v>
      </c>
      <c r="K30">
        <v>2041</v>
      </c>
      <c r="L30">
        <f>K30-[1]Helpers!$B$3</f>
        <v>2040</v>
      </c>
      <c r="M30" t="str">
        <f>_xlfn.CONCAT([1]Helpers!$B$4,'Baseline-limited-ports'!L30)</f>
        <v>05/01/2040</v>
      </c>
      <c r="N30" t="s">
        <v>13</v>
      </c>
      <c r="O30" t="s">
        <v>92</v>
      </c>
      <c r="P30" t="s">
        <v>103</v>
      </c>
    </row>
    <row r="31" spans="1:16" x14ac:dyDescent="0.35">
      <c r="A31" t="s">
        <v>48</v>
      </c>
      <c r="B31" t="s">
        <v>99</v>
      </c>
      <c r="C31">
        <v>35.598999999999997</v>
      </c>
      <c r="D31">
        <v>-124.819</v>
      </c>
      <c r="E31">
        <v>1000</v>
      </c>
      <c r="F31" t="str">
        <f t="shared" si="0"/>
        <v>15MW_generic</v>
      </c>
      <c r="G31">
        <f>[1]Helpers!$B$22</f>
        <v>1013</v>
      </c>
      <c r="H31">
        <f>[1]Helpers!$D$13</f>
        <v>655.173</v>
      </c>
      <c r="I31">
        <f>[1]Helpers!$D$13</f>
        <v>655.173</v>
      </c>
      <c r="J31" t="s">
        <v>74</v>
      </c>
      <c r="K31">
        <v>2033</v>
      </c>
      <c r="L31">
        <f>K31-[1]Helpers!$B$3</f>
        <v>2032</v>
      </c>
      <c r="M31" t="str">
        <f>_xlfn.CONCAT([1]Helpers!$B$4,'Baseline-limited-ports'!L31)</f>
        <v>05/01/2032</v>
      </c>
      <c r="N31" t="s">
        <v>11</v>
      </c>
      <c r="O31" t="s">
        <v>90</v>
      </c>
      <c r="P31" t="s">
        <v>103</v>
      </c>
    </row>
    <row r="32" spans="1:16" x14ac:dyDescent="0.35">
      <c r="A32" t="s">
        <v>49</v>
      </c>
      <c r="B32" t="s">
        <v>99</v>
      </c>
      <c r="C32">
        <v>35.598999999999997</v>
      </c>
      <c r="D32">
        <v>-124.819</v>
      </c>
      <c r="E32">
        <v>1000</v>
      </c>
      <c r="F32" t="str">
        <f t="shared" si="0"/>
        <v>20MW_generic</v>
      </c>
      <c r="G32">
        <f>[1]Helpers!$B$22</f>
        <v>1013</v>
      </c>
      <c r="H32">
        <f>[1]Helpers!$D$13</f>
        <v>655.173</v>
      </c>
      <c r="I32">
        <f>[1]Helpers!$D$13</f>
        <v>655.173</v>
      </c>
      <c r="J32" t="s">
        <v>74</v>
      </c>
      <c r="K32">
        <v>2035</v>
      </c>
      <c r="L32">
        <f>K32-[1]Helpers!$B$3</f>
        <v>2034</v>
      </c>
      <c r="M32" t="str">
        <f>_xlfn.CONCAT([1]Helpers!$B$4,'Baseline-limited-ports'!L32)</f>
        <v>05/01/2034</v>
      </c>
      <c r="N32" t="s">
        <v>11</v>
      </c>
      <c r="O32" t="s">
        <v>90</v>
      </c>
      <c r="P32" t="s">
        <v>103</v>
      </c>
    </row>
    <row r="33" spans="1:17" x14ac:dyDescent="0.35">
      <c r="A33" t="s">
        <v>50</v>
      </c>
      <c r="B33" t="s">
        <v>99</v>
      </c>
      <c r="C33">
        <v>35.598999999999997</v>
      </c>
      <c r="D33">
        <v>-124.819</v>
      </c>
      <c r="E33">
        <v>1000</v>
      </c>
      <c r="F33" t="str">
        <f t="shared" si="0"/>
        <v>20MW_generic</v>
      </c>
      <c r="G33">
        <f>[1]Helpers!$B$22</f>
        <v>1013</v>
      </c>
      <c r="H33">
        <f>[1]Helpers!$D$13</f>
        <v>655.173</v>
      </c>
      <c r="I33">
        <f>[1]Helpers!$D$13</f>
        <v>655.173</v>
      </c>
      <c r="J33" t="s">
        <v>74</v>
      </c>
      <c r="K33">
        <v>2037</v>
      </c>
      <c r="L33">
        <f>K33-[1]Helpers!$B$3</f>
        <v>2036</v>
      </c>
      <c r="M33" t="str">
        <f>_xlfn.CONCAT([1]Helpers!$B$4,'Baseline-limited-ports'!L33)</f>
        <v>05/01/2036</v>
      </c>
      <c r="N33" t="s">
        <v>11</v>
      </c>
      <c r="O33" t="s">
        <v>90</v>
      </c>
      <c r="P33" t="s">
        <v>103</v>
      </c>
    </row>
    <row r="34" spans="1:17" x14ac:dyDescent="0.35">
      <c r="A34" t="s">
        <v>51</v>
      </c>
      <c r="B34" t="s">
        <v>99</v>
      </c>
      <c r="C34">
        <v>35.598999999999997</v>
      </c>
      <c r="D34">
        <v>-124.819</v>
      </c>
      <c r="E34">
        <v>1000</v>
      </c>
      <c r="F34" t="str">
        <f t="shared" si="0"/>
        <v>20MW_generic</v>
      </c>
      <c r="G34">
        <f>[1]Helpers!$B$22</f>
        <v>1013</v>
      </c>
      <c r="H34">
        <f>[1]Helpers!$D$13</f>
        <v>655.173</v>
      </c>
      <c r="I34">
        <f>[1]Helpers!$D$13</f>
        <v>655.173</v>
      </c>
      <c r="J34" t="s">
        <v>74</v>
      </c>
      <c r="K34">
        <v>2039</v>
      </c>
      <c r="L34">
        <f>K34-[1]Helpers!$B$3</f>
        <v>2038</v>
      </c>
      <c r="M34" t="str">
        <f>_xlfn.CONCAT([1]Helpers!$B$4,'Baseline-limited-ports'!L34)</f>
        <v>05/01/2038</v>
      </c>
      <c r="N34" t="s">
        <v>11</v>
      </c>
      <c r="O34" t="s">
        <v>90</v>
      </c>
      <c r="P34" t="s">
        <v>103</v>
      </c>
    </row>
    <row r="35" spans="1:17" x14ac:dyDescent="0.35">
      <c r="A35" t="s">
        <v>52</v>
      </c>
      <c r="B35" t="s">
        <v>99</v>
      </c>
      <c r="C35">
        <v>35.598999999999997</v>
      </c>
      <c r="D35">
        <v>-124.819</v>
      </c>
      <c r="E35">
        <v>1000</v>
      </c>
      <c r="F35" t="str">
        <f t="shared" si="0"/>
        <v>20MW_generic</v>
      </c>
      <c r="G35">
        <f>[1]Helpers!$B$22</f>
        <v>1013</v>
      </c>
      <c r="H35">
        <f>[1]Helpers!$D$13</f>
        <v>655.173</v>
      </c>
      <c r="I35">
        <f>[1]Helpers!$D$13</f>
        <v>655.173</v>
      </c>
      <c r="J35" t="s">
        <v>74</v>
      </c>
      <c r="K35">
        <v>2041</v>
      </c>
      <c r="L35">
        <f>K35-[1]Helpers!$B$3</f>
        <v>2040</v>
      </c>
      <c r="M35" t="str">
        <f>_xlfn.CONCAT([1]Helpers!$B$4,'Baseline-limited-ports'!L35)</f>
        <v>05/01/2040</v>
      </c>
      <c r="N35" t="s">
        <v>11</v>
      </c>
      <c r="O35" t="s">
        <v>90</v>
      </c>
      <c r="P35" t="s">
        <v>103</v>
      </c>
    </row>
    <row r="36" spans="1:17" x14ac:dyDescent="0.35">
      <c r="A36" t="s">
        <v>53</v>
      </c>
      <c r="B36" t="s">
        <v>99</v>
      </c>
      <c r="C36">
        <v>35.598999999999997</v>
      </c>
      <c r="D36">
        <v>-124.819</v>
      </c>
      <c r="E36">
        <v>1000</v>
      </c>
      <c r="F36" t="str">
        <f t="shared" si="0"/>
        <v>20MW_generic</v>
      </c>
      <c r="G36">
        <f>[1]Helpers!$B$22</f>
        <v>1013</v>
      </c>
      <c r="H36">
        <f>[1]Helpers!$D$13</f>
        <v>655.173</v>
      </c>
      <c r="I36">
        <f>[1]Helpers!$D$13</f>
        <v>655.173</v>
      </c>
      <c r="J36" t="s">
        <v>74</v>
      </c>
      <c r="K36">
        <v>2043</v>
      </c>
      <c r="L36">
        <f>K36-[1]Helpers!$B$3</f>
        <v>2042</v>
      </c>
      <c r="M36" t="str">
        <f>_xlfn.CONCAT([1]Helpers!$B$4,'Baseline-limited-ports'!L36)</f>
        <v>05/01/2042</v>
      </c>
      <c r="N36" t="s">
        <v>11</v>
      </c>
      <c r="O36" t="s">
        <v>90</v>
      </c>
      <c r="P36" t="s">
        <v>103</v>
      </c>
    </row>
    <row r="43" spans="1:17" x14ac:dyDescent="0.35">
      <c r="Q43" s="12"/>
    </row>
    <row r="44" spans="1:17" x14ac:dyDescent="0.35">
      <c r="Q44" s="12"/>
    </row>
    <row r="45" spans="1:17" x14ac:dyDescent="0.35">
      <c r="Q45" s="12"/>
    </row>
    <row r="46" spans="1:17" x14ac:dyDescent="0.35">
      <c r="Q46" s="12"/>
    </row>
    <row r="47" spans="1:17" x14ac:dyDescent="0.35">
      <c r="Q47" s="12"/>
    </row>
    <row r="48" spans="1:17" x14ac:dyDescent="0.35">
      <c r="Q48" s="12"/>
    </row>
    <row r="49" spans="17:17" x14ac:dyDescent="0.35">
      <c r="Q49" s="12"/>
    </row>
    <row r="50" spans="17:17" x14ac:dyDescent="0.35">
      <c r="Q50" s="12"/>
    </row>
    <row r="51" spans="17:17" x14ac:dyDescent="0.35">
      <c r="Q51" s="12"/>
    </row>
    <row r="52" spans="17:17" x14ac:dyDescent="0.35">
      <c r="Q52" s="12"/>
    </row>
    <row r="53" spans="17:17" x14ac:dyDescent="0.35">
      <c r="Q53" s="12"/>
    </row>
    <row r="54" spans="17:17" x14ac:dyDescent="0.35">
      <c r="Q54" s="12"/>
    </row>
    <row r="55" spans="17:17" x14ac:dyDescent="0.35">
      <c r="Q55" s="12"/>
    </row>
    <row r="56" spans="17:17" x14ac:dyDescent="0.35">
      <c r="Q5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903C-897C-8C48-A19D-92BDF8BDB5D7}">
  <dimension ref="A1:Q56"/>
  <sheetViews>
    <sheetView zoomScale="125" zoomScaleNormal="125" workbookViewId="0">
      <selection activeCell="C17" sqref="C17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6.332031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5" max="15" width="25" bestFit="1" customWidth="1"/>
    <col min="17" max="17" width="13.6640625" customWidth="1"/>
  </cols>
  <sheetData>
    <row r="1" spans="1:17" s="11" customFormat="1" x14ac:dyDescent="0.35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111</v>
      </c>
      <c r="P1" s="11" t="s">
        <v>102</v>
      </c>
      <c r="Q1" s="11" t="s">
        <v>105</v>
      </c>
    </row>
    <row r="2" spans="1:17" x14ac:dyDescent="0.35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f>[1]Helpers!$B$22</f>
        <v>1013</v>
      </c>
      <c r="H2">
        <v>432.74900000000002</v>
      </c>
      <c r="I2">
        <v>432.74900000000002</v>
      </c>
      <c r="J2" t="s">
        <v>74</v>
      </c>
      <c r="K2">
        <v>2030</v>
      </c>
      <c r="L2">
        <f>K2-[1]Helpers!$B$3</f>
        <v>2029</v>
      </c>
      <c r="M2" t="str">
        <f>_xlfn.CONCAT([1]Helpers!$B$4,'Baseline-South-CA'!L2)</f>
        <v>05/01/2029</v>
      </c>
      <c r="N2" t="s">
        <v>10</v>
      </c>
      <c r="O2" t="s">
        <v>90</v>
      </c>
      <c r="P2" t="s">
        <v>103</v>
      </c>
    </row>
    <row r="3" spans="1:17" x14ac:dyDescent="0.35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36" si="0">IF(K3&gt;2034, "20MW_generic", "15MW_generic")</f>
        <v>15MW_generic</v>
      </c>
      <c r="G3">
        <f>[1]Helpers!$B$22</f>
        <v>1013</v>
      </c>
      <c r="H3">
        <v>432.74900000000002</v>
      </c>
      <c r="I3">
        <v>432.74900000000002</v>
      </c>
      <c r="J3" t="s">
        <v>74</v>
      </c>
      <c r="K3">
        <v>2031</v>
      </c>
      <c r="L3">
        <f>K3-[1]Helpers!$B$3</f>
        <v>2030</v>
      </c>
      <c r="M3" t="str">
        <f>_xlfn.CONCAT([1]Helpers!$B$4,'Baseline-South-CA'!L3)</f>
        <v>05/01/2030</v>
      </c>
      <c r="N3" t="s">
        <v>10</v>
      </c>
      <c r="O3" t="s">
        <v>90</v>
      </c>
      <c r="P3" t="s">
        <v>103</v>
      </c>
    </row>
    <row r="4" spans="1:17" x14ac:dyDescent="0.35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f>[1]Helpers!$B$22</f>
        <v>1013</v>
      </c>
      <c r="H4">
        <v>432.74900000000002</v>
      </c>
      <c r="I4">
        <v>432.74900000000002</v>
      </c>
      <c r="J4" t="s">
        <v>74</v>
      </c>
      <c r="K4">
        <v>2032</v>
      </c>
      <c r="L4">
        <f>K4-[1]Helpers!$B$3</f>
        <v>2031</v>
      </c>
      <c r="M4" t="str">
        <f>_xlfn.CONCAT([1]Helpers!$B$4,'Baseline-South-CA'!L4)</f>
        <v>05/01/2031</v>
      </c>
      <c r="N4" t="s">
        <v>10</v>
      </c>
      <c r="O4" t="s">
        <v>90</v>
      </c>
      <c r="P4" t="s">
        <v>103</v>
      </c>
    </row>
    <row r="5" spans="1:17" x14ac:dyDescent="0.35">
      <c r="A5" t="s">
        <v>22</v>
      </c>
      <c r="B5" t="s">
        <v>107</v>
      </c>
      <c r="C5">
        <v>40.965299999999999</v>
      </c>
      <c r="D5">
        <v>-124.6631</v>
      </c>
      <c r="E5">
        <v>1000</v>
      </c>
      <c r="F5" t="str">
        <f t="shared" si="0"/>
        <v>15MW_generic</v>
      </c>
      <c r="G5">
        <f>[1]Helpers!$C$22</f>
        <v>832</v>
      </c>
      <c r="H5">
        <v>43.348999999999997</v>
      </c>
      <c r="I5">
        <v>43.348999999999997</v>
      </c>
      <c r="J5" t="s">
        <v>74</v>
      </c>
      <c r="K5">
        <v>2030</v>
      </c>
      <c r="L5">
        <f>K5-[1]Helpers!$B$3</f>
        <v>2029</v>
      </c>
      <c r="M5" t="str">
        <f>_xlfn.CONCAT([1]Helpers!$B$4,'Baseline-South-CA'!L5)</f>
        <v>05/01/2029</v>
      </c>
      <c r="N5" t="s">
        <v>11</v>
      </c>
      <c r="O5" t="s">
        <v>112</v>
      </c>
      <c r="P5" t="s">
        <v>103</v>
      </c>
    </row>
    <row r="6" spans="1:17" x14ac:dyDescent="0.35">
      <c r="A6" t="s">
        <v>23</v>
      </c>
      <c r="B6" t="s">
        <v>107</v>
      </c>
      <c r="C6">
        <v>40.965299999999999</v>
      </c>
      <c r="D6">
        <v>-124.6631</v>
      </c>
      <c r="E6">
        <v>1000</v>
      </c>
      <c r="F6" t="str">
        <f t="shared" si="0"/>
        <v>15MW_generic</v>
      </c>
      <c r="G6">
        <f>[1]Helpers!$C$22</f>
        <v>832</v>
      </c>
      <c r="H6">
        <v>43.348999999999997</v>
      </c>
      <c r="I6">
        <v>43.348999999999997</v>
      </c>
      <c r="J6" t="s">
        <v>74</v>
      </c>
      <c r="K6">
        <v>2031</v>
      </c>
      <c r="L6">
        <f>K6-[1]Helpers!$B$3</f>
        <v>2030</v>
      </c>
      <c r="M6" t="str">
        <f>_xlfn.CONCAT([1]Helpers!$B$4,'Baseline-South-CA'!L6)</f>
        <v>05/01/2030</v>
      </c>
      <c r="N6" t="s">
        <v>11</v>
      </c>
      <c r="O6" t="s">
        <v>112</v>
      </c>
      <c r="P6" t="s">
        <v>103</v>
      </c>
    </row>
    <row r="7" spans="1:17" x14ac:dyDescent="0.35">
      <c r="A7" t="s">
        <v>24</v>
      </c>
      <c r="B7" t="s">
        <v>108</v>
      </c>
      <c r="C7">
        <v>42.159599999999998</v>
      </c>
      <c r="D7">
        <v>-124.8165</v>
      </c>
      <c r="E7">
        <v>1000</v>
      </c>
      <c r="F7" t="str">
        <f t="shared" si="0"/>
        <v>15MW_generic</v>
      </c>
      <c r="G7">
        <f>[1]Helpers!D22</f>
        <v>601.70000000000005</v>
      </c>
      <c r="H7">
        <v>148.40199999999999</v>
      </c>
      <c r="I7">
        <v>148.40199999999999</v>
      </c>
      <c r="J7" t="s">
        <v>74</v>
      </c>
      <c r="K7">
        <v>2032</v>
      </c>
      <c r="L7">
        <f>K7-[1]Helpers!$B$3</f>
        <v>2031</v>
      </c>
      <c r="M7" t="str">
        <f>_xlfn.CONCAT([1]Helpers!$B$4,'Baseline-South-CA'!L7)</f>
        <v>05/01/2031</v>
      </c>
      <c r="N7" t="s">
        <v>13</v>
      </c>
      <c r="O7" t="s">
        <v>92</v>
      </c>
      <c r="P7" t="s">
        <v>103</v>
      </c>
    </row>
    <row r="8" spans="1:17" x14ac:dyDescent="0.35">
      <c r="A8" t="s">
        <v>25</v>
      </c>
      <c r="B8" t="s">
        <v>96</v>
      </c>
      <c r="C8">
        <v>43.634999999999998</v>
      </c>
      <c r="D8">
        <v>-124.8189</v>
      </c>
      <c r="E8">
        <v>1000</v>
      </c>
      <c r="F8" t="str">
        <f t="shared" si="0"/>
        <v>15MW_generic</v>
      </c>
      <c r="G8">
        <f>[1]Helpers!E22</f>
        <v>594.70000000000005</v>
      </c>
      <c r="H8">
        <v>50.051000000000002</v>
      </c>
      <c r="I8">
        <v>50.051000000000002</v>
      </c>
      <c r="J8" t="s">
        <v>74</v>
      </c>
      <c r="K8">
        <v>2033</v>
      </c>
      <c r="L8">
        <f>K8-[1]Helpers!$B$3</f>
        <v>2032</v>
      </c>
      <c r="M8" t="str">
        <f>_xlfn.CONCAT([1]Helpers!$B$4,'Baseline-South-CA'!L8)</f>
        <v>05/01/2032</v>
      </c>
      <c r="N8" t="s">
        <v>13</v>
      </c>
      <c r="O8" t="s">
        <v>91</v>
      </c>
      <c r="P8" t="s">
        <v>103</v>
      </c>
    </row>
    <row r="9" spans="1:17" x14ac:dyDescent="0.35">
      <c r="A9" t="s">
        <v>26</v>
      </c>
      <c r="B9" t="s">
        <v>107</v>
      </c>
      <c r="C9">
        <v>40.965299999999999</v>
      </c>
      <c r="D9">
        <v>-124.6631</v>
      </c>
      <c r="E9">
        <v>1000</v>
      </c>
      <c r="F9" t="str">
        <f t="shared" si="0"/>
        <v>15MW_generic</v>
      </c>
      <c r="G9">
        <f>[1]Helpers!$C$22</f>
        <v>832</v>
      </c>
      <c r="H9">
        <v>43.348999999999997</v>
      </c>
      <c r="I9">
        <v>43.348999999999997</v>
      </c>
      <c r="J9" t="s">
        <v>74</v>
      </c>
      <c r="K9">
        <v>2033</v>
      </c>
      <c r="L9">
        <f>K9-[1]Helpers!$B$3</f>
        <v>2032</v>
      </c>
      <c r="M9" t="str">
        <f>_xlfn.CONCAT([1]Helpers!$B$4,'Baseline-South-CA'!L9)</f>
        <v>05/01/2032</v>
      </c>
      <c r="N9" t="s">
        <v>11</v>
      </c>
      <c r="O9" t="s">
        <v>112</v>
      </c>
      <c r="P9" t="s">
        <v>103</v>
      </c>
    </row>
    <row r="10" spans="1:17" x14ac:dyDescent="0.35">
      <c r="A10" t="s">
        <v>27</v>
      </c>
      <c r="B10" t="s">
        <v>107</v>
      </c>
      <c r="C10">
        <v>40.965299999999999</v>
      </c>
      <c r="D10">
        <v>-124.6631</v>
      </c>
      <c r="E10">
        <v>1000</v>
      </c>
      <c r="F10" t="str">
        <f t="shared" si="0"/>
        <v>15MW_generic</v>
      </c>
      <c r="G10">
        <f>[1]Helpers!$C$22</f>
        <v>832</v>
      </c>
      <c r="H10">
        <v>43.348999999999997</v>
      </c>
      <c r="I10">
        <v>43.348999999999997</v>
      </c>
      <c r="J10" t="s">
        <v>74</v>
      </c>
      <c r="K10">
        <v>2034</v>
      </c>
      <c r="L10">
        <f>K10-[1]Helpers!$B$3</f>
        <v>2033</v>
      </c>
      <c r="M10" t="str">
        <f>_xlfn.CONCAT([1]Helpers!$B$4,'Baseline-South-CA'!L10)</f>
        <v>05/01/2033</v>
      </c>
      <c r="N10" t="s">
        <v>11</v>
      </c>
      <c r="O10" t="s">
        <v>112</v>
      </c>
      <c r="P10" t="s">
        <v>103</v>
      </c>
    </row>
    <row r="11" spans="1:17" x14ac:dyDescent="0.35">
      <c r="A11" t="s">
        <v>28</v>
      </c>
      <c r="B11" t="s">
        <v>107</v>
      </c>
      <c r="C11">
        <v>40.965299999999999</v>
      </c>
      <c r="D11">
        <v>-124.6631</v>
      </c>
      <c r="E11">
        <v>1000</v>
      </c>
      <c r="F11" t="str">
        <f t="shared" si="0"/>
        <v>20MW_generic</v>
      </c>
      <c r="G11">
        <f>[1]Helpers!$C$22</f>
        <v>832</v>
      </c>
      <c r="H11">
        <v>43.348999999999997</v>
      </c>
      <c r="I11">
        <v>43.348999999999997</v>
      </c>
      <c r="J11" t="s">
        <v>74</v>
      </c>
      <c r="K11">
        <v>2035</v>
      </c>
      <c r="L11">
        <f>K11-[1]Helpers!$B$3</f>
        <v>2034</v>
      </c>
      <c r="M11" t="str">
        <f>_xlfn.CONCAT([1]Helpers!$B$4,'Baseline-South-CA'!L11)</f>
        <v>05/01/2034</v>
      </c>
      <c r="N11" t="s">
        <v>11</v>
      </c>
      <c r="O11" t="s">
        <v>112</v>
      </c>
      <c r="P11" t="s">
        <v>103</v>
      </c>
    </row>
    <row r="12" spans="1:17" x14ac:dyDescent="0.35">
      <c r="A12" t="s">
        <v>29</v>
      </c>
      <c r="B12" t="s">
        <v>107</v>
      </c>
      <c r="C12">
        <v>40.965299999999999</v>
      </c>
      <c r="D12">
        <v>-124.6631</v>
      </c>
      <c r="E12">
        <v>1000</v>
      </c>
      <c r="F12" t="str">
        <f t="shared" si="0"/>
        <v>20MW_generic</v>
      </c>
      <c r="G12">
        <f>[1]Helpers!$C$22</f>
        <v>832</v>
      </c>
      <c r="H12">
        <v>43.348999999999997</v>
      </c>
      <c r="I12">
        <v>43.348999999999997</v>
      </c>
      <c r="J12" t="s">
        <v>74</v>
      </c>
      <c r="K12">
        <v>2036</v>
      </c>
      <c r="L12">
        <f>K12-[1]Helpers!$B$3</f>
        <v>2035</v>
      </c>
      <c r="M12" t="str">
        <f>_xlfn.CONCAT([1]Helpers!$B$4,'Baseline-South-CA'!L12)</f>
        <v>05/01/2035</v>
      </c>
      <c r="N12" t="s">
        <v>11</v>
      </c>
      <c r="O12" t="s">
        <v>112</v>
      </c>
      <c r="P12" t="s">
        <v>103</v>
      </c>
    </row>
    <row r="13" spans="1:17" x14ac:dyDescent="0.35">
      <c r="A13" t="s">
        <v>30</v>
      </c>
      <c r="B13" t="s">
        <v>107</v>
      </c>
      <c r="C13">
        <v>40.965299999999999</v>
      </c>
      <c r="D13">
        <v>-124.6631</v>
      </c>
      <c r="E13">
        <v>1000</v>
      </c>
      <c r="F13" t="str">
        <f t="shared" si="0"/>
        <v>20MW_generic</v>
      </c>
      <c r="G13">
        <f>[1]Helpers!$C$22</f>
        <v>832</v>
      </c>
      <c r="H13">
        <v>43.348999999999997</v>
      </c>
      <c r="I13">
        <v>43.348999999999997</v>
      </c>
      <c r="J13" t="s">
        <v>74</v>
      </c>
      <c r="K13">
        <v>2037</v>
      </c>
      <c r="L13">
        <f>K13-[1]Helpers!$B$3</f>
        <v>2036</v>
      </c>
      <c r="M13" t="str">
        <f>_xlfn.CONCAT([1]Helpers!$B$4,'Baseline-South-CA'!L13)</f>
        <v>05/01/2036</v>
      </c>
      <c r="N13" t="s">
        <v>11</v>
      </c>
      <c r="O13" t="s">
        <v>112</v>
      </c>
      <c r="P13" t="s">
        <v>103</v>
      </c>
    </row>
    <row r="14" spans="1:17" x14ac:dyDescent="0.35">
      <c r="A14" t="s">
        <v>31</v>
      </c>
      <c r="B14" t="s">
        <v>107</v>
      </c>
      <c r="C14">
        <v>40.965299999999999</v>
      </c>
      <c r="D14">
        <v>-124.6631</v>
      </c>
      <c r="E14">
        <v>1000</v>
      </c>
      <c r="F14" t="str">
        <f t="shared" si="0"/>
        <v>20MW_generic</v>
      </c>
      <c r="G14">
        <f>[1]Helpers!$C$22</f>
        <v>832</v>
      </c>
      <c r="H14">
        <v>43.348999999999997</v>
      </c>
      <c r="I14">
        <v>43.348999999999997</v>
      </c>
      <c r="J14" t="s">
        <v>74</v>
      </c>
      <c r="K14">
        <v>2038</v>
      </c>
      <c r="L14">
        <f>K14-[1]Helpers!$B$3</f>
        <v>2037</v>
      </c>
      <c r="M14" t="str">
        <f>_xlfn.CONCAT([1]Helpers!$B$4,'Baseline-South-CA'!L14)</f>
        <v>05/01/2037</v>
      </c>
      <c r="N14" t="s">
        <v>11</v>
      </c>
      <c r="O14" t="s">
        <v>112</v>
      </c>
      <c r="P14" t="s">
        <v>103</v>
      </c>
    </row>
    <row r="15" spans="1:17" x14ac:dyDescent="0.35">
      <c r="A15" t="s">
        <v>32</v>
      </c>
      <c r="B15" t="s">
        <v>107</v>
      </c>
      <c r="C15">
        <v>40.965299999999999</v>
      </c>
      <c r="D15">
        <v>-124.6631</v>
      </c>
      <c r="E15">
        <v>1000</v>
      </c>
      <c r="F15" t="str">
        <f t="shared" si="0"/>
        <v>20MW_generic</v>
      </c>
      <c r="G15">
        <f>[1]Helpers!$C$22</f>
        <v>832</v>
      </c>
      <c r="H15">
        <v>43.348999999999997</v>
      </c>
      <c r="I15">
        <v>43.348999999999997</v>
      </c>
      <c r="J15" t="s">
        <v>74</v>
      </c>
      <c r="K15">
        <v>2039</v>
      </c>
      <c r="L15">
        <f>K15-[1]Helpers!$B$3</f>
        <v>2038</v>
      </c>
      <c r="M15" t="str">
        <f>_xlfn.CONCAT([1]Helpers!$B$4,'Baseline-South-CA'!L15)</f>
        <v>05/01/2038</v>
      </c>
      <c r="N15" t="s">
        <v>11</v>
      </c>
      <c r="O15" t="s">
        <v>112</v>
      </c>
      <c r="P15" t="s">
        <v>103</v>
      </c>
    </row>
    <row r="16" spans="1:17" x14ac:dyDescent="0.35">
      <c r="A16" t="s">
        <v>33</v>
      </c>
      <c r="B16" t="s">
        <v>107</v>
      </c>
      <c r="C16">
        <v>40.965299999999999</v>
      </c>
      <c r="D16">
        <v>-124.6631</v>
      </c>
      <c r="E16">
        <v>1000</v>
      </c>
      <c r="F16" t="str">
        <f t="shared" si="0"/>
        <v>20MW_generic</v>
      </c>
      <c r="G16">
        <f>[1]Helpers!$C$22</f>
        <v>832</v>
      </c>
      <c r="H16">
        <v>43.348999999999997</v>
      </c>
      <c r="I16">
        <v>43.348999999999997</v>
      </c>
      <c r="J16" t="s">
        <v>74</v>
      </c>
      <c r="K16">
        <v>2040</v>
      </c>
      <c r="L16">
        <f>K16-[1]Helpers!$B$3</f>
        <v>2039</v>
      </c>
      <c r="M16" t="str">
        <f>_xlfn.CONCAT([1]Helpers!$B$4,'Baseline-South-CA'!L16)</f>
        <v>05/01/2039</v>
      </c>
      <c r="N16" t="s">
        <v>11</v>
      </c>
      <c r="O16" t="s">
        <v>112</v>
      </c>
      <c r="P16" t="s">
        <v>103</v>
      </c>
    </row>
    <row r="17" spans="1:16" x14ac:dyDescent="0.35">
      <c r="A17" t="s">
        <v>34</v>
      </c>
      <c r="B17" t="s">
        <v>107</v>
      </c>
      <c r="C17">
        <v>40.965299999999999</v>
      </c>
      <c r="D17">
        <v>-124.6631</v>
      </c>
      <c r="E17">
        <v>1000</v>
      </c>
      <c r="F17" t="str">
        <f t="shared" si="0"/>
        <v>20MW_generic</v>
      </c>
      <c r="G17">
        <f>[1]Helpers!$C$22</f>
        <v>832</v>
      </c>
      <c r="H17">
        <v>43.348999999999997</v>
      </c>
      <c r="I17">
        <v>43.348999999999997</v>
      </c>
      <c r="J17" t="s">
        <v>74</v>
      </c>
      <c r="K17">
        <v>2041</v>
      </c>
      <c r="L17">
        <f>K17-[1]Helpers!$B$3</f>
        <v>2040</v>
      </c>
      <c r="M17" t="str">
        <f>_xlfn.CONCAT([1]Helpers!$B$4,'Baseline-South-CA'!L17)</f>
        <v>05/01/2040</v>
      </c>
      <c r="N17" t="s">
        <v>11</v>
      </c>
      <c r="O17" t="s">
        <v>112</v>
      </c>
      <c r="P17" t="s">
        <v>103</v>
      </c>
    </row>
    <row r="18" spans="1:16" x14ac:dyDescent="0.35">
      <c r="A18" t="s">
        <v>35</v>
      </c>
      <c r="B18" t="s">
        <v>107</v>
      </c>
      <c r="C18">
        <v>40.965299999999999</v>
      </c>
      <c r="D18">
        <v>-124.6631</v>
      </c>
      <c r="E18">
        <v>1000</v>
      </c>
      <c r="F18" t="str">
        <f t="shared" si="0"/>
        <v>20MW_generic</v>
      </c>
      <c r="G18">
        <f>[1]Helpers!$C$22</f>
        <v>832</v>
      </c>
      <c r="H18">
        <v>43.348999999999997</v>
      </c>
      <c r="I18">
        <v>43.348999999999997</v>
      </c>
      <c r="J18" t="s">
        <v>74</v>
      </c>
      <c r="K18">
        <v>2042</v>
      </c>
      <c r="L18">
        <f>K18-[1]Helpers!$B$3</f>
        <v>2041</v>
      </c>
      <c r="M18" t="str">
        <f>_xlfn.CONCAT([1]Helpers!$B$4,'Baseline-South-CA'!L18)</f>
        <v>05/01/2041</v>
      </c>
      <c r="N18" t="s">
        <v>11</v>
      </c>
      <c r="O18" t="s">
        <v>112</v>
      </c>
      <c r="P18" t="s">
        <v>103</v>
      </c>
    </row>
    <row r="19" spans="1:16" x14ac:dyDescent="0.35">
      <c r="A19" t="s">
        <v>36</v>
      </c>
      <c r="B19" t="s">
        <v>107</v>
      </c>
      <c r="C19">
        <v>40.965299999999999</v>
      </c>
      <c r="D19">
        <v>-124.6631</v>
      </c>
      <c r="E19">
        <v>1000</v>
      </c>
      <c r="F19" t="str">
        <f t="shared" si="0"/>
        <v>20MW_generic</v>
      </c>
      <c r="G19">
        <f>[1]Helpers!$C$22</f>
        <v>832</v>
      </c>
      <c r="H19">
        <v>43.348999999999997</v>
      </c>
      <c r="I19">
        <v>43.348999999999997</v>
      </c>
      <c r="J19" t="s">
        <v>74</v>
      </c>
      <c r="K19">
        <v>2043</v>
      </c>
      <c r="L19">
        <f>K19-[1]Helpers!$B$3</f>
        <v>2042</v>
      </c>
      <c r="M19" t="str">
        <f>_xlfn.CONCAT([1]Helpers!$B$4,'Baseline-South-CA'!L19)</f>
        <v>05/01/2042</v>
      </c>
      <c r="N19" t="s">
        <v>11</v>
      </c>
      <c r="O19" t="s">
        <v>112</v>
      </c>
      <c r="P19" t="s">
        <v>103</v>
      </c>
    </row>
    <row r="20" spans="1:16" x14ac:dyDescent="0.35">
      <c r="A20" t="s">
        <v>37</v>
      </c>
      <c r="B20" t="s">
        <v>107</v>
      </c>
      <c r="C20">
        <v>40.965299999999999</v>
      </c>
      <c r="D20">
        <v>-124.6631</v>
      </c>
      <c r="E20">
        <v>1000</v>
      </c>
      <c r="F20" t="str">
        <f t="shared" si="0"/>
        <v>20MW_generic</v>
      </c>
      <c r="G20">
        <f>[1]Helpers!$C$22</f>
        <v>832</v>
      </c>
      <c r="H20">
        <v>43.348999999999997</v>
      </c>
      <c r="I20">
        <v>43.348999999999997</v>
      </c>
      <c r="J20" t="s">
        <v>74</v>
      </c>
      <c r="K20">
        <v>2044</v>
      </c>
      <c r="L20">
        <f>K20-[1]Helpers!$B$3</f>
        <v>2043</v>
      </c>
      <c r="M20" t="str">
        <f>_xlfn.CONCAT([1]Helpers!$B$4,'Baseline-South-CA'!L20)</f>
        <v>05/01/2043</v>
      </c>
      <c r="N20" t="s">
        <v>11</v>
      </c>
      <c r="O20" t="s">
        <v>112</v>
      </c>
      <c r="P20" t="s">
        <v>103</v>
      </c>
    </row>
    <row r="21" spans="1:16" x14ac:dyDescent="0.35">
      <c r="A21" t="s">
        <v>38</v>
      </c>
      <c r="B21" t="s">
        <v>107</v>
      </c>
      <c r="C21">
        <v>40.965299999999999</v>
      </c>
      <c r="D21">
        <v>-124.6631</v>
      </c>
      <c r="E21">
        <v>1000</v>
      </c>
      <c r="F21" t="str">
        <f t="shared" si="0"/>
        <v>20MW_generic</v>
      </c>
      <c r="G21">
        <f>[1]Helpers!$C$22</f>
        <v>832</v>
      </c>
      <c r="H21">
        <v>43.348999999999997</v>
      </c>
      <c r="I21">
        <v>43.348999999999997</v>
      </c>
      <c r="J21" t="s">
        <v>74</v>
      </c>
      <c r="K21">
        <v>2045</v>
      </c>
      <c r="L21">
        <f>K21-[1]Helpers!$B$3</f>
        <v>2044</v>
      </c>
      <c r="M21" t="str">
        <f>_xlfn.CONCAT([1]Helpers!$B$4,'Baseline-South-CA'!L21)</f>
        <v>05/01/2044</v>
      </c>
      <c r="N21" t="s">
        <v>11</v>
      </c>
      <c r="O21" t="s">
        <v>112</v>
      </c>
      <c r="P21" t="s">
        <v>103</v>
      </c>
    </row>
    <row r="22" spans="1:16" x14ac:dyDescent="0.35">
      <c r="A22" t="s">
        <v>39</v>
      </c>
      <c r="B22" t="s">
        <v>107</v>
      </c>
      <c r="C22">
        <v>40.965299999999999</v>
      </c>
      <c r="D22">
        <v>-124.6631</v>
      </c>
      <c r="E22">
        <v>1000</v>
      </c>
      <c r="F22" t="str">
        <f t="shared" si="0"/>
        <v>20MW_generic</v>
      </c>
      <c r="G22">
        <f>[1]Helpers!$C$22</f>
        <v>832</v>
      </c>
      <c r="H22">
        <v>43.348999999999997</v>
      </c>
      <c r="I22">
        <v>43.348999999999997</v>
      </c>
      <c r="J22" t="s">
        <v>74</v>
      </c>
      <c r="K22">
        <v>2045</v>
      </c>
      <c r="L22">
        <f>K22-[1]Helpers!$B$3</f>
        <v>2044</v>
      </c>
      <c r="M22" t="str">
        <f>_xlfn.CONCAT([1]Helpers!$B$4,'Baseline-South-CA'!L22)</f>
        <v>05/01/2044</v>
      </c>
      <c r="N22" t="s">
        <v>11</v>
      </c>
      <c r="O22" t="s">
        <v>112</v>
      </c>
      <c r="P22" t="s">
        <v>103</v>
      </c>
    </row>
    <row r="23" spans="1:16" x14ac:dyDescent="0.35">
      <c r="A23" t="s">
        <v>40</v>
      </c>
      <c r="B23" t="s">
        <v>108</v>
      </c>
      <c r="C23">
        <v>42.159599999999998</v>
      </c>
      <c r="D23">
        <v>-124.8165</v>
      </c>
      <c r="E23">
        <v>1000</v>
      </c>
      <c r="F23" t="str">
        <f t="shared" si="0"/>
        <v>15MW_generic</v>
      </c>
      <c r="G23">
        <f>[1]Helpers!D22</f>
        <v>601.70000000000005</v>
      </c>
      <c r="H23">
        <v>148.40199999999999</v>
      </c>
      <c r="I23">
        <v>148.40199999999999</v>
      </c>
      <c r="J23" t="s">
        <v>74</v>
      </c>
      <c r="K23">
        <v>2034</v>
      </c>
      <c r="L23">
        <f>K23-[1]Helpers!$B$3</f>
        <v>2033</v>
      </c>
      <c r="M23" t="str">
        <f>_xlfn.CONCAT([1]Helpers!$B$4,'Baseline-South-CA'!L23)</f>
        <v>05/01/2033</v>
      </c>
      <c r="N23" t="s">
        <v>13</v>
      </c>
      <c r="O23" t="s">
        <v>92</v>
      </c>
      <c r="P23" t="s">
        <v>103</v>
      </c>
    </row>
    <row r="24" spans="1:16" x14ac:dyDescent="0.35">
      <c r="A24" t="s">
        <v>41</v>
      </c>
      <c r="B24" t="s">
        <v>96</v>
      </c>
      <c r="C24">
        <v>43.634999999999998</v>
      </c>
      <c r="D24">
        <v>-124.8189</v>
      </c>
      <c r="E24">
        <v>1000</v>
      </c>
      <c r="F24" t="str">
        <f t="shared" si="0"/>
        <v>20MW_generic</v>
      </c>
      <c r="G24">
        <f>[1]Helpers!E22</f>
        <v>594.70000000000005</v>
      </c>
      <c r="H24">
        <v>50.051000000000002</v>
      </c>
      <c r="I24">
        <v>50.051000000000002</v>
      </c>
      <c r="J24" t="s">
        <v>74</v>
      </c>
      <c r="K24">
        <v>2035</v>
      </c>
      <c r="L24">
        <f>K24-[1]Helpers!$B$3</f>
        <v>2034</v>
      </c>
      <c r="M24" t="str">
        <f>_xlfn.CONCAT([1]Helpers!$B$4,'Baseline-South-CA'!L24)</f>
        <v>05/01/2034</v>
      </c>
      <c r="N24" t="s">
        <v>13</v>
      </c>
      <c r="O24" t="s">
        <v>91</v>
      </c>
      <c r="P24" t="s">
        <v>103</v>
      </c>
    </row>
    <row r="25" spans="1:16" x14ac:dyDescent="0.35">
      <c r="A25" t="s">
        <v>42</v>
      </c>
      <c r="B25" t="s">
        <v>108</v>
      </c>
      <c r="C25">
        <v>42.159599999999998</v>
      </c>
      <c r="D25">
        <v>-124.8165</v>
      </c>
      <c r="E25">
        <v>1000</v>
      </c>
      <c r="F25" t="str">
        <f t="shared" si="0"/>
        <v>20MW_generic</v>
      </c>
      <c r="G25">
        <f>[1]Helpers!D22</f>
        <v>601.70000000000005</v>
      </c>
      <c r="H25">
        <v>148.40199999999999</v>
      </c>
      <c r="I25">
        <v>148.40199999999999</v>
      </c>
      <c r="J25" t="s">
        <v>74</v>
      </c>
      <c r="K25">
        <v>2036</v>
      </c>
      <c r="L25">
        <f>K25-[1]Helpers!$B$3</f>
        <v>2035</v>
      </c>
      <c r="M25" t="str">
        <f>_xlfn.CONCAT([1]Helpers!$B$4,'Baseline-South-CA'!L25)</f>
        <v>05/01/2035</v>
      </c>
      <c r="N25" t="s">
        <v>13</v>
      </c>
      <c r="O25" t="s">
        <v>92</v>
      </c>
      <c r="P25" t="s">
        <v>103</v>
      </c>
    </row>
    <row r="26" spans="1:16" x14ac:dyDescent="0.35">
      <c r="A26" t="s">
        <v>43</v>
      </c>
      <c r="B26" t="s">
        <v>96</v>
      </c>
      <c r="C26">
        <v>43.634999999999998</v>
      </c>
      <c r="D26">
        <v>-124.8189</v>
      </c>
      <c r="E26">
        <v>1000</v>
      </c>
      <c r="F26" t="str">
        <f t="shared" si="0"/>
        <v>20MW_generic</v>
      </c>
      <c r="G26">
        <f>[1]Helpers!E22</f>
        <v>594.70000000000005</v>
      </c>
      <c r="H26">
        <v>50.051000000000002</v>
      </c>
      <c r="I26">
        <v>50.051000000000002</v>
      </c>
      <c r="J26" t="s">
        <v>74</v>
      </c>
      <c r="K26">
        <v>2037</v>
      </c>
      <c r="L26">
        <f>K26-[1]Helpers!$B$3</f>
        <v>2036</v>
      </c>
      <c r="M26" t="str">
        <f>_xlfn.CONCAT([1]Helpers!$B$4,'Baseline-South-CA'!L26)</f>
        <v>05/01/2036</v>
      </c>
      <c r="N26" t="s">
        <v>13</v>
      </c>
      <c r="O26" t="s">
        <v>91</v>
      </c>
      <c r="P26" t="s">
        <v>103</v>
      </c>
    </row>
    <row r="27" spans="1:16" x14ac:dyDescent="0.35">
      <c r="A27" t="s">
        <v>44</v>
      </c>
      <c r="B27" t="s">
        <v>108</v>
      </c>
      <c r="C27">
        <v>42.159599999999998</v>
      </c>
      <c r="D27">
        <v>-124.8165</v>
      </c>
      <c r="E27">
        <v>1000</v>
      </c>
      <c r="F27" t="str">
        <f t="shared" si="0"/>
        <v>20MW_generic</v>
      </c>
      <c r="G27">
        <f>[1]Helpers!D22</f>
        <v>601.70000000000005</v>
      </c>
      <c r="H27">
        <v>148.40199999999999</v>
      </c>
      <c r="I27">
        <v>148.40199999999999</v>
      </c>
      <c r="J27" t="s">
        <v>74</v>
      </c>
      <c r="K27">
        <v>2038</v>
      </c>
      <c r="L27">
        <f>K27-[1]Helpers!$B$3</f>
        <v>2037</v>
      </c>
      <c r="M27" t="str">
        <f>_xlfn.CONCAT([1]Helpers!$B$4,'Baseline-South-CA'!L27)</f>
        <v>05/01/2037</v>
      </c>
      <c r="N27" t="s">
        <v>13</v>
      </c>
      <c r="O27" t="s">
        <v>92</v>
      </c>
      <c r="P27" t="s">
        <v>103</v>
      </c>
    </row>
    <row r="28" spans="1:16" x14ac:dyDescent="0.35">
      <c r="A28" t="s">
        <v>45</v>
      </c>
      <c r="B28" t="s">
        <v>96</v>
      </c>
      <c r="C28">
        <v>43.634999999999998</v>
      </c>
      <c r="D28">
        <v>-124.8189</v>
      </c>
      <c r="E28">
        <v>1000</v>
      </c>
      <c r="F28" t="str">
        <f t="shared" si="0"/>
        <v>20MW_generic</v>
      </c>
      <c r="G28">
        <f>[1]Helpers!E22</f>
        <v>594.70000000000005</v>
      </c>
      <c r="H28">
        <v>50.051000000000002</v>
      </c>
      <c r="I28">
        <v>50.051000000000002</v>
      </c>
      <c r="J28" t="s">
        <v>74</v>
      </c>
      <c r="K28">
        <v>2039</v>
      </c>
      <c r="L28">
        <f>K28-[1]Helpers!$B$3</f>
        <v>2038</v>
      </c>
      <c r="M28" t="str">
        <f>_xlfn.CONCAT([1]Helpers!$B$4,'Baseline-South-CA'!L28)</f>
        <v>05/01/2038</v>
      </c>
      <c r="N28" t="s">
        <v>13</v>
      </c>
      <c r="O28" t="s">
        <v>91</v>
      </c>
      <c r="P28" t="s">
        <v>103</v>
      </c>
    </row>
    <row r="29" spans="1:16" x14ac:dyDescent="0.35">
      <c r="A29" t="s">
        <v>46</v>
      </c>
      <c r="B29" t="s">
        <v>108</v>
      </c>
      <c r="C29">
        <v>42.159599999999998</v>
      </c>
      <c r="D29">
        <v>-124.8165</v>
      </c>
      <c r="E29">
        <v>1000</v>
      </c>
      <c r="F29" t="str">
        <f t="shared" si="0"/>
        <v>20MW_generic</v>
      </c>
      <c r="G29">
        <f>[1]Helpers!D22</f>
        <v>601.70000000000005</v>
      </c>
      <c r="H29">
        <v>148.40199999999999</v>
      </c>
      <c r="I29">
        <v>148.40199999999999</v>
      </c>
      <c r="J29" t="s">
        <v>74</v>
      </c>
      <c r="K29">
        <v>2040</v>
      </c>
      <c r="L29">
        <f>K29-[1]Helpers!$B$3</f>
        <v>2039</v>
      </c>
      <c r="M29" t="str">
        <f>_xlfn.CONCAT([1]Helpers!$B$4,'Baseline-South-CA'!L29)</f>
        <v>05/01/2039</v>
      </c>
      <c r="N29" t="s">
        <v>13</v>
      </c>
      <c r="O29" t="s">
        <v>92</v>
      </c>
      <c r="P29" t="s">
        <v>103</v>
      </c>
    </row>
    <row r="30" spans="1:16" x14ac:dyDescent="0.35">
      <c r="A30" t="s">
        <v>47</v>
      </c>
      <c r="B30" t="s">
        <v>108</v>
      </c>
      <c r="C30">
        <v>42.159599999999998</v>
      </c>
      <c r="D30">
        <v>-124.8165</v>
      </c>
      <c r="E30">
        <v>1000</v>
      </c>
      <c r="F30" t="str">
        <f t="shared" si="0"/>
        <v>20MW_generic</v>
      </c>
      <c r="G30">
        <f>[1]Helpers!D22</f>
        <v>601.70000000000005</v>
      </c>
      <c r="H30">
        <v>148.40199999999999</v>
      </c>
      <c r="I30">
        <v>148.40199999999999</v>
      </c>
      <c r="J30" t="s">
        <v>74</v>
      </c>
      <c r="K30">
        <v>2041</v>
      </c>
      <c r="L30">
        <f>K30-[1]Helpers!$B$3</f>
        <v>2040</v>
      </c>
      <c r="M30" t="str">
        <f>_xlfn.CONCAT([1]Helpers!$B$4,'Baseline-South-CA'!L30)</f>
        <v>05/01/2040</v>
      </c>
      <c r="N30" t="s">
        <v>13</v>
      </c>
      <c r="O30" t="s">
        <v>92</v>
      </c>
      <c r="P30" t="s">
        <v>103</v>
      </c>
    </row>
    <row r="31" spans="1:16" x14ac:dyDescent="0.35">
      <c r="A31" t="s">
        <v>48</v>
      </c>
      <c r="B31" t="s">
        <v>99</v>
      </c>
      <c r="C31">
        <v>35.598999999999997</v>
      </c>
      <c r="D31">
        <v>-124.819</v>
      </c>
      <c r="E31">
        <v>1000</v>
      </c>
      <c r="F31" t="str">
        <f t="shared" si="0"/>
        <v>15MW_generic</v>
      </c>
      <c r="G31">
        <f>[1]Helpers!$B$22</f>
        <v>1013</v>
      </c>
      <c r="H31">
        <v>432.74900000000002</v>
      </c>
      <c r="I31">
        <v>432.74900000000002</v>
      </c>
      <c r="J31" t="s">
        <v>74</v>
      </c>
      <c r="K31">
        <v>2033</v>
      </c>
      <c r="L31">
        <f>K31-[1]Helpers!$B$3</f>
        <v>2032</v>
      </c>
      <c r="M31" t="str">
        <f>_xlfn.CONCAT([1]Helpers!$B$4,'Baseline-South-CA'!L31)</f>
        <v>05/01/2032</v>
      </c>
      <c r="N31" t="s">
        <v>10</v>
      </c>
      <c r="O31" t="s">
        <v>90</v>
      </c>
      <c r="P31" t="s">
        <v>103</v>
      </c>
    </row>
    <row r="32" spans="1:16" x14ac:dyDescent="0.35">
      <c r="A32" t="s">
        <v>49</v>
      </c>
      <c r="B32" t="s">
        <v>99</v>
      </c>
      <c r="C32">
        <v>35.598999999999997</v>
      </c>
      <c r="D32">
        <v>-124.819</v>
      </c>
      <c r="E32">
        <v>1000</v>
      </c>
      <c r="F32" t="str">
        <f t="shared" si="0"/>
        <v>20MW_generic</v>
      </c>
      <c r="G32">
        <f>[1]Helpers!$B$22</f>
        <v>1013</v>
      </c>
      <c r="H32">
        <v>432.74900000000002</v>
      </c>
      <c r="I32">
        <v>432.74900000000002</v>
      </c>
      <c r="J32" t="s">
        <v>74</v>
      </c>
      <c r="K32">
        <v>2035</v>
      </c>
      <c r="L32">
        <f>K32-[1]Helpers!$B$3</f>
        <v>2034</v>
      </c>
      <c r="M32" t="str">
        <f>_xlfn.CONCAT([1]Helpers!$B$4,'Baseline-South-CA'!L32)</f>
        <v>05/01/2034</v>
      </c>
      <c r="N32" t="s">
        <v>10</v>
      </c>
      <c r="O32" t="s">
        <v>90</v>
      </c>
      <c r="P32" t="s">
        <v>103</v>
      </c>
    </row>
    <row r="33" spans="1:17" x14ac:dyDescent="0.35">
      <c r="A33" t="s">
        <v>50</v>
      </c>
      <c r="B33" t="s">
        <v>99</v>
      </c>
      <c r="C33">
        <v>35.598999999999997</v>
      </c>
      <c r="D33">
        <v>-124.819</v>
      </c>
      <c r="E33">
        <v>1000</v>
      </c>
      <c r="F33" t="str">
        <f t="shared" si="0"/>
        <v>20MW_generic</v>
      </c>
      <c r="G33">
        <f>[1]Helpers!$B$22</f>
        <v>1013</v>
      </c>
      <c r="H33">
        <v>432.74900000000002</v>
      </c>
      <c r="I33">
        <v>432.74900000000002</v>
      </c>
      <c r="J33" t="s">
        <v>74</v>
      </c>
      <c r="K33">
        <v>2037</v>
      </c>
      <c r="L33">
        <f>K33-[1]Helpers!$B$3</f>
        <v>2036</v>
      </c>
      <c r="M33" t="str">
        <f>_xlfn.CONCAT([1]Helpers!$B$4,'Baseline-South-CA'!L33)</f>
        <v>05/01/2036</v>
      </c>
      <c r="N33" t="s">
        <v>10</v>
      </c>
      <c r="O33" t="s">
        <v>90</v>
      </c>
      <c r="P33" t="s">
        <v>103</v>
      </c>
    </row>
    <row r="34" spans="1:17" x14ac:dyDescent="0.35">
      <c r="A34" t="s">
        <v>51</v>
      </c>
      <c r="B34" t="s">
        <v>99</v>
      </c>
      <c r="C34">
        <v>35.598999999999997</v>
      </c>
      <c r="D34">
        <v>-124.819</v>
      </c>
      <c r="E34">
        <v>1000</v>
      </c>
      <c r="F34" t="str">
        <f t="shared" si="0"/>
        <v>20MW_generic</v>
      </c>
      <c r="G34">
        <f>[1]Helpers!$B$22</f>
        <v>1013</v>
      </c>
      <c r="H34">
        <v>432.74900000000002</v>
      </c>
      <c r="I34">
        <v>432.74900000000002</v>
      </c>
      <c r="J34" t="s">
        <v>74</v>
      </c>
      <c r="K34">
        <v>2039</v>
      </c>
      <c r="L34">
        <f>K34-[1]Helpers!$B$3</f>
        <v>2038</v>
      </c>
      <c r="M34" t="str">
        <f>_xlfn.CONCAT([1]Helpers!$B$4,'Baseline-South-CA'!L34)</f>
        <v>05/01/2038</v>
      </c>
      <c r="N34" t="s">
        <v>10</v>
      </c>
      <c r="O34" t="s">
        <v>90</v>
      </c>
      <c r="P34" t="s">
        <v>103</v>
      </c>
    </row>
    <row r="35" spans="1:17" x14ac:dyDescent="0.35">
      <c r="A35" t="s">
        <v>52</v>
      </c>
      <c r="B35" t="s">
        <v>99</v>
      </c>
      <c r="C35">
        <v>35.598999999999997</v>
      </c>
      <c r="D35">
        <v>-124.819</v>
      </c>
      <c r="E35">
        <v>1000</v>
      </c>
      <c r="F35" t="str">
        <f t="shared" si="0"/>
        <v>20MW_generic</v>
      </c>
      <c r="G35">
        <f>[1]Helpers!$B$22</f>
        <v>1013</v>
      </c>
      <c r="H35">
        <v>432.74900000000002</v>
      </c>
      <c r="I35">
        <v>432.74900000000002</v>
      </c>
      <c r="J35" t="s">
        <v>74</v>
      </c>
      <c r="K35">
        <v>2041</v>
      </c>
      <c r="L35">
        <f>K35-[1]Helpers!$B$3</f>
        <v>2040</v>
      </c>
      <c r="M35" t="str">
        <f>_xlfn.CONCAT([1]Helpers!$B$4,'Baseline-South-CA'!L35)</f>
        <v>05/01/2040</v>
      </c>
      <c r="N35" t="s">
        <v>10</v>
      </c>
      <c r="O35" t="s">
        <v>90</v>
      </c>
      <c r="P35" t="s">
        <v>103</v>
      </c>
    </row>
    <row r="36" spans="1:17" x14ac:dyDescent="0.35">
      <c r="A36" t="s">
        <v>53</v>
      </c>
      <c r="B36" t="s">
        <v>99</v>
      </c>
      <c r="C36">
        <v>35.598999999999997</v>
      </c>
      <c r="D36">
        <v>-124.819</v>
      </c>
      <c r="E36">
        <v>1000</v>
      </c>
      <c r="F36" t="str">
        <f t="shared" si="0"/>
        <v>20MW_generic</v>
      </c>
      <c r="G36">
        <f>[1]Helpers!$B$22</f>
        <v>1013</v>
      </c>
      <c r="H36">
        <v>432.74900000000002</v>
      </c>
      <c r="I36">
        <v>432.74900000000002</v>
      </c>
      <c r="J36" t="s">
        <v>74</v>
      </c>
      <c r="K36">
        <v>2043</v>
      </c>
      <c r="L36">
        <f>K36-[1]Helpers!$B$3</f>
        <v>2042</v>
      </c>
      <c r="M36" t="str">
        <f>_xlfn.CONCAT([1]Helpers!$B$4,'Baseline-South-CA'!L36)</f>
        <v>05/01/2042</v>
      </c>
      <c r="N36" t="s">
        <v>10</v>
      </c>
      <c r="O36" t="s">
        <v>90</v>
      </c>
      <c r="P36" t="s">
        <v>103</v>
      </c>
    </row>
    <row r="43" spans="1:17" x14ac:dyDescent="0.35">
      <c r="Q43" s="12"/>
    </row>
    <row r="44" spans="1:17" x14ac:dyDescent="0.35">
      <c r="Q44" s="12"/>
    </row>
    <row r="45" spans="1:17" x14ac:dyDescent="0.35">
      <c r="Q45" s="12"/>
    </row>
    <row r="46" spans="1:17" x14ac:dyDescent="0.35">
      <c r="Q46" s="12"/>
    </row>
    <row r="47" spans="1:17" x14ac:dyDescent="0.35">
      <c r="Q47" s="12"/>
    </row>
    <row r="48" spans="1:17" x14ac:dyDescent="0.35">
      <c r="Q48" s="12"/>
    </row>
    <row r="49" spans="17:17" x14ac:dyDescent="0.35">
      <c r="Q49" s="12"/>
    </row>
    <row r="50" spans="17:17" x14ac:dyDescent="0.35">
      <c r="Q50" s="12"/>
    </row>
    <row r="51" spans="17:17" x14ac:dyDescent="0.35">
      <c r="Q51" s="12"/>
    </row>
    <row r="52" spans="17:17" x14ac:dyDescent="0.35">
      <c r="Q52" s="12"/>
    </row>
    <row r="53" spans="17:17" x14ac:dyDescent="0.35">
      <c r="Q53" s="12"/>
    </row>
    <row r="54" spans="17:17" x14ac:dyDescent="0.35">
      <c r="Q54" s="12"/>
    </row>
    <row r="55" spans="17:17" x14ac:dyDescent="0.35">
      <c r="Q55" s="12"/>
    </row>
    <row r="56" spans="17:17" x14ac:dyDescent="0.35">
      <c r="Q5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5C72-3593-F349-9BDB-7CB43BC7148E}">
  <dimension ref="A1:Q56"/>
  <sheetViews>
    <sheetView topLeftCell="B1" zoomScaleNormal="100" workbookViewId="0">
      <selection activeCell="N31" sqref="N31:N36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6.332031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5" max="15" width="25" bestFit="1" customWidth="1"/>
    <col min="17" max="17" width="13.6640625" customWidth="1"/>
  </cols>
  <sheetData>
    <row r="1" spans="1:17" s="11" customFormat="1" x14ac:dyDescent="0.35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111</v>
      </c>
      <c r="P1" s="11" t="s">
        <v>102</v>
      </c>
      <c r="Q1" s="11" t="s">
        <v>105</v>
      </c>
    </row>
    <row r="2" spans="1:17" x14ac:dyDescent="0.35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f>[1]Helpers!$B$22</f>
        <v>1013</v>
      </c>
      <c r="H2">
        <f>[1]Helpers!$G$13</f>
        <v>111.351</v>
      </c>
      <c r="I2">
        <f>[1]Helpers!$G$13</f>
        <v>111.351</v>
      </c>
      <c r="J2" t="s">
        <v>74</v>
      </c>
      <c r="K2">
        <v>2030</v>
      </c>
      <c r="L2">
        <f>K2-[1]Helpers!$B$3</f>
        <v>2029</v>
      </c>
      <c r="M2" t="str">
        <f>_xlfn.CONCAT([1]Helpers!$B$4,'Baseline-Central-CA'!L2)</f>
        <v>05/01/2029</v>
      </c>
      <c r="N2" t="s">
        <v>75</v>
      </c>
      <c r="O2" t="s">
        <v>90</v>
      </c>
      <c r="P2" t="s">
        <v>103</v>
      </c>
    </row>
    <row r="3" spans="1:17" x14ac:dyDescent="0.35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36" si="0">IF(K3&gt;2034, "20MW_generic", "15MW_generic")</f>
        <v>15MW_generic</v>
      </c>
      <c r="G3">
        <f>[1]Helpers!$B$22</f>
        <v>1013</v>
      </c>
      <c r="H3">
        <f>[1]Helpers!$G$13</f>
        <v>111.351</v>
      </c>
      <c r="I3">
        <f>[1]Helpers!$G$13</f>
        <v>111.351</v>
      </c>
      <c r="J3" t="s">
        <v>74</v>
      </c>
      <c r="K3">
        <v>2031</v>
      </c>
      <c r="L3">
        <f>K3-[1]Helpers!$B$3</f>
        <v>2030</v>
      </c>
      <c r="M3" t="str">
        <f>_xlfn.CONCAT([1]Helpers!$B$4,'Baseline-Central-CA'!L3)</f>
        <v>05/01/2030</v>
      </c>
      <c r="N3" t="s">
        <v>75</v>
      </c>
      <c r="O3" t="s">
        <v>90</v>
      </c>
      <c r="P3" t="s">
        <v>103</v>
      </c>
    </row>
    <row r="4" spans="1:17" x14ac:dyDescent="0.35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f>[1]Helpers!$B$22</f>
        <v>1013</v>
      </c>
      <c r="H4">
        <f>[1]Helpers!$G$13</f>
        <v>111.351</v>
      </c>
      <c r="I4">
        <f>[1]Helpers!$G$13</f>
        <v>111.351</v>
      </c>
      <c r="J4" t="s">
        <v>74</v>
      </c>
      <c r="K4">
        <v>2032</v>
      </c>
      <c r="L4">
        <f>K4-[1]Helpers!$B$3</f>
        <v>2031</v>
      </c>
      <c r="M4" t="str">
        <f>_xlfn.CONCAT([1]Helpers!$B$4,'Baseline-Central-CA'!L4)</f>
        <v>05/01/2031</v>
      </c>
      <c r="N4" t="s">
        <v>75</v>
      </c>
      <c r="O4" t="s">
        <v>90</v>
      </c>
      <c r="P4" t="s">
        <v>103</v>
      </c>
    </row>
    <row r="5" spans="1:17" x14ac:dyDescent="0.35">
      <c r="A5" t="s">
        <v>22</v>
      </c>
      <c r="B5" t="s">
        <v>107</v>
      </c>
      <c r="C5">
        <v>40.965299999999999</v>
      </c>
      <c r="D5">
        <v>-124.6631</v>
      </c>
      <c r="E5">
        <v>1000</v>
      </c>
      <c r="F5" t="str">
        <f t="shared" si="0"/>
        <v>15MW_generic</v>
      </c>
      <c r="G5">
        <f>[1]Helpers!$C$22</f>
        <v>832</v>
      </c>
      <c r="H5">
        <v>43.348999999999997</v>
      </c>
      <c r="I5">
        <v>43.348999999999997</v>
      </c>
      <c r="J5" t="s">
        <v>74</v>
      </c>
      <c r="K5">
        <v>2030</v>
      </c>
      <c r="L5">
        <f>K5-[1]Helpers!$B$3</f>
        <v>2029</v>
      </c>
      <c r="M5" t="str">
        <f>_xlfn.CONCAT([1]Helpers!$B$4,'Baseline-Central-CA'!L5)</f>
        <v>05/01/2029</v>
      </c>
      <c r="N5" t="s">
        <v>11</v>
      </c>
      <c r="O5" t="s">
        <v>112</v>
      </c>
      <c r="P5" t="s">
        <v>103</v>
      </c>
    </row>
    <row r="6" spans="1:17" x14ac:dyDescent="0.35">
      <c r="A6" t="s">
        <v>23</v>
      </c>
      <c r="B6" t="s">
        <v>107</v>
      </c>
      <c r="C6">
        <v>40.965299999999999</v>
      </c>
      <c r="D6">
        <v>-124.6631</v>
      </c>
      <c r="E6">
        <v>1000</v>
      </c>
      <c r="F6" t="str">
        <f t="shared" si="0"/>
        <v>15MW_generic</v>
      </c>
      <c r="G6">
        <f>[1]Helpers!$C$22</f>
        <v>832</v>
      </c>
      <c r="H6">
        <v>43.348999999999997</v>
      </c>
      <c r="I6">
        <v>43.348999999999997</v>
      </c>
      <c r="J6" t="s">
        <v>74</v>
      </c>
      <c r="K6">
        <v>2031</v>
      </c>
      <c r="L6">
        <f>K6-[1]Helpers!$B$3</f>
        <v>2030</v>
      </c>
      <c r="M6" t="str">
        <f>_xlfn.CONCAT([1]Helpers!$B$4,'Baseline-Central-CA'!L6)</f>
        <v>05/01/2030</v>
      </c>
      <c r="N6" t="s">
        <v>11</v>
      </c>
      <c r="O6" t="s">
        <v>112</v>
      </c>
      <c r="P6" t="s">
        <v>103</v>
      </c>
    </row>
    <row r="7" spans="1:17" x14ac:dyDescent="0.35">
      <c r="A7" t="s">
        <v>24</v>
      </c>
      <c r="B7" t="s">
        <v>108</v>
      </c>
      <c r="C7">
        <v>42.159599999999998</v>
      </c>
      <c r="D7">
        <v>-124.8165</v>
      </c>
      <c r="E7">
        <v>1000</v>
      </c>
      <c r="F7" t="str">
        <f t="shared" si="0"/>
        <v>15MW_generic</v>
      </c>
      <c r="G7">
        <f>[1]Helpers!D22</f>
        <v>601.70000000000005</v>
      </c>
      <c r="H7">
        <v>148.40199999999999</v>
      </c>
      <c r="I7">
        <v>148.40199999999999</v>
      </c>
      <c r="J7" t="s">
        <v>74</v>
      </c>
      <c r="K7">
        <v>2032</v>
      </c>
      <c r="L7">
        <f>K7-[1]Helpers!$B$3</f>
        <v>2031</v>
      </c>
      <c r="M7" t="str">
        <f>_xlfn.CONCAT([1]Helpers!$B$4,'Baseline-Central-CA'!L7)</f>
        <v>05/01/2031</v>
      </c>
      <c r="N7" t="s">
        <v>13</v>
      </c>
      <c r="O7" t="s">
        <v>92</v>
      </c>
      <c r="P7" t="s">
        <v>103</v>
      </c>
    </row>
    <row r="8" spans="1:17" x14ac:dyDescent="0.35">
      <c r="A8" t="s">
        <v>25</v>
      </c>
      <c r="B8" t="s">
        <v>96</v>
      </c>
      <c r="C8">
        <v>43.634999999999998</v>
      </c>
      <c r="D8">
        <v>-124.8189</v>
      </c>
      <c r="E8">
        <v>1000</v>
      </c>
      <c r="F8" t="str">
        <f t="shared" si="0"/>
        <v>15MW_generic</v>
      </c>
      <c r="G8">
        <f>[1]Helpers!E22</f>
        <v>594.70000000000005</v>
      </c>
      <c r="H8">
        <v>50.051000000000002</v>
      </c>
      <c r="I8">
        <v>50.051000000000002</v>
      </c>
      <c r="J8" t="s">
        <v>74</v>
      </c>
      <c r="K8">
        <v>2033</v>
      </c>
      <c r="L8">
        <f>K8-[1]Helpers!$B$3</f>
        <v>2032</v>
      </c>
      <c r="M8" t="str">
        <f>_xlfn.CONCAT([1]Helpers!$B$4,'Baseline-Central-CA'!L8)</f>
        <v>05/01/2032</v>
      </c>
      <c r="N8" t="s">
        <v>13</v>
      </c>
      <c r="O8" t="s">
        <v>91</v>
      </c>
      <c r="P8" t="s">
        <v>103</v>
      </c>
    </row>
    <row r="9" spans="1:17" x14ac:dyDescent="0.35">
      <c r="A9" t="s">
        <v>26</v>
      </c>
      <c r="B9" t="s">
        <v>107</v>
      </c>
      <c r="C9">
        <v>40.965299999999999</v>
      </c>
      <c r="D9">
        <v>-124.6631</v>
      </c>
      <c r="E9">
        <v>1000</v>
      </c>
      <c r="F9" t="str">
        <f t="shared" si="0"/>
        <v>15MW_generic</v>
      </c>
      <c r="G9">
        <f>[1]Helpers!$C$22</f>
        <v>832</v>
      </c>
      <c r="H9">
        <v>43.348999999999997</v>
      </c>
      <c r="I9">
        <v>43.348999999999997</v>
      </c>
      <c r="J9" t="s">
        <v>74</v>
      </c>
      <c r="K9">
        <v>2033</v>
      </c>
      <c r="L9">
        <f>K9-[1]Helpers!$B$3</f>
        <v>2032</v>
      </c>
      <c r="M9" t="str">
        <f>_xlfn.CONCAT([1]Helpers!$B$4,'Baseline-Central-CA'!L9)</f>
        <v>05/01/2032</v>
      </c>
      <c r="N9" t="s">
        <v>11</v>
      </c>
      <c r="O9" t="s">
        <v>112</v>
      </c>
      <c r="P9" t="s">
        <v>103</v>
      </c>
    </row>
    <row r="10" spans="1:17" x14ac:dyDescent="0.35">
      <c r="A10" t="s">
        <v>27</v>
      </c>
      <c r="B10" t="s">
        <v>107</v>
      </c>
      <c r="C10">
        <v>40.965299999999999</v>
      </c>
      <c r="D10">
        <v>-124.6631</v>
      </c>
      <c r="E10">
        <v>1000</v>
      </c>
      <c r="F10" t="str">
        <f t="shared" si="0"/>
        <v>15MW_generic</v>
      </c>
      <c r="G10">
        <f>[1]Helpers!$C$22</f>
        <v>832</v>
      </c>
      <c r="H10">
        <v>43.348999999999997</v>
      </c>
      <c r="I10">
        <v>43.348999999999997</v>
      </c>
      <c r="J10" t="s">
        <v>74</v>
      </c>
      <c r="K10">
        <v>2034</v>
      </c>
      <c r="L10">
        <f>K10-[1]Helpers!$B$3</f>
        <v>2033</v>
      </c>
      <c r="M10" t="str">
        <f>_xlfn.CONCAT([1]Helpers!$B$4,'Baseline-Central-CA'!L10)</f>
        <v>05/01/2033</v>
      </c>
      <c r="N10" t="s">
        <v>11</v>
      </c>
      <c r="O10" t="s">
        <v>112</v>
      </c>
      <c r="P10" t="s">
        <v>103</v>
      </c>
    </row>
    <row r="11" spans="1:17" x14ac:dyDescent="0.35">
      <c r="A11" t="s">
        <v>28</v>
      </c>
      <c r="B11" t="s">
        <v>107</v>
      </c>
      <c r="C11">
        <v>40.965299999999999</v>
      </c>
      <c r="D11">
        <v>-124.6631</v>
      </c>
      <c r="E11">
        <v>1000</v>
      </c>
      <c r="F11" t="str">
        <f t="shared" si="0"/>
        <v>20MW_generic</v>
      </c>
      <c r="G11">
        <f>[1]Helpers!$C$22</f>
        <v>832</v>
      </c>
      <c r="H11">
        <v>43.348999999999997</v>
      </c>
      <c r="I11">
        <v>43.348999999999997</v>
      </c>
      <c r="J11" t="s">
        <v>74</v>
      </c>
      <c r="K11">
        <v>2035</v>
      </c>
      <c r="L11">
        <f>K11-[1]Helpers!$B$3</f>
        <v>2034</v>
      </c>
      <c r="M11" t="str">
        <f>_xlfn.CONCAT([1]Helpers!$B$4,'Baseline-Central-CA'!L11)</f>
        <v>05/01/2034</v>
      </c>
      <c r="N11" t="s">
        <v>11</v>
      </c>
      <c r="O11" t="s">
        <v>112</v>
      </c>
      <c r="P11" t="s">
        <v>103</v>
      </c>
    </row>
    <row r="12" spans="1:17" x14ac:dyDescent="0.35">
      <c r="A12" t="s">
        <v>29</v>
      </c>
      <c r="B12" t="s">
        <v>107</v>
      </c>
      <c r="C12">
        <v>40.965299999999999</v>
      </c>
      <c r="D12">
        <v>-124.6631</v>
      </c>
      <c r="E12">
        <v>1000</v>
      </c>
      <c r="F12" t="str">
        <f t="shared" si="0"/>
        <v>20MW_generic</v>
      </c>
      <c r="G12">
        <f>[1]Helpers!$C$22</f>
        <v>832</v>
      </c>
      <c r="H12">
        <v>43.348999999999997</v>
      </c>
      <c r="I12">
        <v>43.348999999999997</v>
      </c>
      <c r="J12" t="s">
        <v>74</v>
      </c>
      <c r="K12">
        <v>2036</v>
      </c>
      <c r="L12">
        <f>K12-[1]Helpers!$B$3</f>
        <v>2035</v>
      </c>
      <c r="M12" t="str">
        <f>_xlfn.CONCAT([1]Helpers!$B$4,'Baseline-Central-CA'!L12)</f>
        <v>05/01/2035</v>
      </c>
      <c r="N12" t="s">
        <v>11</v>
      </c>
      <c r="O12" t="s">
        <v>112</v>
      </c>
      <c r="P12" t="s">
        <v>103</v>
      </c>
    </row>
    <row r="13" spans="1:17" x14ac:dyDescent="0.35">
      <c r="A13" t="s">
        <v>30</v>
      </c>
      <c r="B13" t="s">
        <v>107</v>
      </c>
      <c r="C13">
        <v>40.965299999999999</v>
      </c>
      <c r="D13">
        <v>-124.6631</v>
      </c>
      <c r="E13">
        <v>1000</v>
      </c>
      <c r="F13" t="str">
        <f t="shared" si="0"/>
        <v>20MW_generic</v>
      </c>
      <c r="G13">
        <f>[1]Helpers!$C$22</f>
        <v>832</v>
      </c>
      <c r="H13">
        <v>43.348999999999997</v>
      </c>
      <c r="I13">
        <v>43.348999999999997</v>
      </c>
      <c r="J13" t="s">
        <v>74</v>
      </c>
      <c r="K13">
        <v>2037</v>
      </c>
      <c r="L13">
        <f>K13-[1]Helpers!$B$3</f>
        <v>2036</v>
      </c>
      <c r="M13" t="str">
        <f>_xlfn.CONCAT([1]Helpers!$B$4,'Baseline-Central-CA'!L13)</f>
        <v>05/01/2036</v>
      </c>
      <c r="N13" t="s">
        <v>11</v>
      </c>
      <c r="O13" t="s">
        <v>112</v>
      </c>
      <c r="P13" t="s">
        <v>103</v>
      </c>
    </row>
    <row r="14" spans="1:17" x14ac:dyDescent="0.35">
      <c r="A14" t="s">
        <v>31</v>
      </c>
      <c r="B14" t="s">
        <v>107</v>
      </c>
      <c r="C14">
        <v>40.965299999999999</v>
      </c>
      <c r="D14">
        <v>-124.6631</v>
      </c>
      <c r="E14">
        <v>1000</v>
      </c>
      <c r="F14" t="str">
        <f t="shared" si="0"/>
        <v>20MW_generic</v>
      </c>
      <c r="G14">
        <f>[1]Helpers!$C$22</f>
        <v>832</v>
      </c>
      <c r="H14">
        <v>43.348999999999997</v>
      </c>
      <c r="I14">
        <v>43.348999999999997</v>
      </c>
      <c r="J14" t="s">
        <v>74</v>
      </c>
      <c r="K14">
        <v>2038</v>
      </c>
      <c r="L14">
        <f>K14-[1]Helpers!$B$3</f>
        <v>2037</v>
      </c>
      <c r="M14" t="str">
        <f>_xlfn.CONCAT([1]Helpers!$B$4,'Baseline-Central-CA'!L14)</f>
        <v>05/01/2037</v>
      </c>
      <c r="N14" t="s">
        <v>11</v>
      </c>
      <c r="O14" t="s">
        <v>112</v>
      </c>
      <c r="P14" t="s">
        <v>103</v>
      </c>
    </row>
    <row r="15" spans="1:17" x14ac:dyDescent="0.35">
      <c r="A15" t="s">
        <v>32</v>
      </c>
      <c r="B15" t="s">
        <v>107</v>
      </c>
      <c r="C15">
        <v>40.965299999999999</v>
      </c>
      <c r="D15">
        <v>-124.6631</v>
      </c>
      <c r="E15">
        <v>1000</v>
      </c>
      <c r="F15" t="str">
        <f t="shared" si="0"/>
        <v>20MW_generic</v>
      </c>
      <c r="G15">
        <f>[1]Helpers!$C$22</f>
        <v>832</v>
      </c>
      <c r="H15">
        <v>43.348999999999997</v>
      </c>
      <c r="I15">
        <v>43.348999999999997</v>
      </c>
      <c r="J15" t="s">
        <v>74</v>
      </c>
      <c r="K15">
        <v>2039</v>
      </c>
      <c r="L15">
        <f>K15-[1]Helpers!$B$3</f>
        <v>2038</v>
      </c>
      <c r="M15" t="str">
        <f>_xlfn.CONCAT([1]Helpers!$B$4,'Baseline-Central-CA'!L15)</f>
        <v>05/01/2038</v>
      </c>
      <c r="N15" t="s">
        <v>11</v>
      </c>
      <c r="O15" t="s">
        <v>112</v>
      </c>
      <c r="P15" t="s">
        <v>103</v>
      </c>
    </row>
    <row r="16" spans="1:17" x14ac:dyDescent="0.35">
      <c r="A16" t="s">
        <v>33</v>
      </c>
      <c r="B16" t="s">
        <v>107</v>
      </c>
      <c r="C16">
        <v>40.965299999999999</v>
      </c>
      <c r="D16">
        <v>-124.6631</v>
      </c>
      <c r="E16">
        <v>1000</v>
      </c>
      <c r="F16" t="str">
        <f t="shared" si="0"/>
        <v>20MW_generic</v>
      </c>
      <c r="G16">
        <f>[1]Helpers!$C$22</f>
        <v>832</v>
      </c>
      <c r="H16">
        <v>43.348999999999997</v>
      </c>
      <c r="I16">
        <v>43.348999999999997</v>
      </c>
      <c r="J16" t="s">
        <v>74</v>
      </c>
      <c r="K16">
        <v>2040</v>
      </c>
      <c r="L16">
        <f>K16-[1]Helpers!$B$3</f>
        <v>2039</v>
      </c>
      <c r="M16" t="str">
        <f>_xlfn.CONCAT([1]Helpers!$B$4,'Baseline-Central-CA'!L16)</f>
        <v>05/01/2039</v>
      </c>
      <c r="N16" t="s">
        <v>11</v>
      </c>
      <c r="O16" t="s">
        <v>112</v>
      </c>
      <c r="P16" t="s">
        <v>103</v>
      </c>
    </row>
    <row r="17" spans="1:16" x14ac:dyDescent="0.35">
      <c r="A17" t="s">
        <v>34</v>
      </c>
      <c r="B17" t="s">
        <v>107</v>
      </c>
      <c r="C17">
        <v>40.965299999999999</v>
      </c>
      <c r="D17">
        <v>-124.6631</v>
      </c>
      <c r="E17">
        <v>1000</v>
      </c>
      <c r="F17" t="str">
        <f t="shared" si="0"/>
        <v>20MW_generic</v>
      </c>
      <c r="G17">
        <f>[1]Helpers!$C$22</f>
        <v>832</v>
      </c>
      <c r="H17">
        <v>43.348999999999997</v>
      </c>
      <c r="I17">
        <v>43.348999999999997</v>
      </c>
      <c r="J17" t="s">
        <v>74</v>
      </c>
      <c r="K17">
        <v>2041</v>
      </c>
      <c r="L17">
        <f>K17-[1]Helpers!$B$3</f>
        <v>2040</v>
      </c>
      <c r="M17" t="str">
        <f>_xlfn.CONCAT([1]Helpers!$B$4,'Baseline-Central-CA'!L17)</f>
        <v>05/01/2040</v>
      </c>
      <c r="N17" t="s">
        <v>11</v>
      </c>
      <c r="O17" t="s">
        <v>112</v>
      </c>
      <c r="P17" t="s">
        <v>103</v>
      </c>
    </row>
    <row r="18" spans="1:16" x14ac:dyDescent="0.35">
      <c r="A18" t="s">
        <v>35</v>
      </c>
      <c r="B18" t="s">
        <v>107</v>
      </c>
      <c r="C18">
        <v>40.965299999999999</v>
      </c>
      <c r="D18">
        <v>-124.6631</v>
      </c>
      <c r="E18">
        <v>1000</v>
      </c>
      <c r="F18" t="str">
        <f t="shared" si="0"/>
        <v>20MW_generic</v>
      </c>
      <c r="G18">
        <f>[1]Helpers!$C$22</f>
        <v>832</v>
      </c>
      <c r="H18">
        <v>43.348999999999997</v>
      </c>
      <c r="I18">
        <v>43.348999999999997</v>
      </c>
      <c r="J18" t="s">
        <v>74</v>
      </c>
      <c r="K18">
        <v>2042</v>
      </c>
      <c r="L18">
        <f>K18-[1]Helpers!$B$3</f>
        <v>2041</v>
      </c>
      <c r="M18" t="str">
        <f>_xlfn.CONCAT([1]Helpers!$B$4,'Baseline-Central-CA'!L18)</f>
        <v>05/01/2041</v>
      </c>
      <c r="N18" t="s">
        <v>11</v>
      </c>
      <c r="O18" t="s">
        <v>112</v>
      </c>
      <c r="P18" t="s">
        <v>103</v>
      </c>
    </row>
    <row r="19" spans="1:16" x14ac:dyDescent="0.35">
      <c r="A19" t="s">
        <v>36</v>
      </c>
      <c r="B19" t="s">
        <v>107</v>
      </c>
      <c r="C19">
        <v>40.965299999999999</v>
      </c>
      <c r="D19">
        <v>-124.6631</v>
      </c>
      <c r="E19">
        <v>1000</v>
      </c>
      <c r="F19" t="str">
        <f t="shared" si="0"/>
        <v>20MW_generic</v>
      </c>
      <c r="G19">
        <f>[1]Helpers!$C$22</f>
        <v>832</v>
      </c>
      <c r="H19">
        <v>43.348999999999997</v>
      </c>
      <c r="I19">
        <v>43.348999999999997</v>
      </c>
      <c r="J19" t="s">
        <v>74</v>
      </c>
      <c r="K19">
        <v>2043</v>
      </c>
      <c r="L19">
        <f>K19-[1]Helpers!$B$3</f>
        <v>2042</v>
      </c>
      <c r="M19" t="str">
        <f>_xlfn.CONCAT([1]Helpers!$B$4,'Baseline-Central-CA'!L19)</f>
        <v>05/01/2042</v>
      </c>
      <c r="N19" t="s">
        <v>11</v>
      </c>
      <c r="O19" t="s">
        <v>112</v>
      </c>
      <c r="P19" t="s">
        <v>103</v>
      </c>
    </row>
    <row r="20" spans="1:16" x14ac:dyDescent="0.35">
      <c r="A20" t="s">
        <v>37</v>
      </c>
      <c r="B20" t="s">
        <v>107</v>
      </c>
      <c r="C20">
        <v>40.965299999999999</v>
      </c>
      <c r="D20">
        <v>-124.6631</v>
      </c>
      <c r="E20">
        <v>1000</v>
      </c>
      <c r="F20" t="str">
        <f t="shared" si="0"/>
        <v>20MW_generic</v>
      </c>
      <c r="G20">
        <f>[1]Helpers!$C$22</f>
        <v>832</v>
      </c>
      <c r="H20">
        <v>43.348999999999997</v>
      </c>
      <c r="I20">
        <v>43.348999999999997</v>
      </c>
      <c r="J20" t="s">
        <v>74</v>
      </c>
      <c r="K20">
        <v>2044</v>
      </c>
      <c r="L20">
        <f>K20-[1]Helpers!$B$3</f>
        <v>2043</v>
      </c>
      <c r="M20" t="str">
        <f>_xlfn.CONCAT([1]Helpers!$B$4,'Baseline-Central-CA'!L20)</f>
        <v>05/01/2043</v>
      </c>
      <c r="N20" t="s">
        <v>11</v>
      </c>
      <c r="O20" t="s">
        <v>112</v>
      </c>
      <c r="P20" t="s">
        <v>103</v>
      </c>
    </row>
    <row r="21" spans="1:16" x14ac:dyDescent="0.35">
      <c r="A21" t="s">
        <v>38</v>
      </c>
      <c r="B21" t="s">
        <v>107</v>
      </c>
      <c r="C21">
        <v>40.965299999999999</v>
      </c>
      <c r="D21">
        <v>-124.6631</v>
      </c>
      <c r="E21">
        <v>1000</v>
      </c>
      <c r="F21" t="str">
        <f t="shared" si="0"/>
        <v>20MW_generic</v>
      </c>
      <c r="G21">
        <f>[1]Helpers!$C$22</f>
        <v>832</v>
      </c>
      <c r="H21">
        <v>43.348999999999997</v>
      </c>
      <c r="I21">
        <v>43.348999999999997</v>
      </c>
      <c r="J21" t="s">
        <v>74</v>
      </c>
      <c r="K21">
        <v>2045</v>
      </c>
      <c r="L21">
        <f>K21-[1]Helpers!$B$3</f>
        <v>2044</v>
      </c>
      <c r="M21" t="str">
        <f>_xlfn.CONCAT([1]Helpers!$B$4,'Baseline-Central-CA'!L21)</f>
        <v>05/01/2044</v>
      </c>
      <c r="N21" t="s">
        <v>11</v>
      </c>
      <c r="O21" t="s">
        <v>112</v>
      </c>
      <c r="P21" t="s">
        <v>103</v>
      </c>
    </row>
    <row r="22" spans="1:16" x14ac:dyDescent="0.35">
      <c r="A22" t="s">
        <v>39</v>
      </c>
      <c r="B22" t="s">
        <v>107</v>
      </c>
      <c r="C22">
        <v>40.965299999999999</v>
      </c>
      <c r="D22">
        <v>-124.6631</v>
      </c>
      <c r="E22">
        <v>1000</v>
      </c>
      <c r="F22" t="str">
        <f t="shared" si="0"/>
        <v>20MW_generic</v>
      </c>
      <c r="G22">
        <f>[1]Helpers!$C$22</f>
        <v>832</v>
      </c>
      <c r="H22">
        <v>43.348999999999997</v>
      </c>
      <c r="I22">
        <v>43.348999999999997</v>
      </c>
      <c r="J22" t="s">
        <v>74</v>
      </c>
      <c r="K22">
        <v>2045</v>
      </c>
      <c r="L22">
        <f>K22-[1]Helpers!$B$3</f>
        <v>2044</v>
      </c>
      <c r="M22" t="str">
        <f>_xlfn.CONCAT([1]Helpers!$B$4,'Baseline-Central-CA'!L22)</f>
        <v>05/01/2044</v>
      </c>
      <c r="N22" t="s">
        <v>11</v>
      </c>
      <c r="O22" t="s">
        <v>112</v>
      </c>
      <c r="P22" t="s">
        <v>103</v>
      </c>
    </row>
    <row r="23" spans="1:16" x14ac:dyDescent="0.35">
      <c r="A23" t="s">
        <v>40</v>
      </c>
      <c r="B23" t="s">
        <v>108</v>
      </c>
      <c r="C23">
        <v>42.159599999999998</v>
      </c>
      <c r="D23">
        <v>-124.8165</v>
      </c>
      <c r="E23">
        <v>1000</v>
      </c>
      <c r="F23" t="str">
        <f t="shared" si="0"/>
        <v>15MW_generic</v>
      </c>
      <c r="G23">
        <f>[1]Helpers!D22</f>
        <v>601.70000000000005</v>
      </c>
      <c r="H23">
        <v>148.40199999999999</v>
      </c>
      <c r="I23">
        <v>148.40199999999999</v>
      </c>
      <c r="J23" t="s">
        <v>74</v>
      </c>
      <c r="K23">
        <v>2034</v>
      </c>
      <c r="L23">
        <f>K23-[1]Helpers!$B$3</f>
        <v>2033</v>
      </c>
      <c r="M23" t="str">
        <f>_xlfn.CONCAT([1]Helpers!$B$4,'Baseline-Central-CA'!L23)</f>
        <v>05/01/2033</v>
      </c>
      <c r="N23" t="s">
        <v>13</v>
      </c>
      <c r="O23" t="s">
        <v>92</v>
      </c>
      <c r="P23" t="s">
        <v>103</v>
      </c>
    </row>
    <row r="24" spans="1:16" x14ac:dyDescent="0.35">
      <c r="A24" t="s">
        <v>41</v>
      </c>
      <c r="B24" t="s">
        <v>96</v>
      </c>
      <c r="C24">
        <v>43.634999999999998</v>
      </c>
      <c r="D24">
        <v>-124.8189</v>
      </c>
      <c r="E24">
        <v>1000</v>
      </c>
      <c r="F24" t="str">
        <f t="shared" si="0"/>
        <v>20MW_generic</v>
      </c>
      <c r="G24">
        <f>[1]Helpers!E22</f>
        <v>594.70000000000005</v>
      </c>
      <c r="H24">
        <v>50.051000000000002</v>
      </c>
      <c r="I24">
        <v>50.051000000000002</v>
      </c>
      <c r="J24" t="s">
        <v>74</v>
      </c>
      <c r="K24">
        <v>2035</v>
      </c>
      <c r="L24">
        <f>K24-[1]Helpers!$B$3</f>
        <v>2034</v>
      </c>
      <c r="M24" t="str">
        <f>_xlfn.CONCAT([1]Helpers!$B$4,'Baseline-Central-CA'!L24)</f>
        <v>05/01/2034</v>
      </c>
      <c r="N24" t="s">
        <v>13</v>
      </c>
      <c r="O24" t="s">
        <v>91</v>
      </c>
      <c r="P24" t="s">
        <v>103</v>
      </c>
    </row>
    <row r="25" spans="1:16" x14ac:dyDescent="0.35">
      <c r="A25" t="s">
        <v>42</v>
      </c>
      <c r="B25" t="s">
        <v>108</v>
      </c>
      <c r="C25">
        <v>42.159599999999998</v>
      </c>
      <c r="D25">
        <v>-124.8165</v>
      </c>
      <c r="E25">
        <v>1000</v>
      </c>
      <c r="F25" t="str">
        <f t="shared" si="0"/>
        <v>20MW_generic</v>
      </c>
      <c r="G25">
        <f>[1]Helpers!D22</f>
        <v>601.70000000000005</v>
      </c>
      <c r="H25">
        <v>148.40199999999999</v>
      </c>
      <c r="I25">
        <v>148.40199999999999</v>
      </c>
      <c r="J25" t="s">
        <v>74</v>
      </c>
      <c r="K25">
        <v>2036</v>
      </c>
      <c r="L25">
        <f>K25-[1]Helpers!$B$3</f>
        <v>2035</v>
      </c>
      <c r="M25" t="str">
        <f>_xlfn.CONCAT([1]Helpers!$B$4,'Baseline-Central-CA'!L25)</f>
        <v>05/01/2035</v>
      </c>
      <c r="N25" t="s">
        <v>13</v>
      </c>
      <c r="O25" t="s">
        <v>92</v>
      </c>
      <c r="P25" t="s">
        <v>103</v>
      </c>
    </row>
    <row r="26" spans="1:16" x14ac:dyDescent="0.35">
      <c r="A26" t="s">
        <v>43</v>
      </c>
      <c r="B26" t="s">
        <v>96</v>
      </c>
      <c r="C26">
        <v>43.634999999999998</v>
      </c>
      <c r="D26">
        <v>-124.8189</v>
      </c>
      <c r="E26">
        <v>1000</v>
      </c>
      <c r="F26" t="str">
        <f t="shared" si="0"/>
        <v>20MW_generic</v>
      </c>
      <c r="G26">
        <f>[1]Helpers!E22</f>
        <v>594.70000000000005</v>
      </c>
      <c r="H26">
        <v>50.051000000000002</v>
      </c>
      <c r="I26">
        <v>50.051000000000002</v>
      </c>
      <c r="J26" t="s">
        <v>74</v>
      </c>
      <c r="K26">
        <v>2037</v>
      </c>
      <c r="L26">
        <f>K26-[1]Helpers!$B$3</f>
        <v>2036</v>
      </c>
      <c r="M26" t="str">
        <f>_xlfn.CONCAT([1]Helpers!$B$4,'Baseline-Central-CA'!L26)</f>
        <v>05/01/2036</v>
      </c>
      <c r="N26" t="s">
        <v>13</v>
      </c>
      <c r="O26" t="s">
        <v>91</v>
      </c>
      <c r="P26" t="s">
        <v>103</v>
      </c>
    </row>
    <row r="27" spans="1:16" x14ac:dyDescent="0.35">
      <c r="A27" t="s">
        <v>44</v>
      </c>
      <c r="B27" t="s">
        <v>108</v>
      </c>
      <c r="C27">
        <v>42.159599999999998</v>
      </c>
      <c r="D27">
        <v>-124.8165</v>
      </c>
      <c r="E27">
        <v>1000</v>
      </c>
      <c r="F27" t="str">
        <f t="shared" si="0"/>
        <v>20MW_generic</v>
      </c>
      <c r="G27">
        <f>[1]Helpers!D22</f>
        <v>601.70000000000005</v>
      </c>
      <c r="H27">
        <v>148.40199999999999</v>
      </c>
      <c r="I27">
        <v>148.40199999999999</v>
      </c>
      <c r="J27" t="s">
        <v>74</v>
      </c>
      <c r="K27">
        <v>2038</v>
      </c>
      <c r="L27">
        <f>K27-[1]Helpers!$B$3</f>
        <v>2037</v>
      </c>
      <c r="M27" t="str">
        <f>_xlfn.CONCAT([1]Helpers!$B$4,'Baseline-Central-CA'!L27)</f>
        <v>05/01/2037</v>
      </c>
      <c r="N27" t="s">
        <v>13</v>
      </c>
      <c r="O27" t="s">
        <v>92</v>
      </c>
      <c r="P27" t="s">
        <v>103</v>
      </c>
    </row>
    <row r="28" spans="1:16" x14ac:dyDescent="0.35">
      <c r="A28" t="s">
        <v>45</v>
      </c>
      <c r="B28" t="s">
        <v>96</v>
      </c>
      <c r="C28">
        <v>43.634999999999998</v>
      </c>
      <c r="D28">
        <v>-124.8189</v>
      </c>
      <c r="E28">
        <v>1000</v>
      </c>
      <c r="F28" t="str">
        <f t="shared" si="0"/>
        <v>20MW_generic</v>
      </c>
      <c r="G28">
        <f>[1]Helpers!E22</f>
        <v>594.70000000000005</v>
      </c>
      <c r="H28">
        <v>50.051000000000002</v>
      </c>
      <c r="I28">
        <v>50.051000000000002</v>
      </c>
      <c r="J28" t="s">
        <v>74</v>
      </c>
      <c r="K28">
        <v>2039</v>
      </c>
      <c r="L28">
        <f>K28-[1]Helpers!$B$3</f>
        <v>2038</v>
      </c>
      <c r="M28" t="str">
        <f>_xlfn.CONCAT([1]Helpers!$B$4,'Baseline-Central-CA'!L28)</f>
        <v>05/01/2038</v>
      </c>
      <c r="N28" t="s">
        <v>13</v>
      </c>
      <c r="O28" t="s">
        <v>91</v>
      </c>
      <c r="P28" t="s">
        <v>103</v>
      </c>
    </row>
    <row r="29" spans="1:16" x14ac:dyDescent="0.35">
      <c r="A29" t="s">
        <v>46</v>
      </c>
      <c r="B29" t="s">
        <v>108</v>
      </c>
      <c r="C29">
        <v>42.159599999999998</v>
      </c>
      <c r="D29">
        <v>-124.8165</v>
      </c>
      <c r="E29">
        <v>1000</v>
      </c>
      <c r="F29" t="str">
        <f t="shared" si="0"/>
        <v>20MW_generic</v>
      </c>
      <c r="G29">
        <f>[1]Helpers!D22</f>
        <v>601.70000000000005</v>
      </c>
      <c r="H29">
        <v>148.40199999999999</v>
      </c>
      <c r="I29">
        <v>148.40199999999999</v>
      </c>
      <c r="J29" t="s">
        <v>74</v>
      </c>
      <c r="K29">
        <v>2040</v>
      </c>
      <c r="L29">
        <f>K29-[1]Helpers!$B$3</f>
        <v>2039</v>
      </c>
      <c r="M29" t="str">
        <f>_xlfn.CONCAT([1]Helpers!$B$4,'Baseline-Central-CA'!L29)</f>
        <v>05/01/2039</v>
      </c>
      <c r="N29" t="s">
        <v>13</v>
      </c>
      <c r="O29" t="s">
        <v>92</v>
      </c>
      <c r="P29" t="s">
        <v>103</v>
      </c>
    </row>
    <row r="30" spans="1:16" x14ac:dyDescent="0.35">
      <c r="A30" t="s">
        <v>47</v>
      </c>
      <c r="B30" t="s">
        <v>108</v>
      </c>
      <c r="C30">
        <v>42.159599999999998</v>
      </c>
      <c r="D30">
        <v>-124.8165</v>
      </c>
      <c r="E30">
        <v>1000</v>
      </c>
      <c r="F30" t="str">
        <f t="shared" si="0"/>
        <v>20MW_generic</v>
      </c>
      <c r="G30">
        <f>[1]Helpers!D22</f>
        <v>601.70000000000005</v>
      </c>
      <c r="H30">
        <v>148.40199999999999</v>
      </c>
      <c r="I30">
        <v>148.40199999999999</v>
      </c>
      <c r="J30" t="s">
        <v>74</v>
      </c>
      <c r="K30">
        <v>2041</v>
      </c>
      <c r="L30">
        <f>K30-[1]Helpers!$B$3</f>
        <v>2040</v>
      </c>
      <c r="M30" t="str">
        <f>_xlfn.CONCAT([1]Helpers!$B$4,'Baseline-Central-CA'!L30)</f>
        <v>05/01/2040</v>
      </c>
      <c r="N30" t="s">
        <v>13</v>
      </c>
      <c r="O30" t="s">
        <v>92</v>
      </c>
      <c r="P30" t="s">
        <v>103</v>
      </c>
    </row>
    <row r="31" spans="1:16" x14ac:dyDescent="0.35">
      <c r="A31" t="s">
        <v>48</v>
      </c>
      <c r="B31" t="s">
        <v>99</v>
      </c>
      <c r="C31">
        <v>35.598999999999997</v>
      </c>
      <c r="D31">
        <v>-124.819</v>
      </c>
      <c r="E31">
        <v>1000</v>
      </c>
      <c r="F31" t="str">
        <f t="shared" si="0"/>
        <v>15MW_generic</v>
      </c>
      <c r="G31">
        <f>[1]Helpers!$B$22</f>
        <v>1013</v>
      </c>
      <c r="H31">
        <f>[1]Helpers!$G$13</f>
        <v>111.351</v>
      </c>
      <c r="I31">
        <f>[1]Helpers!$G$13</f>
        <v>111.351</v>
      </c>
      <c r="J31" t="s">
        <v>74</v>
      </c>
      <c r="K31">
        <v>2033</v>
      </c>
      <c r="L31">
        <f>K31-[1]Helpers!$B$3</f>
        <v>2032</v>
      </c>
      <c r="M31" t="str">
        <f>_xlfn.CONCAT([1]Helpers!$B$4,'Baseline-Central-CA'!L31)</f>
        <v>05/01/2032</v>
      </c>
      <c r="N31" t="s">
        <v>75</v>
      </c>
      <c r="O31" t="s">
        <v>90</v>
      </c>
      <c r="P31" t="s">
        <v>103</v>
      </c>
    </row>
    <row r="32" spans="1:16" x14ac:dyDescent="0.35">
      <c r="A32" t="s">
        <v>49</v>
      </c>
      <c r="B32" t="s">
        <v>99</v>
      </c>
      <c r="C32">
        <v>35.598999999999997</v>
      </c>
      <c r="D32">
        <v>-124.819</v>
      </c>
      <c r="E32">
        <v>1000</v>
      </c>
      <c r="F32" t="str">
        <f t="shared" si="0"/>
        <v>20MW_generic</v>
      </c>
      <c r="G32">
        <f>[1]Helpers!$B$22</f>
        <v>1013</v>
      </c>
      <c r="H32">
        <f>[1]Helpers!$G$13</f>
        <v>111.351</v>
      </c>
      <c r="I32">
        <f>[1]Helpers!$G$13</f>
        <v>111.351</v>
      </c>
      <c r="J32" t="s">
        <v>74</v>
      </c>
      <c r="K32">
        <v>2035</v>
      </c>
      <c r="L32">
        <f>K32-[1]Helpers!$B$3</f>
        <v>2034</v>
      </c>
      <c r="M32" t="str">
        <f>_xlfn.CONCAT([1]Helpers!$B$4,'Baseline-Central-CA'!L32)</f>
        <v>05/01/2034</v>
      </c>
      <c r="N32" t="s">
        <v>75</v>
      </c>
      <c r="O32" t="s">
        <v>90</v>
      </c>
      <c r="P32" t="s">
        <v>103</v>
      </c>
    </row>
    <row r="33" spans="1:17" x14ac:dyDescent="0.35">
      <c r="A33" t="s">
        <v>50</v>
      </c>
      <c r="B33" t="s">
        <v>99</v>
      </c>
      <c r="C33">
        <v>35.598999999999997</v>
      </c>
      <c r="D33">
        <v>-124.819</v>
      </c>
      <c r="E33">
        <v>1000</v>
      </c>
      <c r="F33" t="str">
        <f t="shared" si="0"/>
        <v>20MW_generic</v>
      </c>
      <c r="G33">
        <f>[1]Helpers!$B$22</f>
        <v>1013</v>
      </c>
      <c r="H33">
        <f>[1]Helpers!$G$13</f>
        <v>111.351</v>
      </c>
      <c r="I33">
        <f>[1]Helpers!$G$13</f>
        <v>111.351</v>
      </c>
      <c r="J33" t="s">
        <v>74</v>
      </c>
      <c r="K33">
        <v>2037</v>
      </c>
      <c r="L33">
        <f>K33-[1]Helpers!$B$3</f>
        <v>2036</v>
      </c>
      <c r="M33" t="str">
        <f>_xlfn.CONCAT([1]Helpers!$B$4,'Baseline-Central-CA'!L33)</f>
        <v>05/01/2036</v>
      </c>
      <c r="N33" t="s">
        <v>75</v>
      </c>
      <c r="O33" t="s">
        <v>90</v>
      </c>
      <c r="P33" t="s">
        <v>103</v>
      </c>
    </row>
    <row r="34" spans="1:17" x14ac:dyDescent="0.35">
      <c r="A34" t="s">
        <v>51</v>
      </c>
      <c r="B34" t="s">
        <v>99</v>
      </c>
      <c r="C34">
        <v>35.598999999999997</v>
      </c>
      <c r="D34">
        <v>-124.819</v>
      </c>
      <c r="E34">
        <v>1000</v>
      </c>
      <c r="F34" t="str">
        <f t="shared" si="0"/>
        <v>20MW_generic</v>
      </c>
      <c r="G34">
        <f>[1]Helpers!$B$22</f>
        <v>1013</v>
      </c>
      <c r="H34">
        <f>[1]Helpers!$G$13</f>
        <v>111.351</v>
      </c>
      <c r="I34">
        <f>[1]Helpers!$G$13</f>
        <v>111.351</v>
      </c>
      <c r="J34" t="s">
        <v>74</v>
      </c>
      <c r="K34">
        <v>2039</v>
      </c>
      <c r="L34">
        <f>K34-[1]Helpers!$B$3</f>
        <v>2038</v>
      </c>
      <c r="M34" t="str">
        <f>_xlfn.CONCAT([1]Helpers!$B$4,'Baseline-Central-CA'!L34)</f>
        <v>05/01/2038</v>
      </c>
      <c r="N34" t="s">
        <v>75</v>
      </c>
      <c r="O34" t="s">
        <v>90</v>
      </c>
      <c r="P34" t="s">
        <v>103</v>
      </c>
    </row>
    <row r="35" spans="1:17" x14ac:dyDescent="0.35">
      <c r="A35" t="s">
        <v>52</v>
      </c>
      <c r="B35" t="s">
        <v>99</v>
      </c>
      <c r="C35">
        <v>35.598999999999997</v>
      </c>
      <c r="D35">
        <v>-124.819</v>
      </c>
      <c r="E35">
        <v>1000</v>
      </c>
      <c r="F35" t="str">
        <f t="shared" si="0"/>
        <v>20MW_generic</v>
      </c>
      <c r="G35">
        <f>[1]Helpers!$B$22</f>
        <v>1013</v>
      </c>
      <c r="H35">
        <f>[1]Helpers!$G$13</f>
        <v>111.351</v>
      </c>
      <c r="I35">
        <f>[1]Helpers!$G$13</f>
        <v>111.351</v>
      </c>
      <c r="J35" t="s">
        <v>74</v>
      </c>
      <c r="K35">
        <v>2041</v>
      </c>
      <c r="L35">
        <f>K35-[1]Helpers!$B$3</f>
        <v>2040</v>
      </c>
      <c r="M35" t="str">
        <f>_xlfn.CONCAT([1]Helpers!$B$4,'Baseline-Central-CA'!L35)</f>
        <v>05/01/2040</v>
      </c>
      <c r="N35" t="s">
        <v>75</v>
      </c>
      <c r="O35" t="s">
        <v>90</v>
      </c>
      <c r="P35" t="s">
        <v>103</v>
      </c>
    </row>
    <row r="36" spans="1:17" x14ac:dyDescent="0.35">
      <c r="A36" t="s">
        <v>53</v>
      </c>
      <c r="B36" t="s">
        <v>99</v>
      </c>
      <c r="C36">
        <v>35.598999999999997</v>
      </c>
      <c r="D36">
        <v>-124.819</v>
      </c>
      <c r="E36">
        <v>1000</v>
      </c>
      <c r="F36" t="str">
        <f t="shared" si="0"/>
        <v>20MW_generic</v>
      </c>
      <c r="G36">
        <f>[1]Helpers!$B$22</f>
        <v>1013</v>
      </c>
      <c r="H36">
        <f>[1]Helpers!$G$13</f>
        <v>111.351</v>
      </c>
      <c r="I36">
        <f>[1]Helpers!$G$13</f>
        <v>111.351</v>
      </c>
      <c r="J36" t="s">
        <v>74</v>
      </c>
      <c r="K36">
        <v>2043</v>
      </c>
      <c r="L36">
        <f>K36-[1]Helpers!$B$3</f>
        <v>2042</v>
      </c>
      <c r="M36" t="str">
        <f>_xlfn.CONCAT([1]Helpers!$B$4,'Baseline-Central-CA'!L36)</f>
        <v>05/01/2042</v>
      </c>
      <c r="N36" t="s">
        <v>75</v>
      </c>
      <c r="O36" t="s">
        <v>90</v>
      </c>
      <c r="P36" t="s">
        <v>103</v>
      </c>
    </row>
    <row r="43" spans="1:17" x14ac:dyDescent="0.35">
      <c r="Q43" s="12"/>
    </row>
    <row r="44" spans="1:17" x14ac:dyDescent="0.35">
      <c r="Q44" s="12"/>
    </row>
    <row r="45" spans="1:17" x14ac:dyDescent="0.35">
      <c r="Q45" s="12"/>
    </row>
    <row r="46" spans="1:17" x14ac:dyDescent="0.35">
      <c r="Q46" s="12"/>
    </row>
    <row r="47" spans="1:17" x14ac:dyDescent="0.35">
      <c r="Q47" s="12"/>
    </row>
    <row r="48" spans="1:17" x14ac:dyDescent="0.35">
      <c r="Q48" s="12"/>
    </row>
    <row r="49" spans="17:17" x14ac:dyDescent="0.35">
      <c r="Q49" s="12"/>
    </row>
    <row r="50" spans="17:17" x14ac:dyDescent="0.35">
      <c r="Q50" s="12"/>
    </row>
    <row r="51" spans="17:17" x14ac:dyDescent="0.35">
      <c r="Q51" s="12"/>
    </row>
    <row r="52" spans="17:17" x14ac:dyDescent="0.35">
      <c r="Q52" s="12"/>
    </row>
    <row r="53" spans="17:17" x14ac:dyDescent="0.35">
      <c r="Q53" s="12"/>
    </row>
    <row r="54" spans="17:17" x14ac:dyDescent="0.35">
      <c r="Q54" s="12"/>
    </row>
    <row r="55" spans="17:17" x14ac:dyDescent="0.35">
      <c r="Q55" s="12"/>
    </row>
    <row r="56" spans="17:17" x14ac:dyDescent="0.35">
      <c r="Q56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F5EA-4470-6E42-B4F0-EB0C845CDB6E}">
  <dimension ref="A1:Q56"/>
  <sheetViews>
    <sheetView tabSelected="1" topLeftCell="A22" zoomScale="90" zoomScaleNormal="90" workbookViewId="0">
      <selection activeCell="P31" sqref="P31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6.332031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5" max="15" width="25" bestFit="1" customWidth="1"/>
    <col min="17" max="17" width="13.6640625" customWidth="1"/>
  </cols>
  <sheetData>
    <row r="1" spans="1:17" s="11" customFormat="1" x14ac:dyDescent="0.35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111</v>
      </c>
      <c r="P1" s="11" t="s">
        <v>102</v>
      </c>
      <c r="Q1" s="11" t="s">
        <v>105</v>
      </c>
    </row>
    <row r="2" spans="1:17" x14ac:dyDescent="0.35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f>[1]Helpers!$B$22</f>
        <v>1013</v>
      </c>
      <c r="H2">
        <v>432.74900000000002</v>
      </c>
      <c r="I2">
        <v>432.74900000000002</v>
      </c>
      <c r="J2" t="s">
        <v>74</v>
      </c>
      <c r="K2">
        <v>2030</v>
      </c>
      <c r="L2">
        <f>K2-[1]Helpers!$B$3</f>
        <v>2029</v>
      </c>
      <c r="M2" t="str">
        <f>_xlfn.CONCAT([1]Helpers!$B$4,'Expanded-all-ports'!L2)</f>
        <v>05/01/2029</v>
      </c>
      <c r="N2" t="s">
        <v>10</v>
      </c>
      <c r="O2" t="s">
        <v>90</v>
      </c>
      <c r="P2" t="s">
        <v>103</v>
      </c>
    </row>
    <row r="3" spans="1:17" x14ac:dyDescent="0.35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56" si="0">IF(K3&gt;2034, "20MW_generic", "15MW_generic")</f>
        <v>15MW_generic</v>
      </c>
      <c r="G3">
        <f>[1]Helpers!$B$22</f>
        <v>1013</v>
      </c>
      <c r="H3">
        <v>432.74900000000002</v>
      </c>
      <c r="I3">
        <v>432.74900000000002</v>
      </c>
      <c r="J3" t="s">
        <v>74</v>
      </c>
      <c r="K3">
        <v>2031</v>
      </c>
      <c r="L3">
        <f>K3-[1]Helpers!$B$3</f>
        <v>2030</v>
      </c>
      <c r="M3" t="str">
        <f>_xlfn.CONCAT([1]Helpers!$B$4,'Expanded-all-ports'!L3)</f>
        <v>05/01/2030</v>
      </c>
      <c r="N3" t="s">
        <v>10</v>
      </c>
      <c r="O3" t="s">
        <v>90</v>
      </c>
      <c r="P3" t="s">
        <v>103</v>
      </c>
    </row>
    <row r="4" spans="1:17" x14ac:dyDescent="0.35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f>[1]Helpers!$B$22</f>
        <v>1013</v>
      </c>
      <c r="H4">
        <v>432.74900000000002</v>
      </c>
      <c r="I4">
        <v>432.74900000000002</v>
      </c>
      <c r="J4" t="s">
        <v>74</v>
      </c>
      <c r="K4">
        <v>2032</v>
      </c>
      <c r="L4">
        <f>K4-[1]Helpers!$B$3</f>
        <v>2031</v>
      </c>
      <c r="M4" t="str">
        <f>_xlfn.CONCAT([1]Helpers!$B$4,'Expanded-all-ports'!L4)</f>
        <v>05/01/2031</v>
      </c>
      <c r="N4" t="s">
        <v>10</v>
      </c>
      <c r="O4" t="s">
        <v>90</v>
      </c>
      <c r="P4" t="s">
        <v>103</v>
      </c>
    </row>
    <row r="5" spans="1:17" x14ac:dyDescent="0.35">
      <c r="A5" t="s">
        <v>22</v>
      </c>
      <c r="B5" t="s">
        <v>107</v>
      </c>
      <c r="C5">
        <v>40.965299999999999</v>
      </c>
      <c r="D5">
        <v>-124.6631</v>
      </c>
      <c r="E5">
        <v>1000</v>
      </c>
      <c r="F5" t="str">
        <f t="shared" si="0"/>
        <v>15MW_generic</v>
      </c>
      <c r="G5">
        <f>[1]Helpers!$C$22</f>
        <v>832</v>
      </c>
      <c r="H5">
        <v>43.348999999999997</v>
      </c>
      <c r="I5">
        <v>43.348999999999997</v>
      </c>
      <c r="J5" t="s">
        <v>74</v>
      </c>
      <c r="K5">
        <v>2030</v>
      </c>
      <c r="L5">
        <f>K5-[1]Helpers!$B$3</f>
        <v>2029</v>
      </c>
      <c r="M5" t="str">
        <f>_xlfn.CONCAT([1]Helpers!$B$4,'Expanded-all-ports'!L5)</f>
        <v>05/01/2029</v>
      </c>
      <c r="N5" t="s">
        <v>11</v>
      </c>
      <c r="O5" t="s">
        <v>112</v>
      </c>
      <c r="P5" t="s">
        <v>103</v>
      </c>
    </row>
    <row r="6" spans="1:17" x14ac:dyDescent="0.35">
      <c r="A6" t="s">
        <v>23</v>
      </c>
      <c r="B6" t="s">
        <v>107</v>
      </c>
      <c r="C6">
        <v>40.965299999999999</v>
      </c>
      <c r="D6">
        <v>-124.6631</v>
      </c>
      <c r="E6">
        <v>1000</v>
      </c>
      <c r="F6" t="str">
        <f t="shared" si="0"/>
        <v>15MW_generic</v>
      </c>
      <c r="G6">
        <f>[1]Helpers!$C$22</f>
        <v>832</v>
      </c>
      <c r="H6">
        <v>43.348999999999997</v>
      </c>
      <c r="I6">
        <v>43.348999999999997</v>
      </c>
      <c r="J6" t="s">
        <v>74</v>
      </c>
      <c r="K6">
        <v>2031</v>
      </c>
      <c r="L6">
        <f>K6-[1]Helpers!$B$3</f>
        <v>2030</v>
      </c>
      <c r="M6" t="str">
        <f>_xlfn.CONCAT([1]Helpers!$B$4,'Expanded-all-ports'!L6)</f>
        <v>05/01/2030</v>
      </c>
      <c r="N6" t="s">
        <v>11</v>
      </c>
      <c r="O6" t="s">
        <v>112</v>
      </c>
      <c r="P6" t="s">
        <v>103</v>
      </c>
    </row>
    <row r="7" spans="1:17" x14ac:dyDescent="0.35">
      <c r="A7" t="s">
        <v>24</v>
      </c>
      <c r="B7" t="s">
        <v>108</v>
      </c>
      <c r="C7">
        <v>42.159599999999998</v>
      </c>
      <c r="D7">
        <v>-124.8165</v>
      </c>
      <c r="E7">
        <v>1000</v>
      </c>
      <c r="F7" t="str">
        <f t="shared" si="0"/>
        <v>15MW_generic</v>
      </c>
      <c r="G7">
        <f>[1]Helpers!D22</f>
        <v>601.70000000000005</v>
      </c>
      <c r="H7">
        <v>148.40199999999999</v>
      </c>
      <c r="I7">
        <v>148.40199999999999</v>
      </c>
      <c r="J7" t="s">
        <v>74</v>
      </c>
      <c r="K7">
        <v>2032</v>
      </c>
      <c r="L7">
        <f>K7-[1]Helpers!$B$3</f>
        <v>2031</v>
      </c>
      <c r="M7" t="str">
        <f>_xlfn.CONCAT([1]Helpers!$B$4,'Expanded-all-ports'!L7)</f>
        <v>05/01/2031</v>
      </c>
      <c r="N7" t="s">
        <v>13</v>
      </c>
      <c r="O7" t="s">
        <v>92</v>
      </c>
      <c r="P7" t="s">
        <v>103</v>
      </c>
    </row>
    <row r="8" spans="1:17" x14ac:dyDescent="0.35">
      <c r="A8" t="s">
        <v>25</v>
      </c>
      <c r="B8" t="s">
        <v>96</v>
      </c>
      <c r="C8">
        <v>43.634999999999998</v>
      </c>
      <c r="D8">
        <v>-124.8189</v>
      </c>
      <c r="E8">
        <v>1000</v>
      </c>
      <c r="F8" t="str">
        <f t="shared" si="0"/>
        <v>15MW_generic</v>
      </c>
      <c r="G8">
        <f>[1]Helpers!E22</f>
        <v>594.70000000000005</v>
      </c>
      <c r="H8">
        <v>50.051000000000002</v>
      </c>
      <c r="I8">
        <v>50.051000000000002</v>
      </c>
      <c r="J8" t="s">
        <v>74</v>
      </c>
      <c r="K8">
        <v>2033</v>
      </c>
      <c r="L8">
        <f>K8-[1]Helpers!$B$3</f>
        <v>2032</v>
      </c>
      <c r="M8" t="str">
        <f>_xlfn.CONCAT([1]Helpers!$B$4,'Expanded-all-ports'!L8)</f>
        <v>05/01/2032</v>
      </c>
      <c r="N8" t="s">
        <v>13</v>
      </c>
      <c r="O8" t="s">
        <v>91</v>
      </c>
      <c r="P8" t="s">
        <v>103</v>
      </c>
    </row>
    <row r="9" spans="1:17" x14ac:dyDescent="0.35">
      <c r="A9" t="s">
        <v>26</v>
      </c>
      <c r="B9" t="s">
        <v>107</v>
      </c>
      <c r="C9">
        <v>40.965299999999999</v>
      </c>
      <c r="D9">
        <v>-124.6631</v>
      </c>
      <c r="E9">
        <v>1000</v>
      </c>
      <c r="F9" t="str">
        <f t="shared" si="0"/>
        <v>15MW_generic</v>
      </c>
      <c r="G9">
        <f>[1]Helpers!$C$22</f>
        <v>832</v>
      </c>
      <c r="H9">
        <v>43.348999999999997</v>
      </c>
      <c r="I9">
        <v>43.348999999999997</v>
      </c>
      <c r="J9" t="s">
        <v>74</v>
      </c>
      <c r="K9">
        <v>2033</v>
      </c>
      <c r="L9">
        <f>K9-[1]Helpers!$B$3</f>
        <v>2032</v>
      </c>
      <c r="M9" t="str">
        <f>_xlfn.CONCAT([1]Helpers!$B$4,'Expanded-all-ports'!L9)</f>
        <v>05/01/2032</v>
      </c>
      <c r="N9" t="s">
        <v>11</v>
      </c>
      <c r="O9" t="s">
        <v>112</v>
      </c>
      <c r="P9" t="s">
        <v>103</v>
      </c>
    </row>
    <row r="10" spans="1:17" x14ac:dyDescent="0.35">
      <c r="A10" t="s">
        <v>27</v>
      </c>
      <c r="B10" t="s">
        <v>107</v>
      </c>
      <c r="C10">
        <v>40.965299999999999</v>
      </c>
      <c r="D10">
        <v>-124.6631</v>
      </c>
      <c r="E10">
        <v>1000</v>
      </c>
      <c r="F10" t="str">
        <f t="shared" si="0"/>
        <v>15MW_generic</v>
      </c>
      <c r="G10">
        <f>[1]Helpers!$C$22</f>
        <v>832</v>
      </c>
      <c r="H10">
        <v>43.348999999999997</v>
      </c>
      <c r="I10">
        <v>43.348999999999997</v>
      </c>
      <c r="J10" t="s">
        <v>74</v>
      </c>
      <c r="K10">
        <v>2034</v>
      </c>
      <c r="L10">
        <f>K10-[1]Helpers!$B$3</f>
        <v>2033</v>
      </c>
      <c r="M10" t="str">
        <f>_xlfn.CONCAT([1]Helpers!$B$4,'Expanded-all-ports'!L10)</f>
        <v>05/01/2033</v>
      </c>
      <c r="N10" t="s">
        <v>11</v>
      </c>
      <c r="O10" t="s">
        <v>112</v>
      </c>
      <c r="P10" t="s">
        <v>103</v>
      </c>
    </row>
    <row r="11" spans="1:17" x14ac:dyDescent="0.35">
      <c r="A11" t="s">
        <v>28</v>
      </c>
      <c r="B11" t="s">
        <v>107</v>
      </c>
      <c r="C11">
        <v>40.965299999999999</v>
      </c>
      <c r="D11">
        <v>-124.6631</v>
      </c>
      <c r="E11">
        <v>1000</v>
      </c>
      <c r="F11" t="str">
        <f t="shared" si="0"/>
        <v>20MW_generic</v>
      </c>
      <c r="G11">
        <f>[1]Helpers!$C$22</f>
        <v>832</v>
      </c>
      <c r="H11">
        <v>43.348999999999997</v>
      </c>
      <c r="I11">
        <v>43.348999999999997</v>
      </c>
      <c r="J11" t="s">
        <v>74</v>
      </c>
      <c r="K11">
        <v>2035</v>
      </c>
      <c r="L11">
        <f>K11-[1]Helpers!$B$3</f>
        <v>2034</v>
      </c>
      <c r="M11" t="str">
        <f>_xlfn.CONCAT([1]Helpers!$B$4,'Expanded-all-ports'!L11)</f>
        <v>05/01/2034</v>
      </c>
      <c r="N11" t="s">
        <v>11</v>
      </c>
      <c r="O11" t="s">
        <v>112</v>
      </c>
      <c r="P11" t="s">
        <v>103</v>
      </c>
    </row>
    <row r="12" spans="1:17" x14ac:dyDescent="0.35">
      <c r="A12" t="s">
        <v>29</v>
      </c>
      <c r="B12" t="s">
        <v>107</v>
      </c>
      <c r="C12">
        <v>40.965299999999999</v>
      </c>
      <c r="D12">
        <v>-124.6631</v>
      </c>
      <c r="E12">
        <v>1000</v>
      </c>
      <c r="F12" t="str">
        <f t="shared" si="0"/>
        <v>20MW_generic</v>
      </c>
      <c r="G12">
        <f>[1]Helpers!$C$22</f>
        <v>832</v>
      </c>
      <c r="H12">
        <v>43.348999999999997</v>
      </c>
      <c r="I12">
        <v>43.348999999999997</v>
      </c>
      <c r="J12" t="s">
        <v>74</v>
      </c>
      <c r="K12">
        <v>2036</v>
      </c>
      <c r="L12">
        <f>K12-[1]Helpers!$B$3</f>
        <v>2035</v>
      </c>
      <c r="M12" t="str">
        <f>_xlfn.CONCAT([1]Helpers!$B$4,'Expanded-all-ports'!L12)</f>
        <v>05/01/2035</v>
      </c>
      <c r="N12" t="s">
        <v>11</v>
      </c>
      <c r="O12" t="s">
        <v>112</v>
      </c>
      <c r="P12" t="s">
        <v>103</v>
      </c>
    </row>
    <row r="13" spans="1:17" x14ac:dyDescent="0.35">
      <c r="A13" t="s">
        <v>30</v>
      </c>
      <c r="B13" t="s">
        <v>107</v>
      </c>
      <c r="C13">
        <v>40.965299999999999</v>
      </c>
      <c r="D13">
        <v>-124.6631</v>
      </c>
      <c r="E13">
        <v>1000</v>
      </c>
      <c r="F13" t="str">
        <f t="shared" si="0"/>
        <v>20MW_generic</v>
      </c>
      <c r="G13">
        <f>[1]Helpers!$C$22</f>
        <v>832</v>
      </c>
      <c r="H13">
        <v>43.348999999999997</v>
      </c>
      <c r="I13">
        <v>43.348999999999997</v>
      </c>
      <c r="J13" t="s">
        <v>74</v>
      </c>
      <c r="K13">
        <v>2037</v>
      </c>
      <c r="L13">
        <f>K13-[1]Helpers!$B$3</f>
        <v>2036</v>
      </c>
      <c r="M13" t="str">
        <f>_xlfn.CONCAT([1]Helpers!$B$4,'Expanded-all-ports'!L13)</f>
        <v>05/01/2036</v>
      </c>
      <c r="N13" t="s">
        <v>11</v>
      </c>
      <c r="O13" t="s">
        <v>112</v>
      </c>
      <c r="P13" t="s">
        <v>103</v>
      </c>
    </row>
    <row r="14" spans="1:17" x14ac:dyDescent="0.35">
      <c r="A14" t="s">
        <v>31</v>
      </c>
      <c r="B14" t="s">
        <v>107</v>
      </c>
      <c r="C14">
        <v>40.965299999999999</v>
      </c>
      <c r="D14">
        <v>-124.6631</v>
      </c>
      <c r="E14">
        <v>1000</v>
      </c>
      <c r="F14" t="str">
        <f t="shared" si="0"/>
        <v>20MW_generic</v>
      </c>
      <c r="G14">
        <f>[1]Helpers!$C$22</f>
        <v>832</v>
      </c>
      <c r="H14">
        <v>43.348999999999997</v>
      </c>
      <c r="I14">
        <v>43.348999999999997</v>
      </c>
      <c r="J14" t="s">
        <v>74</v>
      </c>
      <c r="K14">
        <v>2038</v>
      </c>
      <c r="L14">
        <f>K14-[1]Helpers!$B$3</f>
        <v>2037</v>
      </c>
      <c r="M14" t="str">
        <f>_xlfn.CONCAT([1]Helpers!$B$4,'Expanded-all-ports'!L14)</f>
        <v>05/01/2037</v>
      </c>
      <c r="N14" t="s">
        <v>11</v>
      </c>
      <c r="O14" t="s">
        <v>112</v>
      </c>
      <c r="P14" t="s">
        <v>103</v>
      </c>
    </row>
    <row r="15" spans="1:17" x14ac:dyDescent="0.35">
      <c r="A15" t="s">
        <v>32</v>
      </c>
      <c r="B15" t="s">
        <v>107</v>
      </c>
      <c r="C15">
        <v>40.965299999999999</v>
      </c>
      <c r="D15">
        <v>-124.6631</v>
      </c>
      <c r="E15">
        <v>1000</v>
      </c>
      <c r="F15" t="str">
        <f t="shared" si="0"/>
        <v>20MW_generic</v>
      </c>
      <c r="G15">
        <f>[1]Helpers!$C$22</f>
        <v>832</v>
      </c>
      <c r="H15">
        <v>43.348999999999997</v>
      </c>
      <c r="I15">
        <v>43.348999999999997</v>
      </c>
      <c r="J15" t="s">
        <v>74</v>
      </c>
      <c r="K15">
        <v>2039</v>
      </c>
      <c r="L15">
        <f>K15-[1]Helpers!$B$3</f>
        <v>2038</v>
      </c>
      <c r="M15" t="str">
        <f>_xlfn.CONCAT([1]Helpers!$B$4,'Expanded-all-ports'!L15)</f>
        <v>05/01/2038</v>
      </c>
      <c r="N15" t="s">
        <v>11</v>
      </c>
      <c r="O15" t="s">
        <v>112</v>
      </c>
      <c r="P15" t="s">
        <v>103</v>
      </c>
    </row>
    <row r="16" spans="1:17" x14ac:dyDescent="0.35">
      <c r="A16" t="s">
        <v>33</v>
      </c>
      <c r="B16" t="s">
        <v>107</v>
      </c>
      <c r="C16">
        <v>40.965299999999999</v>
      </c>
      <c r="D16">
        <v>-124.6631</v>
      </c>
      <c r="E16">
        <v>1000</v>
      </c>
      <c r="F16" t="str">
        <f t="shared" si="0"/>
        <v>20MW_generic</v>
      </c>
      <c r="G16">
        <f>[1]Helpers!$C$22</f>
        <v>832</v>
      </c>
      <c r="H16">
        <v>43.348999999999997</v>
      </c>
      <c r="I16">
        <v>43.348999999999997</v>
      </c>
      <c r="J16" t="s">
        <v>74</v>
      </c>
      <c r="K16">
        <v>2040</v>
      </c>
      <c r="L16">
        <f>K16-[1]Helpers!$B$3</f>
        <v>2039</v>
      </c>
      <c r="M16" t="str">
        <f>_xlfn.CONCAT([1]Helpers!$B$4,'Expanded-all-ports'!L16)</f>
        <v>05/01/2039</v>
      </c>
      <c r="N16" t="s">
        <v>11</v>
      </c>
      <c r="O16" t="s">
        <v>112</v>
      </c>
      <c r="P16" t="s">
        <v>103</v>
      </c>
    </row>
    <row r="17" spans="1:16" x14ac:dyDescent="0.35">
      <c r="A17" t="s">
        <v>34</v>
      </c>
      <c r="B17" t="s">
        <v>107</v>
      </c>
      <c r="C17">
        <v>40.965299999999999</v>
      </c>
      <c r="D17">
        <v>-124.6631</v>
      </c>
      <c r="E17">
        <v>1000</v>
      </c>
      <c r="F17" t="str">
        <f t="shared" si="0"/>
        <v>20MW_generic</v>
      </c>
      <c r="G17">
        <f>[1]Helpers!$C$22</f>
        <v>832</v>
      </c>
      <c r="H17">
        <v>43.348999999999997</v>
      </c>
      <c r="I17">
        <v>43.348999999999997</v>
      </c>
      <c r="J17" t="s">
        <v>74</v>
      </c>
      <c r="K17">
        <v>2041</v>
      </c>
      <c r="L17">
        <f>K17-[1]Helpers!$B$3</f>
        <v>2040</v>
      </c>
      <c r="M17" t="str">
        <f>_xlfn.CONCAT([1]Helpers!$B$4,'Expanded-all-ports'!L17)</f>
        <v>05/01/2040</v>
      </c>
      <c r="N17" t="s">
        <v>11</v>
      </c>
      <c r="O17" t="s">
        <v>112</v>
      </c>
      <c r="P17" t="s">
        <v>103</v>
      </c>
    </row>
    <row r="18" spans="1:16" x14ac:dyDescent="0.35">
      <c r="A18" t="s">
        <v>35</v>
      </c>
      <c r="B18" t="s">
        <v>107</v>
      </c>
      <c r="C18">
        <v>40.965299999999999</v>
      </c>
      <c r="D18">
        <v>-124.6631</v>
      </c>
      <c r="E18">
        <v>1000</v>
      </c>
      <c r="F18" t="str">
        <f t="shared" si="0"/>
        <v>20MW_generic</v>
      </c>
      <c r="G18">
        <f>[1]Helpers!$C$22</f>
        <v>832</v>
      </c>
      <c r="H18">
        <v>43.348999999999997</v>
      </c>
      <c r="I18">
        <v>43.348999999999997</v>
      </c>
      <c r="J18" t="s">
        <v>74</v>
      </c>
      <c r="K18">
        <v>2042</v>
      </c>
      <c r="L18">
        <f>K18-[1]Helpers!$B$3</f>
        <v>2041</v>
      </c>
      <c r="M18" t="str">
        <f>_xlfn.CONCAT([1]Helpers!$B$4,'Expanded-all-ports'!L18)</f>
        <v>05/01/2041</v>
      </c>
      <c r="N18" t="s">
        <v>11</v>
      </c>
      <c r="O18" t="s">
        <v>112</v>
      </c>
      <c r="P18" t="s">
        <v>103</v>
      </c>
    </row>
    <row r="19" spans="1:16" x14ac:dyDescent="0.35">
      <c r="A19" t="s">
        <v>36</v>
      </c>
      <c r="B19" t="s">
        <v>107</v>
      </c>
      <c r="C19">
        <v>40.965299999999999</v>
      </c>
      <c r="D19">
        <v>-124.6631</v>
      </c>
      <c r="E19">
        <v>1000</v>
      </c>
      <c r="F19" t="str">
        <f t="shared" si="0"/>
        <v>20MW_generic</v>
      </c>
      <c r="G19">
        <f>[1]Helpers!$C$22</f>
        <v>832</v>
      </c>
      <c r="H19">
        <v>43.348999999999997</v>
      </c>
      <c r="I19">
        <v>43.348999999999997</v>
      </c>
      <c r="J19" t="s">
        <v>74</v>
      </c>
      <c r="K19">
        <v>2043</v>
      </c>
      <c r="L19">
        <f>K19-[1]Helpers!$B$3</f>
        <v>2042</v>
      </c>
      <c r="M19" t="str">
        <f>_xlfn.CONCAT([1]Helpers!$B$4,'Expanded-all-ports'!L19)</f>
        <v>05/01/2042</v>
      </c>
      <c r="N19" t="s">
        <v>11</v>
      </c>
      <c r="O19" t="s">
        <v>112</v>
      </c>
      <c r="P19" t="s">
        <v>103</v>
      </c>
    </row>
    <row r="20" spans="1:16" x14ac:dyDescent="0.35">
      <c r="A20" t="s">
        <v>37</v>
      </c>
      <c r="B20" t="s">
        <v>107</v>
      </c>
      <c r="C20">
        <v>40.965299999999999</v>
      </c>
      <c r="D20">
        <v>-124.6631</v>
      </c>
      <c r="E20">
        <v>1000</v>
      </c>
      <c r="F20" t="str">
        <f t="shared" si="0"/>
        <v>20MW_generic</v>
      </c>
      <c r="G20">
        <f>[1]Helpers!$C$22</f>
        <v>832</v>
      </c>
      <c r="H20">
        <v>43.348999999999997</v>
      </c>
      <c r="I20">
        <v>43.348999999999997</v>
      </c>
      <c r="J20" t="s">
        <v>74</v>
      </c>
      <c r="K20">
        <v>2044</v>
      </c>
      <c r="L20">
        <f>K20-[1]Helpers!$B$3</f>
        <v>2043</v>
      </c>
      <c r="M20" t="str">
        <f>_xlfn.CONCAT([1]Helpers!$B$4,'Expanded-all-ports'!L20)</f>
        <v>05/01/2043</v>
      </c>
      <c r="N20" t="s">
        <v>11</v>
      </c>
      <c r="O20" t="s">
        <v>112</v>
      </c>
      <c r="P20" t="s">
        <v>103</v>
      </c>
    </row>
    <row r="21" spans="1:16" x14ac:dyDescent="0.35">
      <c r="A21" t="s">
        <v>38</v>
      </c>
      <c r="B21" t="s">
        <v>107</v>
      </c>
      <c r="C21">
        <v>40.965299999999999</v>
      </c>
      <c r="D21">
        <v>-124.6631</v>
      </c>
      <c r="E21">
        <v>1000</v>
      </c>
      <c r="F21" t="str">
        <f t="shared" si="0"/>
        <v>20MW_generic</v>
      </c>
      <c r="G21">
        <f>[1]Helpers!$C$22</f>
        <v>832</v>
      </c>
      <c r="H21">
        <v>43.348999999999997</v>
      </c>
      <c r="I21">
        <v>43.348999999999997</v>
      </c>
      <c r="J21" t="s">
        <v>74</v>
      </c>
      <c r="K21">
        <v>2045</v>
      </c>
      <c r="L21">
        <f>K21-[1]Helpers!$B$3</f>
        <v>2044</v>
      </c>
      <c r="M21" t="str">
        <f>_xlfn.CONCAT([1]Helpers!$B$4,'Expanded-all-ports'!L21)</f>
        <v>05/01/2044</v>
      </c>
      <c r="N21" t="s">
        <v>11</v>
      </c>
      <c r="O21" t="s">
        <v>112</v>
      </c>
      <c r="P21" t="s">
        <v>103</v>
      </c>
    </row>
    <row r="22" spans="1:16" x14ac:dyDescent="0.35">
      <c r="A22" t="s">
        <v>39</v>
      </c>
      <c r="B22" t="s">
        <v>107</v>
      </c>
      <c r="C22">
        <v>40.965299999999999</v>
      </c>
      <c r="D22">
        <v>-124.6631</v>
      </c>
      <c r="E22">
        <v>1000</v>
      </c>
      <c r="F22" t="str">
        <f t="shared" si="0"/>
        <v>20MW_generic</v>
      </c>
      <c r="G22">
        <f>[1]Helpers!$C$22</f>
        <v>832</v>
      </c>
      <c r="H22">
        <v>43.348999999999997</v>
      </c>
      <c r="I22">
        <v>43.348999999999997</v>
      </c>
      <c r="J22" t="s">
        <v>74</v>
      </c>
      <c r="K22">
        <v>2045</v>
      </c>
      <c r="L22">
        <f>K22-[1]Helpers!$B$3</f>
        <v>2044</v>
      </c>
      <c r="M22" t="str">
        <f>_xlfn.CONCAT([1]Helpers!$B$4,'Expanded-all-ports'!L22)</f>
        <v>05/01/2044</v>
      </c>
      <c r="N22" t="s">
        <v>11</v>
      </c>
      <c r="O22" t="s">
        <v>112</v>
      </c>
      <c r="P22" t="s">
        <v>103</v>
      </c>
    </row>
    <row r="23" spans="1:16" x14ac:dyDescent="0.35">
      <c r="A23" t="s">
        <v>40</v>
      </c>
      <c r="B23" t="s">
        <v>108</v>
      </c>
      <c r="C23">
        <v>42.159599999999998</v>
      </c>
      <c r="D23">
        <v>-124.8165</v>
      </c>
      <c r="E23">
        <v>1000</v>
      </c>
      <c r="F23" t="str">
        <f t="shared" si="0"/>
        <v>15MW_generic</v>
      </c>
      <c r="G23">
        <f>[1]Helpers!D22</f>
        <v>601.70000000000005</v>
      </c>
      <c r="H23">
        <v>148.40199999999999</v>
      </c>
      <c r="I23">
        <v>148.40199999999999</v>
      </c>
      <c r="J23" t="s">
        <v>74</v>
      </c>
      <c r="K23">
        <v>2034</v>
      </c>
      <c r="L23">
        <f>K23-[1]Helpers!$B$3</f>
        <v>2033</v>
      </c>
      <c r="M23" t="str">
        <f>_xlfn.CONCAT([1]Helpers!$B$4,'Expanded-all-ports'!L23)</f>
        <v>05/01/2033</v>
      </c>
      <c r="N23" t="s">
        <v>13</v>
      </c>
      <c r="O23" t="s">
        <v>92</v>
      </c>
      <c r="P23" t="s">
        <v>103</v>
      </c>
    </row>
    <row r="24" spans="1:16" x14ac:dyDescent="0.35">
      <c r="A24" t="s">
        <v>41</v>
      </c>
      <c r="B24" t="s">
        <v>96</v>
      </c>
      <c r="C24">
        <v>43.634999999999998</v>
      </c>
      <c r="D24">
        <v>-124.8189</v>
      </c>
      <c r="E24">
        <v>1000</v>
      </c>
      <c r="F24" t="str">
        <f t="shared" si="0"/>
        <v>20MW_generic</v>
      </c>
      <c r="G24">
        <f>[1]Helpers!E22</f>
        <v>594.70000000000005</v>
      </c>
      <c r="H24">
        <v>50.051000000000002</v>
      </c>
      <c r="I24">
        <v>50.051000000000002</v>
      </c>
      <c r="J24" t="s">
        <v>74</v>
      </c>
      <c r="K24">
        <v>2035</v>
      </c>
      <c r="L24">
        <f>K24-[1]Helpers!$B$3</f>
        <v>2034</v>
      </c>
      <c r="M24" t="str">
        <f>_xlfn.CONCAT([1]Helpers!$B$4,'Expanded-all-ports'!L24)</f>
        <v>05/01/2034</v>
      </c>
      <c r="N24" t="s">
        <v>13</v>
      </c>
      <c r="O24" t="s">
        <v>91</v>
      </c>
      <c r="P24" t="s">
        <v>103</v>
      </c>
    </row>
    <row r="25" spans="1:16" x14ac:dyDescent="0.35">
      <c r="A25" t="s">
        <v>42</v>
      </c>
      <c r="B25" t="s">
        <v>108</v>
      </c>
      <c r="C25">
        <v>42.159599999999998</v>
      </c>
      <c r="D25">
        <v>-124.8165</v>
      </c>
      <c r="E25">
        <v>1000</v>
      </c>
      <c r="F25" t="str">
        <f t="shared" si="0"/>
        <v>20MW_generic</v>
      </c>
      <c r="G25">
        <f>[1]Helpers!D22</f>
        <v>601.70000000000005</v>
      </c>
      <c r="H25">
        <v>148.40199999999999</v>
      </c>
      <c r="I25">
        <v>148.40199999999999</v>
      </c>
      <c r="J25" t="s">
        <v>74</v>
      </c>
      <c r="K25">
        <v>2036</v>
      </c>
      <c r="L25">
        <f>K25-[1]Helpers!$B$3</f>
        <v>2035</v>
      </c>
      <c r="M25" t="str">
        <f>_xlfn.CONCAT([1]Helpers!$B$4,'Expanded-all-ports'!L25)</f>
        <v>05/01/2035</v>
      </c>
      <c r="N25" t="s">
        <v>13</v>
      </c>
      <c r="O25" t="s">
        <v>92</v>
      </c>
      <c r="P25" t="s">
        <v>103</v>
      </c>
    </row>
    <row r="26" spans="1:16" x14ac:dyDescent="0.35">
      <c r="A26" t="s">
        <v>43</v>
      </c>
      <c r="B26" t="s">
        <v>96</v>
      </c>
      <c r="C26">
        <v>43.634999999999998</v>
      </c>
      <c r="D26">
        <v>-124.8189</v>
      </c>
      <c r="E26">
        <v>1000</v>
      </c>
      <c r="F26" t="str">
        <f t="shared" si="0"/>
        <v>20MW_generic</v>
      </c>
      <c r="G26">
        <f>[1]Helpers!E22</f>
        <v>594.70000000000005</v>
      </c>
      <c r="H26">
        <v>50.051000000000002</v>
      </c>
      <c r="I26">
        <v>50.051000000000002</v>
      </c>
      <c r="J26" t="s">
        <v>74</v>
      </c>
      <c r="K26">
        <v>2037</v>
      </c>
      <c r="L26">
        <f>K26-[1]Helpers!$B$3</f>
        <v>2036</v>
      </c>
      <c r="M26" t="str">
        <f>_xlfn.CONCAT([1]Helpers!$B$4,'Expanded-all-ports'!L26)</f>
        <v>05/01/2036</v>
      </c>
      <c r="N26" t="s">
        <v>13</v>
      </c>
      <c r="O26" t="s">
        <v>91</v>
      </c>
      <c r="P26" t="s">
        <v>103</v>
      </c>
    </row>
    <row r="27" spans="1:16" x14ac:dyDescent="0.35">
      <c r="A27" t="s">
        <v>44</v>
      </c>
      <c r="B27" t="s">
        <v>108</v>
      </c>
      <c r="C27">
        <v>42.159599999999998</v>
      </c>
      <c r="D27">
        <v>-124.8165</v>
      </c>
      <c r="E27">
        <v>1000</v>
      </c>
      <c r="F27" t="str">
        <f t="shared" si="0"/>
        <v>20MW_generic</v>
      </c>
      <c r="G27">
        <f>[1]Helpers!D22</f>
        <v>601.70000000000005</v>
      </c>
      <c r="H27">
        <v>148.40199999999999</v>
      </c>
      <c r="I27">
        <v>148.40199999999999</v>
      </c>
      <c r="J27" t="s">
        <v>74</v>
      </c>
      <c r="K27">
        <v>2038</v>
      </c>
      <c r="L27">
        <f>K27-[1]Helpers!$B$3</f>
        <v>2037</v>
      </c>
      <c r="M27" t="str">
        <f>_xlfn.CONCAT([1]Helpers!$B$4,'Expanded-all-ports'!L27)</f>
        <v>05/01/2037</v>
      </c>
      <c r="N27" t="s">
        <v>13</v>
      </c>
      <c r="O27" t="s">
        <v>92</v>
      </c>
      <c r="P27" t="s">
        <v>103</v>
      </c>
    </row>
    <row r="28" spans="1:16" x14ac:dyDescent="0.35">
      <c r="A28" t="s">
        <v>45</v>
      </c>
      <c r="B28" t="s">
        <v>96</v>
      </c>
      <c r="C28">
        <v>43.634999999999998</v>
      </c>
      <c r="D28">
        <v>-124.8189</v>
      </c>
      <c r="E28">
        <v>1000</v>
      </c>
      <c r="F28" t="str">
        <f t="shared" si="0"/>
        <v>20MW_generic</v>
      </c>
      <c r="G28">
        <f>[1]Helpers!E22</f>
        <v>594.70000000000005</v>
      </c>
      <c r="H28">
        <v>50.051000000000002</v>
      </c>
      <c r="I28">
        <v>50.051000000000002</v>
      </c>
      <c r="J28" t="s">
        <v>74</v>
      </c>
      <c r="K28">
        <v>2039</v>
      </c>
      <c r="L28">
        <f>K28-[1]Helpers!$B$3</f>
        <v>2038</v>
      </c>
      <c r="M28" t="str">
        <f>_xlfn.CONCAT([1]Helpers!$B$4,'Expanded-all-ports'!L28)</f>
        <v>05/01/2038</v>
      </c>
      <c r="N28" t="s">
        <v>13</v>
      </c>
      <c r="O28" t="s">
        <v>91</v>
      </c>
      <c r="P28" t="s">
        <v>103</v>
      </c>
    </row>
    <row r="29" spans="1:16" x14ac:dyDescent="0.35">
      <c r="A29" t="s">
        <v>46</v>
      </c>
      <c r="B29" t="s">
        <v>108</v>
      </c>
      <c r="C29">
        <v>42.159599999999998</v>
      </c>
      <c r="D29">
        <v>-124.8165</v>
      </c>
      <c r="E29">
        <v>1000</v>
      </c>
      <c r="F29" t="str">
        <f t="shared" si="0"/>
        <v>20MW_generic</v>
      </c>
      <c r="G29">
        <f>[1]Helpers!D22</f>
        <v>601.70000000000005</v>
      </c>
      <c r="H29">
        <v>148.40199999999999</v>
      </c>
      <c r="I29">
        <v>148.40199999999999</v>
      </c>
      <c r="J29" t="s">
        <v>74</v>
      </c>
      <c r="K29">
        <v>2040</v>
      </c>
      <c r="L29">
        <f>K29-[1]Helpers!$B$3</f>
        <v>2039</v>
      </c>
      <c r="M29" t="str">
        <f>_xlfn.CONCAT([1]Helpers!$B$4,'Expanded-all-ports'!L29)</f>
        <v>05/01/2039</v>
      </c>
      <c r="N29" t="s">
        <v>13</v>
      </c>
      <c r="O29" t="s">
        <v>92</v>
      </c>
      <c r="P29" t="s">
        <v>103</v>
      </c>
    </row>
    <row r="30" spans="1:16" x14ac:dyDescent="0.35">
      <c r="A30" t="s">
        <v>47</v>
      </c>
      <c r="B30" t="s">
        <v>108</v>
      </c>
      <c r="C30">
        <v>42.159599999999998</v>
      </c>
      <c r="D30">
        <v>-124.8165</v>
      </c>
      <c r="E30">
        <v>1000</v>
      </c>
      <c r="F30" t="str">
        <f t="shared" si="0"/>
        <v>20MW_generic</v>
      </c>
      <c r="G30">
        <f>[1]Helpers!D22</f>
        <v>601.70000000000005</v>
      </c>
      <c r="H30">
        <v>148.40199999999999</v>
      </c>
      <c r="I30">
        <v>148.40199999999999</v>
      </c>
      <c r="J30" t="s">
        <v>74</v>
      </c>
      <c r="K30">
        <v>2041</v>
      </c>
      <c r="L30">
        <f>K30-[1]Helpers!$B$3</f>
        <v>2040</v>
      </c>
      <c r="M30" t="str">
        <f>_xlfn.CONCAT([1]Helpers!$B$4,'Expanded-all-ports'!L30)</f>
        <v>05/01/2040</v>
      </c>
      <c r="N30" t="s">
        <v>13</v>
      </c>
      <c r="O30" t="s">
        <v>92</v>
      </c>
      <c r="P30" t="s">
        <v>103</v>
      </c>
    </row>
    <row r="31" spans="1:16" x14ac:dyDescent="0.35">
      <c r="A31" t="s">
        <v>48</v>
      </c>
      <c r="B31" t="s">
        <v>99</v>
      </c>
      <c r="C31">
        <v>35.598999999999997</v>
      </c>
      <c r="D31">
        <v>-124.819</v>
      </c>
      <c r="E31">
        <v>1000</v>
      </c>
      <c r="F31" t="str">
        <f t="shared" si="0"/>
        <v>15MW_generic</v>
      </c>
      <c r="G31">
        <f>[1]Helpers!$B$22</f>
        <v>1013</v>
      </c>
      <c r="H31">
        <v>432.74900000000002</v>
      </c>
      <c r="I31">
        <v>432.74900000000002</v>
      </c>
      <c r="J31" t="s">
        <v>74</v>
      </c>
      <c r="K31">
        <v>2033</v>
      </c>
      <c r="L31">
        <f>K31-[1]Helpers!$B$3</f>
        <v>2032</v>
      </c>
      <c r="M31" t="str">
        <f>_xlfn.CONCAT([1]Helpers!$B$4,'Expanded-all-ports'!L31)</f>
        <v>05/01/2032</v>
      </c>
      <c r="N31" t="s">
        <v>10</v>
      </c>
      <c r="O31" t="s">
        <v>90</v>
      </c>
      <c r="P31" t="s">
        <v>103</v>
      </c>
    </row>
    <row r="32" spans="1:16" x14ac:dyDescent="0.35">
      <c r="A32" t="s">
        <v>49</v>
      </c>
      <c r="B32" t="s">
        <v>99</v>
      </c>
      <c r="C32">
        <v>35.598999999999997</v>
      </c>
      <c r="D32">
        <v>-124.819</v>
      </c>
      <c r="E32">
        <v>1000</v>
      </c>
      <c r="F32" t="str">
        <f t="shared" si="0"/>
        <v>20MW_generic</v>
      </c>
      <c r="G32">
        <f>[1]Helpers!$B$22</f>
        <v>1013</v>
      </c>
      <c r="H32">
        <v>432.74900000000002</v>
      </c>
      <c r="I32">
        <v>432.74900000000002</v>
      </c>
      <c r="J32" t="s">
        <v>74</v>
      </c>
      <c r="K32">
        <v>2035</v>
      </c>
      <c r="L32">
        <f>K32-[1]Helpers!$B$3</f>
        <v>2034</v>
      </c>
      <c r="M32" t="str">
        <f>_xlfn.CONCAT([1]Helpers!$B$4,'Expanded-all-ports'!L32)</f>
        <v>05/01/2034</v>
      </c>
      <c r="N32" t="s">
        <v>10</v>
      </c>
      <c r="O32" t="s">
        <v>90</v>
      </c>
      <c r="P32" t="s">
        <v>103</v>
      </c>
    </row>
    <row r="33" spans="1:17" x14ac:dyDescent="0.35">
      <c r="A33" t="s">
        <v>50</v>
      </c>
      <c r="B33" t="s">
        <v>99</v>
      </c>
      <c r="C33">
        <v>35.598999999999997</v>
      </c>
      <c r="D33">
        <v>-124.819</v>
      </c>
      <c r="E33">
        <v>1000</v>
      </c>
      <c r="F33" t="str">
        <f t="shared" si="0"/>
        <v>20MW_generic</v>
      </c>
      <c r="G33">
        <f>[1]Helpers!$B$22</f>
        <v>1013</v>
      </c>
      <c r="H33">
        <v>432.74900000000002</v>
      </c>
      <c r="I33">
        <v>432.74900000000002</v>
      </c>
      <c r="J33" t="s">
        <v>74</v>
      </c>
      <c r="K33">
        <v>2037</v>
      </c>
      <c r="L33">
        <f>K33-[1]Helpers!$B$3</f>
        <v>2036</v>
      </c>
      <c r="M33" t="str">
        <f>_xlfn.CONCAT([1]Helpers!$B$4,'Expanded-all-ports'!L33)</f>
        <v>05/01/2036</v>
      </c>
      <c r="N33" t="s">
        <v>10</v>
      </c>
      <c r="O33" t="s">
        <v>90</v>
      </c>
      <c r="P33" t="s">
        <v>103</v>
      </c>
    </row>
    <row r="34" spans="1:17" x14ac:dyDescent="0.35">
      <c r="A34" t="s">
        <v>51</v>
      </c>
      <c r="B34" t="s">
        <v>99</v>
      </c>
      <c r="C34">
        <v>35.598999999999997</v>
      </c>
      <c r="D34">
        <v>-124.819</v>
      </c>
      <c r="E34">
        <v>1000</v>
      </c>
      <c r="F34" t="str">
        <f t="shared" si="0"/>
        <v>20MW_generic</v>
      </c>
      <c r="G34">
        <f>[1]Helpers!$B$22</f>
        <v>1013</v>
      </c>
      <c r="H34">
        <v>432.74900000000002</v>
      </c>
      <c r="I34">
        <v>432.74900000000002</v>
      </c>
      <c r="J34" t="s">
        <v>74</v>
      </c>
      <c r="K34">
        <v>2039</v>
      </c>
      <c r="L34">
        <f>K34-[1]Helpers!$B$3</f>
        <v>2038</v>
      </c>
      <c r="M34" t="str">
        <f>_xlfn.CONCAT([1]Helpers!$B$4,'Expanded-all-ports'!L34)</f>
        <v>05/01/2038</v>
      </c>
      <c r="N34" t="s">
        <v>10</v>
      </c>
      <c r="O34" t="s">
        <v>90</v>
      </c>
      <c r="P34" t="s">
        <v>103</v>
      </c>
    </row>
    <row r="35" spans="1:17" x14ac:dyDescent="0.35">
      <c r="A35" t="s">
        <v>52</v>
      </c>
      <c r="B35" t="s">
        <v>99</v>
      </c>
      <c r="C35">
        <v>35.598999999999997</v>
      </c>
      <c r="D35">
        <v>-124.819</v>
      </c>
      <c r="E35">
        <v>1000</v>
      </c>
      <c r="F35" t="str">
        <f t="shared" si="0"/>
        <v>20MW_generic</v>
      </c>
      <c r="G35">
        <f>[1]Helpers!$B$22</f>
        <v>1013</v>
      </c>
      <c r="H35">
        <v>432.74900000000002</v>
      </c>
      <c r="I35">
        <v>432.74900000000002</v>
      </c>
      <c r="J35" t="s">
        <v>74</v>
      </c>
      <c r="K35">
        <v>2041</v>
      </c>
      <c r="L35">
        <f>K35-[1]Helpers!$B$3</f>
        <v>2040</v>
      </c>
      <c r="M35" t="str">
        <f>_xlfn.CONCAT([1]Helpers!$B$4,'Expanded-all-ports'!L35)</f>
        <v>05/01/2040</v>
      </c>
      <c r="N35" t="s">
        <v>10</v>
      </c>
      <c r="O35" t="s">
        <v>90</v>
      </c>
      <c r="P35" t="s">
        <v>103</v>
      </c>
    </row>
    <row r="36" spans="1:17" x14ac:dyDescent="0.35">
      <c r="A36" t="s">
        <v>53</v>
      </c>
      <c r="B36" t="s">
        <v>99</v>
      </c>
      <c r="C36">
        <v>35.598999999999997</v>
      </c>
      <c r="D36">
        <v>-124.819</v>
      </c>
      <c r="E36">
        <v>1000</v>
      </c>
      <c r="F36" t="str">
        <f t="shared" si="0"/>
        <v>20MW_generic</v>
      </c>
      <c r="G36">
        <f>[1]Helpers!$B$22</f>
        <v>1013</v>
      </c>
      <c r="H36">
        <v>432.74900000000002</v>
      </c>
      <c r="I36">
        <v>432.74900000000002</v>
      </c>
      <c r="J36" t="s">
        <v>74</v>
      </c>
      <c r="K36">
        <v>2043</v>
      </c>
      <c r="L36">
        <f>K36-[1]Helpers!$B$3</f>
        <v>2042</v>
      </c>
      <c r="M36" t="str">
        <f>_xlfn.CONCAT([1]Helpers!$B$4,'Expanded-all-ports'!L36)</f>
        <v>05/01/2042</v>
      </c>
      <c r="N36" t="s">
        <v>10</v>
      </c>
      <c r="O36" t="s">
        <v>90</v>
      </c>
      <c r="P36" t="s">
        <v>103</v>
      </c>
    </row>
    <row r="37" spans="1:17" x14ac:dyDescent="0.35">
      <c r="A37" t="s">
        <v>54</v>
      </c>
      <c r="B37" t="s">
        <v>14</v>
      </c>
      <c r="C37">
        <v>46.887</v>
      </c>
      <c r="D37">
        <v>-125.04600000000001</v>
      </c>
      <c r="E37">
        <v>1000</v>
      </c>
      <c r="F37" t="str">
        <f t="shared" si="0"/>
        <v>20MW_generic</v>
      </c>
      <c r="G37">
        <f>[1]Helpers!$F$22</f>
        <v>913</v>
      </c>
      <c r="H37">
        <v>89.117000000000004</v>
      </c>
      <c r="I37">
        <v>89.117000000000004</v>
      </c>
      <c r="J37" t="s">
        <v>74</v>
      </c>
      <c r="K37">
        <v>2040</v>
      </c>
      <c r="L37">
        <f>K37-[1]Helpers!$B$3</f>
        <v>2039</v>
      </c>
      <c r="M37" t="str">
        <f>_xlfn.CONCAT([1]Helpers!$B$4,'Expanded-all-ports'!L37)</f>
        <v>05/01/2039</v>
      </c>
      <c r="N37" t="s">
        <v>15</v>
      </c>
      <c r="O37" t="s">
        <v>95</v>
      </c>
      <c r="P37" t="s">
        <v>104</v>
      </c>
    </row>
    <row r="38" spans="1:17" x14ac:dyDescent="0.35">
      <c r="A38" t="s">
        <v>55</v>
      </c>
      <c r="B38" t="s">
        <v>14</v>
      </c>
      <c r="C38">
        <v>46.887</v>
      </c>
      <c r="D38">
        <v>-125.04600000000001</v>
      </c>
      <c r="E38">
        <v>1000</v>
      </c>
      <c r="F38" t="str">
        <f t="shared" si="0"/>
        <v>20MW_generic</v>
      </c>
      <c r="G38">
        <f>[1]Helpers!$F$22</f>
        <v>913</v>
      </c>
      <c r="H38">
        <v>89.117000000000004</v>
      </c>
      <c r="I38">
        <v>89.117000000000004</v>
      </c>
      <c r="J38" t="s">
        <v>74</v>
      </c>
      <c r="K38">
        <v>2041</v>
      </c>
      <c r="L38">
        <f>K38-[1]Helpers!$B$3</f>
        <v>2040</v>
      </c>
      <c r="M38" t="str">
        <f>_xlfn.CONCAT([1]Helpers!$B$4,'Expanded-all-ports'!L38)</f>
        <v>05/01/2040</v>
      </c>
      <c r="N38" t="s">
        <v>15</v>
      </c>
      <c r="O38" t="s">
        <v>95</v>
      </c>
      <c r="P38" t="s">
        <v>104</v>
      </c>
    </row>
    <row r="39" spans="1:17" x14ac:dyDescent="0.35">
      <c r="A39" t="s">
        <v>56</v>
      </c>
      <c r="B39" t="s">
        <v>14</v>
      </c>
      <c r="C39">
        <v>46.887</v>
      </c>
      <c r="D39">
        <v>-125.04600000000001</v>
      </c>
      <c r="E39">
        <v>1000</v>
      </c>
      <c r="F39" t="str">
        <f t="shared" si="0"/>
        <v>20MW_generic</v>
      </c>
      <c r="G39">
        <f>[1]Helpers!$F$22</f>
        <v>913</v>
      </c>
      <c r="H39">
        <v>89.117000000000004</v>
      </c>
      <c r="I39">
        <v>89.117000000000004</v>
      </c>
      <c r="J39" t="s">
        <v>74</v>
      </c>
      <c r="K39">
        <v>2042</v>
      </c>
      <c r="L39">
        <f>K39-[1]Helpers!$B$3</f>
        <v>2041</v>
      </c>
      <c r="M39" t="str">
        <f>_xlfn.CONCAT([1]Helpers!$B$4,'Expanded-all-ports'!L39)</f>
        <v>05/01/2041</v>
      </c>
      <c r="N39" t="s">
        <v>15</v>
      </c>
      <c r="O39" t="s">
        <v>95</v>
      </c>
      <c r="P39" t="s">
        <v>104</v>
      </c>
    </row>
    <row r="40" spans="1:17" x14ac:dyDescent="0.35">
      <c r="A40" t="s">
        <v>57</v>
      </c>
      <c r="B40" t="s">
        <v>14</v>
      </c>
      <c r="C40">
        <v>46.887</v>
      </c>
      <c r="D40">
        <v>-125.04600000000001</v>
      </c>
      <c r="E40">
        <v>1000</v>
      </c>
      <c r="F40" t="str">
        <f t="shared" si="0"/>
        <v>20MW_generic</v>
      </c>
      <c r="G40">
        <f>[1]Helpers!$F$22</f>
        <v>913</v>
      </c>
      <c r="H40">
        <v>89.117000000000004</v>
      </c>
      <c r="I40">
        <v>89.117000000000004</v>
      </c>
      <c r="J40" t="s">
        <v>74</v>
      </c>
      <c r="K40">
        <v>2043</v>
      </c>
      <c r="L40">
        <f>K40-[1]Helpers!$B$3</f>
        <v>2042</v>
      </c>
      <c r="M40" t="str">
        <f>_xlfn.CONCAT([1]Helpers!$B$4,'Expanded-all-ports'!L40)</f>
        <v>05/01/2042</v>
      </c>
      <c r="N40" t="s">
        <v>15</v>
      </c>
      <c r="O40" t="s">
        <v>95</v>
      </c>
      <c r="P40" t="s">
        <v>104</v>
      </c>
    </row>
    <row r="41" spans="1:17" x14ac:dyDescent="0.35">
      <c r="A41" t="s">
        <v>58</v>
      </c>
      <c r="B41" t="s">
        <v>14</v>
      </c>
      <c r="C41">
        <v>46.887</v>
      </c>
      <c r="D41">
        <v>-125.04600000000001</v>
      </c>
      <c r="E41">
        <v>1000</v>
      </c>
      <c r="F41" t="str">
        <f>IF(K41&gt;2034, "20MW_generic", "15MW_generic")</f>
        <v>20MW_generic</v>
      </c>
      <c r="G41">
        <f>[1]Helpers!$F$22</f>
        <v>913</v>
      </c>
      <c r="H41">
        <v>89.117000000000004</v>
      </c>
      <c r="I41">
        <v>89.117000000000004</v>
      </c>
      <c r="J41" t="s">
        <v>74</v>
      </c>
      <c r="K41">
        <v>2044</v>
      </c>
      <c r="L41">
        <f>K41-[1]Helpers!$B$3</f>
        <v>2043</v>
      </c>
      <c r="M41" t="str">
        <f>_xlfn.CONCAT([1]Helpers!$B$4,'Expanded-all-ports'!L41)</f>
        <v>05/01/2043</v>
      </c>
      <c r="N41" t="s">
        <v>15</v>
      </c>
      <c r="O41" t="s">
        <v>95</v>
      </c>
      <c r="P41" t="s">
        <v>104</v>
      </c>
    </row>
    <row r="42" spans="1:17" x14ac:dyDescent="0.35">
      <c r="A42" t="s">
        <v>59</v>
      </c>
      <c r="B42" t="s">
        <v>14</v>
      </c>
      <c r="C42">
        <v>46.887</v>
      </c>
      <c r="D42">
        <v>-125.04600000000001</v>
      </c>
      <c r="E42">
        <v>1000</v>
      </c>
      <c r="F42" t="str">
        <f t="shared" si="0"/>
        <v>20MW_generic</v>
      </c>
      <c r="G42">
        <f>[1]Helpers!$F$22</f>
        <v>913</v>
      </c>
      <c r="H42">
        <v>89.117000000000004</v>
      </c>
      <c r="I42">
        <v>89.117000000000004</v>
      </c>
      <c r="J42" t="s">
        <v>74</v>
      </c>
      <c r="K42">
        <v>2045</v>
      </c>
      <c r="L42">
        <f>K42-[1]Helpers!$B$3</f>
        <v>2044</v>
      </c>
      <c r="M42" t="str">
        <f>_xlfn.CONCAT([1]Helpers!$B$4,'Expanded-all-ports'!L42)</f>
        <v>05/01/2044</v>
      </c>
      <c r="N42" t="s">
        <v>15</v>
      </c>
      <c r="O42" t="s">
        <v>95</v>
      </c>
      <c r="P42" t="s">
        <v>104</v>
      </c>
    </row>
    <row r="43" spans="1:17" x14ac:dyDescent="0.35">
      <c r="A43" t="s">
        <v>60</v>
      </c>
      <c r="B43" t="s">
        <v>12</v>
      </c>
      <c r="C43">
        <v>42.159599999999998</v>
      </c>
      <c r="D43">
        <v>-124.8165</v>
      </c>
      <c r="E43">
        <v>1000</v>
      </c>
      <c r="F43" t="str">
        <f t="shared" si="0"/>
        <v>20MW_generic</v>
      </c>
      <c r="G43">
        <f>[1]Helpers!D22</f>
        <v>601.70000000000005</v>
      </c>
      <c r="H43">
        <f>[1]Helpers!$H$11</f>
        <v>477.34100000000001</v>
      </c>
      <c r="I43">
        <f>[1]Helpers!$H$11</f>
        <v>477.34100000000001</v>
      </c>
      <c r="J43" t="s">
        <v>74</v>
      </c>
      <c r="K43">
        <v>2039</v>
      </c>
      <c r="L43">
        <f>K43-[1]Helpers!$B$3</f>
        <v>2038</v>
      </c>
      <c r="M43" t="str">
        <f>_xlfn.CONCAT([1]Helpers!$B$4,'Expanded-all-ports'!L43)</f>
        <v>05/01/2038</v>
      </c>
      <c r="N43" t="s">
        <v>13</v>
      </c>
      <c r="O43" t="s">
        <v>92</v>
      </c>
      <c r="P43" t="s">
        <v>104</v>
      </c>
      <c r="Q43" s="12"/>
    </row>
    <row r="44" spans="1:17" x14ac:dyDescent="0.35">
      <c r="A44" t="s">
        <v>61</v>
      </c>
      <c r="B44" t="s">
        <v>96</v>
      </c>
      <c r="C44">
        <v>43.634999999999998</v>
      </c>
      <c r="D44">
        <v>-124.8189</v>
      </c>
      <c r="E44">
        <v>1000</v>
      </c>
      <c r="F44" t="str">
        <f t="shared" si="0"/>
        <v>20MW_generic</v>
      </c>
      <c r="G44">
        <f>[1]Helpers!E22</f>
        <v>594.70000000000005</v>
      </c>
      <c r="H44">
        <f>[1]Helpers!$H$10</f>
        <v>316.45999999999998</v>
      </c>
      <c r="I44">
        <f>[1]Helpers!$H$10</f>
        <v>316.45999999999998</v>
      </c>
      <c r="J44" t="s">
        <v>74</v>
      </c>
      <c r="K44">
        <v>2041</v>
      </c>
      <c r="L44">
        <f>K44-[1]Helpers!$B$3</f>
        <v>2040</v>
      </c>
      <c r="M44" t="str">
        <f>_xlfn.CONCAT([1]Helpers!$B$4,'Expanded-all-ports'!L44)</f>
        <v>05/01/2040</v>
      </c>
      <c r="N44" t="s">
        <v>13</v>
      </c>
      <c r="O44" t="s">
        <v>91</v>
      </c>
      <c r="P44" t="s">
        <v>104</v>
      </c>
      <c r="Q44" s="12"/>
    </row>
    <row r="45" spans="1:17" x14ac:dyDescent="0.35">
      <c r="A45" t="s">
        <v>62</v>
      </c>
      <c r="B45" t="s">
        <v>108</v>
      </c>
      <c r="C45">
        <v>42.159599999999998</v>
      </c>
      <c r="D45">
        <v>-124.8165</v>
      </c>
      <c r="E45">
        <v>1000</v>
      </c>
      <c r="F45" t="str">
        <f t="shared" si="0"/>
        <v>20MW_generic</v>
      </c>
      <c r="G45">
        <f>[1]Helpers!D22</f>
        <v>601.70000000000005</v>
      </c>
      <c r="H45">
        <f>[1]Helpers!$H$11</f>
        <v>477.34100000000001</v>
      </c>
      <c r="I45">
        <f>[1]Helpers!$H$11</f>
        <v>477.34100000000001</v>
      </c>
      <c r="J45" t="s">
        <v>74</v>
      </c>
      <c r="K45">
        <v>2042</v>
      </c>
      <c r="L45">
        <f>K45-[1]Helpers!$B$3</f>
        <v>2041</v>
      </c>
      <c r="M45" t="str">
        <f>_xlfn.CONCAT([1]Helpers!$B$4,'Expanded-all-ports'!L45)</f>
        <v>05/01/2041</v>
      </c>
      <c r="N45" t="s">
        <v>13</v>
      </c>
      <c r="O45" t="s">
        <v>92</v>
      </c>
      <c r="P45" t="s">
        <v>104</v>
      </c>
      <c r="Q45" s="12"/>
    </row>
    <row r="46" spans="1:17" x14ac:dyDescent="0.35">
      <c r="A46" t="s">
        <v>63</v>
      </c>
      <c r="B46" t="s">
        <v>96</v>
      </c>
      <c r="C46">
        <v>43.634999999999998</v>
      </c>
      <c r="D46">
        <v>-124.8189</v>
      </c>
      <c r="E46">
        <v>1000</v>
      </c>
      <c r="F46" t="str">
        <f t="shared" si="0"/>
        <v>20MW_generic</v>
      </c>
      <c r="G46">
        <f>[1]Helpers!E22</f>
        <v>594.70000000000005</v>
      </c>
      <c r="H46">
        <f>[1]Helpers!$H$10</f>
        <v>316.45999999999998</v>
      </c>
      <c r="I46">
        <f>[1]Helpers!$H$10</f>
        <v>316.45999999999998</v>
      </c>
      <c r="J46" t="s">
        <v>74</v>
      </c>
      <c r="K46">
        <v>2043</v>
      </c>
      <c r="L46">
        <f>K46-[1]Helpers!$B$3</f>
        <v>2042</v>
      </c>
      <c r="M46" t="str">
        <f>_xlfn.CONCAT([1]Helpers!$B$4,'Expanded-all-ports'!L46)</f>
        <v>05/01/2042</v>
      </c>
      <c r="N46" t="s">
        <v>13</v>
      </c>
      <c r="O46" t="s">
        <v>91</v>
      </c>
      <c r="P46" t="s">
        <v>104</v>
      </c>
      <c r="Q46" s="12"/>
    </row>
    <row r="47" spans="1:17" x14ac:dyDescent="0.35">
      <c r="A47" t="s">
        <v>64</v>
      </c>
      <c r="B47" t="s">
        <v>108</v>
      </c>
      <c r="C47">
        <v>42.159599999999998</v>
      </c>
      <c r="D47">
        <v>-124.8165</v>
      </c>
      <c r="E47">
        <v>1000</v>
      </c>
      <c r="F47" t="str">
        <f t="shared" si="0"/>
        <v>20MW_generic</v>
      </c>
      <c r="G47">
        <f>[1]Helpers!D22</f>
        <v>601.70000000000005</v>
      </c>
      <c r="H47">
        <f>[1]Helpers!$H$11</f>
        <v>477.34100000000001</v>
      </c>
      <c r="I47">
        <f>[1]Helpers!$H$11</f>
        <v>477.34100000000001</v>
      </c>
      <c r="J47" t="s">
        <v>74</v>
      </c>
      <c r="K47">
        <v>2044</v>
      </c>
      <c r="L47">
        <f>K47-[1]Helpers!$B$3</f>
        <v>2043</v>
      </c>
      <c r="M47" t="str">
        <f>_xlfn.CONCAT([1]Helpers!$B$4,'Expanded-all-ports'!L47)</f>
        <v>05/01/2043</v>
      </c>
      <c r="N47" t="s">
        <v>13</v>
      </c>
      <c r="O47" t="s">
        <v>92</v>
      </c>
      <c r="P47" t="s">
        <v>104</v>
      </c>
      <c r="Q47" s="12"/>
    </row>
    <row r="48" spans="1:17" x14ac:dyDescent="0.35">
      <c r="A48" t="s">
        <v>65</v>
      </c>
      <c r="B48" t="s">
        <v>96</v>
      </c>
      <c r="C48">
        <v>43.634999999999998</v>
      </c>
      <c r="D48">
        <v>-124.8189</v>
      </c>
      <c r="E48">
        <v>1000</v>
      </c>
      <c r="F48" t="str">
        <f t="shared" si="0"/>
        <v>20MW_generic</v>
      </c>
      <c r="G48">
        <f>[1]Helpers!E22</f>
        <v>594.70000000000005</v>
      </c>
      <c r="H48">
        <f>[1]Helpers!$H$10</f>
        <v>316.45999999999998</v>
      </c>
      <c r="I48">
        <f>[1]Helpers!$H$10</f>
        <v>316.45999999999998</v>
      </c>
      <c r="J48" t="s">
        <v>74</v>
      </c>
      <c r="K48">
        <v>2045</v>
      </c>
      <c r="L48">
        <f>K48-[1]Helpers!$B$3</f>
        <v>2044</v>
      </c>
      <c r="M48" t="str">
        <f>_xlfn.CONCAT([1]Helpers!$B$4,'Expanded-all-ports'!L48)</f>
        <v>05/01/2044</v>
      </c>
      <c r="N48" t="s">
        <v>13</v>
      </c>
      <c r="O48" t="s">
        <v>91</v>
      </c>
      <c r="P48" t="s">
        <v>104</v>
      </c>
      <c r="Q48" s="12"/>
    </row>
    <row r="49" spans="1:17" x14ac:dyDescent="0.35">
      <c r="A49" t="s">
        <v>66</v>
      </c>
      <c r="B49" t="s">
        <v>107</v>
      </c>
      <c r="C49">
        <v>40.965299999999999</v>
      </c>
      <c r="D49">
        <v>-124.6631</v>
      </c>
      <c r="E49">
        <v>1000</v>
      </c>
      <c r="F49" t="str">
        <f t="shared" si="0"/>
        <v>20MW_generic</v>
      </c>
      <c r="G49">
        <f>[1]Helpers!$C$22</f>
        <v>832</v>
      </c>
      <c r="H49">
        <f>[1]Helpers!$G$12</f>
        <v>754.78300000000002</v>
      </c>
      <c r="I49">
        <f>[1]Helpers!$G$12</f>
        <v>754.78300000000002</v>
      </c>
      <c r="J49" t="s">
        <v>74</v>
      </c>
      <c r="K49">
        <v>2040</v>
      </c>
      <c r="L49">
        <f>K49-[1]Helpers!$B$3</f>
        <v>2039</v>
      </c>
      <c r="M49" t="str">
        <f>_xlfn.CONCAT([1]Helpers!$B$4,'Expanded-all-ports'!L49)</f>
        <v>05/01/2039</v>
      </c>
      <c r="N49" t="s">
        <v>75</v>
      </c>
      <c r="O49" t="s">
        <v>112</v>
      </c>
      <c r="P49" t="s">
        <v>104</v>
      </c>
      <c r="Q49" s="12"/>
    </row>
    <row r="50" spans="1:17" x14ac:dyDescent="0.35">
      <c r="A50" t="s">
        <v>67</v>
      </c>
      <c r="B50" t="s">
        <v>107</v>
      </c>
      <c r="C50">
        <v>40.965299999999999</v>
      </c>
      <c r="D50">
        <v>-124.6631</v>
      </c>
      <c r="E50">
        <v>1000</v>
      </c>
      <c r="F50" t="str">
        <f t="shared" si="0"/>
        <v>20MW_generic</v>
      </c>
      <c r="G50">
        <f>[1]Helpers!$C$22</f>
        <v>832</v>
      </c>
      <c r="H50">
        <f>[1]Helpers!$G$12</f>
        <v>754.78300000000002</v>
      </c>
      <c r="I50">
        <f>[1]Helpers!$G$12</f>
        <v>754.78300000000002</v>
      </c>
      <c r="J50" t="s">
        <v>74</v>
      </c>
      <c r="K50">
        <v>2041</v>
      </c>
      <c r="L50">
        <f>K50-[1]Helpers!$B$3</f>
        <v>2040</v>
      </c>
      <c r="M50" t="str">
        <f>_xlfn.CONCAT([1]Helpers!$B$4,'Expanded-all-ports'!L50)</f>
        <v>05/01/2040</v>
      </c>
      <c r="N50" t="s">
        <v>75</v>
      </c>
      <c r="O50" t="s">
        <v>112</v>
      </c>
      <c r="P50" t="s">
        <v>104</v>
      </c>
      <c r="Q50" s="12"/>
    </row>
    <row r="51" spans="1:17" x14ac:dyDescent="0.35">
      <c r="A51" t="s">
        <v>68</v>
      </c>
      <c r="B51" t="s">
        <v>107</v>
      </c>
      <c r="C51">
        <v>40.965299999999999</v>
      </c>
      <c r="D51">
        <v>-124.6631</v>
      </c>
      <c r="E51">
        <v>1000</v>
      </c>
      <c r="F51" t="str">
        <f t="shared" si="0"/>
        <v>20MW_generic</v>
      </c>
      <c r="G51">
        <f>[1]Helpers!$C$22</f>
        <v>832</v>
      </c>
      <c r="H51">
        <f>[1]Helpers!$G$12</f>
        <v>754.78300000000002</v>
      </c>
      <c r="I51">
        <f>[1]Helpers!$G$12</f>
        <v>754.78300000000002</v>
      </c>
      <c r="J51" t="s">
        <v>74</v>
      </c>
      <c r="K51">
        <v>2042</v>
      </c>
      <c r="L51">
        <f>K51-[1]Helpers!$B$3</f>
        <v>2041</v>
      </c>
      <c r="M51" t="str">
        <f>_xlfn.CONCAT([1]Helpers!$B$4,'Expanded-all-ports'!L51)</f>
        <v>05/01/2041</v>
      </c>
      <c r="N51" t="s">
        <v>75</v>
      </c>
      <c r="O51" t="s">
        <v>112</v>
      </c>
      <c r="P51" t="s">
        <v>104</v>
      </c>
      <c r="Q51" s="12"/>
    </row>
    <row r="52" spans="1:17" x14ac:dyDescent="0.35">
      <c r="A52" t="s">
        <v>69</v>
      </c>
      <c r="B52" t="s">
        <v>107</v>
      </c>
      <c r="C52">
        <v>40.965299999999999</v>
      </c>
      <c r="D52">
        <v>-124.6631</v>
      </c>
      <c r="E52">
        <v>1000</v>
      </c>
      <c r="F52" t="str">
        <f t="shared" si="0"/>
        <v>20MW_generic</v>
      </c>
      <c r="G52">
        <f>[1]Helpers!$C$22</f>
        <v>832</v>
      </c>
      <c r="H52">
        <f>[1]Helpers!$G$12</f>
        <v>754.78300000000002</v>
      </c>
      <c r="I52">
        <f>[1]Helpers!$G$12</f>
        <v>754.78300000000002</v>
      </c>
      <c r="J52" t="s">
        <v>74</v>
      </c>
      <c r="K52">
        <v>2043</v>
      </c>
      <c r="L52">
        <f>K52-[1]Helpers!$B$3</f>
        <v>2042</v>
      </c>
      <c r="M52" t="str">
        <f>_xlfn.CONCAT([1]Helpers!$B$4,'Expanded-all-ports'!L52)</f>
        <v>05/01/2042</v>
      </c>
      <c r="N52" t="s">
        <v>75</v>
      </c>
      <c r="O52" t="s">
        <v>112</v>
      </c>
      <c r="P52" t="s">
        <v>104</v>
      </c>
      <c r="Q52" s="12"/>
    </row>
    <row r="53" spans="1:17" x14ac:dyDescent="0.35">
      <c r="A53" t="s">
        <v>70</v>
      </c>
      <c r="B53" t="s">
        <v>107</v>
      </c>
      <c r="C53">
        <v>40.965299999999999</v>
      </c>
      <c r="D53">
        <v>-124.6631</v>
      </c>
      <c r="E53">
        <v>1000</v>
      </c>
      <c r="F53" t="str">
        <f t="shared" si="0"/>
        <v>20MW_generic</v>
      </c>
      <c r="G53">
        <f>[1]Helpers!$C$22</f>
        <v>832</v>
      </c>
      <c r="H53">
        <f>[1]Helpers!$G$12</f>
        <v>754.78300000000002</v>
      </c>
      <c r="I53">
        <f>[1]Helpers!$G$12</f>
        <v>754.78300000000002</v>
      </c>
      <c r="J53" t="s">
        <v>74</v>
      </c>
      <c r="K53">
        <v>2044</v>
      </c>
      <c r="L53">
        <f>K53-[1]Helpers!$B$3</f>
        <v>2043</v>
      </c>
      <c r="M53" t="str">
        <f>_xlfn.CONCAT([1]Helpers!$B$4,'Expanded-all-ports'!L53)</f>
        <v>05/01/2043</v>
      </c>
      <c r="N53" t="s">
        <v>75</v>
      </c>
      <c r="O53" t="s">
        <v>112</v>
      </c>
      <c r="P53" t="s">
        <v>104</v>
      </c>
      <c r="Q53" s="12"/>
    </row>
    <row r="54" spans="1:17" x14ac:dyDescent="0.35">
      <c r="A54" t="s">
        <v>71</v>
      </c>
      <c r="B54" t="s">
        <v>107</v>
      </c>
      <c r="C54">
        <v>40.965299999999999</v>
      </c>
      <c r="D54">
        <v>-124.6631</v>
      </c>
      <c r="E54">
        <v>1000</v>
      </c>
      <c r="F54" t="str">
        <f t="shared" si="0"/>
        <v>20MW_generic</v>
      </c>
      <c r="G54">
        <f>[1]Helpers!$C$22</f>
        <v>832</v>
      </c>
      <c r="H54">
        <f>[1]Helpers!$G$12</f>
        <v>754.78300000000002</v>
      </c>
      <c r="I54">
        <f>[1]Helpers!$G$12</f>
        <v>754.78300000000002</v>
      </c>
      <c r="J54" t="s">
        <v>74</v>
      </c>
      <c r="K54">
        <v>2045</v>
      </c>
      <c r="L54">
        <f>K54-[1]Helpers!$B$3</f>
        <v>2044</v>
      </c>
      <c r="M54" t="str">
        <f>_xlfn.CONCAT([1]Helpers!$B$4,'Expanded-all-ports'!L54)</f>
        <v>05/01/2044</v>
      </c>
      <c r="N54" t="s">
        <v>75</v>
      </c>
      <c r="O54" t="s">
        <v>112</v>
      </c>
      <c r="P54" t="s">
        <v>104</v>
      </c>
      <c r="Q54" s="12"/>
    </row>
    <row r="55" spans="1:17" x14ac:dyDescent="0.35">
      <c r="A55" t="s">
        <v>72</v>
      </c>
      <c r="B55" t="s">
        <v>99</v>
      </c>
      <c r="C55">
        <v>35.598999999999997</v>
      </c>
      <c r="D55">
        <v>-124.819</v>
      </c>
      <c r="E55">
        <v>1000</v>
      </c>
      <c r="F55" t="str">
        <f t="shared" si="0"/>
        <v>20MW_generic</v>
      </c>
      <c r="G55">
        <f>[1]Helpers!$B$22</f>
        <v>1013</v>
      </c>
      <c r="H55">
        <f>[1]Helpers!$G$13</f>
        <v>111.351</v>
      </c>
      <c r="I55">
        <f>[1]Helpers!$G$13</f>
        <v>111.351</v>
      </c>
      <c r="J55" t="s">
        <v>74</v>
      </c>
      <c r="K55">
        <v>2042</v>
      </c>
      <c r="L55">
        <f>K55-[1]Helpers!$B$3</f>
        <v>2041</v>
      </c>
      <c r="M55" t="str">
        <f>_xlfn.CONCAT([1]Helpers!$B$4,'Expanded-all-ports'!L55)</f>
        <v>05/01/2041</v>
      </c>
      <c r="N55" t="s">
        <v>75</v>
      </c>
      <c r="O55" t="s">
        <v>114</v>
      </c>
      <c r="P55" t="s">
        <v>104</v>
      </c>
      <c r="Q55" s="12"/>
    </row>
    <row r="56" spans="1:17" x14ac:dyDescent="0.35">
      <c r="A56" t="s">
        <v>73</v>
      </c>
      <c r="B56" t="s">
        <v>99</v>
      </c>
      <c r="C56">
        <v>35.598999999999997</v>
      </c>
      <c r="D56">
        <v>-124.819</v>
      </c>
      <c r="E56">
        <v>1000</v>
      </c>
      <c r="F56" t="str">
        <f t="shared" si="0"/>
        <v>20MW_generic</v>
      </c>
      <c r="G56">
        <f>[1]Helpers!$B$22</f>
        <v>1013</v>
      </c>
      <c r="H56">
        <f>[1]Helpers!$G$13</f>
        <v>111.351</v>
      </c>
      <c r="I56">
        <f>[1]Helpers!$G$13</f>
        <v>111.351</v>
      </c>
      <c r="J56" t="s">
        <v>74</v>
      </c>
      <c r="K56">
        <v>2044</v>
      </c>
      <c r="L56">
        <f>K56-[1]Helpers!$B$3</f>
        <v>2043</v>
      </c>
      <c r="M56" t="str">
        <f>_xlfn.CONCAT([1]Helpers!$B$4,'Expanded-all-ports'!L56)</f>
        <v>05/01/2043</v>
      </c>
      <c r="N56" t="s">
        <v>75</v>
      </c>
      <c r="O56" t="s">
        <v>114</v>
      </c>
      <c r="P56" t="s">
        <v>104</v>
      </c>
      <c r="Q56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CE26-3DE6-DA4E-ADD0-DA93F4839E90}">
  <dimension ref="A2:O40"/>
  <sheetViews>
    <sheetView workbookViewId="0">
      <selection activeCell="B41" sqref="B41"/>
    </sheetView>
  </sheetViews>
  <sheetFormatPr defaultColWidth="10.6640625" defaultRowHeight="15.5" x14ac:dyDescent="0.35"/>
  <cols>
    <col min="1" max="1" width="24.6640625" customWidth="1"/>
    <col min="2" max="2" width="30" customWidth="1"/>
    <col min="3" max="3" width="24.33203125" customWidth="1"/>
    <col min="4" max="4" width="20.6640625" customWidth="1"/>
    <col min="5" max="5" width="24.1640625" customWidth="1"/>
    <col min="6" max="6" width="13.83203125" bestFit="1" customWidth="1"/>
    <col min="7" max="7" width="11.83203125" bestFit="1" customWidth="1"/>
    <col min="12" max="12" width="15.1640625" bestFit="1" customWidth="1"/>
    <col min="13" max="13" width="12.33203125" bestFit="1" customWidth="1"/>
    <col min="14" max="14" width="12.6640625" bestFit="1" customWidth="1"/>
  </cols>
  <sheetData>
    <row r="2" spans="1:15" x14ac:dyDescent="0.35">
      <c r="A2" s="1" t="s">
        <v>76</v>
      </c>
    </row>
    <row r="3" spans="1:15" x14ac:dyDescent="0.35">
      <c r="A3" t="s">
        <v>77</v>
      </c>
      <c r="B3">
        <v>1</v>
      </c>
      <c r="C3" t="s">
        <v>78</v>
      </c>
    </row>
    <row r="4" spans="1:15" x14ac:dyDescent="0.35">
      <c r="A4" t="s">
        <v>79</v>
      </c>
      <c r="B4" s="2" t="s">
        <v>80</v>
      </c>
    </row>
    <row r="5" spans="1:15" x14ac:dyDescent="0.35">
      <c r="A5" t="s">
        <v>81</v>
      </c>
      <c r="B5" t="s">
        <v>82</v>
      </c>
    </row>
    <row r="6" spans="1:15" x14ac:dyDescent="0.35">
      <c r="A6" t="s">
        <v>83</v>
      </c>
      <c r="B6" t="s">
        <v>84</v>
      </c>
    </row>
    <row r="8" spans="1:15" x14ac:dyDescent="0.35">
      <c r="A8" s="9" t="s">
        <v>100</v>
      </c>
      <c r="B8" s="3"/>
      <c r="C8" s="21" t="s">
        <v>85</v>
      </c>
      <c r="D8" s="22"/>
      <c r="E8" s="22"/>
      <c r="F8" s="22" t="s">
        <v>86</v>
      </c>
      <c r="G8" s="22"/>
      <c r="H8" s="22"/>
      <c r="I8" s="22" t="s">
        <v>87</v>
      </c>
      <c r="J8" s="22"/>
      <c r="K8" s="22"/>
      <c r="L8" s="22"/>
      <c r="M8" s="22"/>
      <c r="N8" s="22" t="s">
        <v>88</v>
      </c>
      <c r="O8" s="22"/>
    </row>
    <row r="9" spans="1:15" x14ac:dyDescent="0.35">
      <c r="A9" s="10"/>
      <c r="B9" s="6"/>
      <c r="C9" s="4" t="s">
        <v>13</v>
      </c>
      <c r="D9" s="5" t="s">
        <v>11</v>
      </c>
      <c r="E9" s="5" t="s">
        <v>10</v>
      </c>
      <c r="F9" s="5" t="s">
        <v>15</v>
      </c>
      <c r="G9" s="5" t="s">
        <v>17</v>
      </c>
      <c r="H9" s="5" t="s">
        <v>16</v>
      </c>
      <c r="I9" s="5" t="s">
        <v>89</v>
      </c>
      <c r="J9" s="5" t="s">
        <v>90</v>
      </c>
      <c r="K9" s="5" t="s">
        <v>91</v>
      </c>
      <c r="L9" s="5" t="s">
        <v>92</v>
      </c>
      <c r="M9" s="5" t="s">
        <v>93</v>
      </c>
      <c r="N9" s="5" t="s">
        <v>94</v>
      </c>
      <c r="O9" s="5" t="s">
        <v>95</v>
      </c>
    </row>
    <row r="10" spans="1:15" x14ac:dyDescent="0.35">
      <c r="A10" s="23" t="s">
        <v>101</v>
      </c>
      <c r="B10" s="5" t="s">
        <v>96</v>
      </c>
      <c r="C10" s="7">
        <v>50.051000000000002</v>
      </c>
      <c r="D10" s="5"/>
      <c r="E10" s="5"/>
      <c r="F10" s="5"/>
      <c r="G10" s="5"/>
      <c r="H10" s="7">
        <v>316.45999999999998</v>
      </c>
      <c r="I10" s="5"/>
      <c r="J10" s="5"/>
      <c r="K10" s="7">
        <v>127.839</v>
      </c>
      <c r="L10" s="5"/>
      <c r="M10" s="5"/>
      <c r="N10" s="5"/>
      <c r="O10" s="5"/>
    </row>
    <row r="11" spans="1:15" x14ac:dyDescent="0.35">
      <c r="A11" s="23"/>
      <c r="B11" s="5" t="s">
        <v>97</v>
      </c>
      <c r="C11" s="7">
        <v>148.40199999999999</v>
      </c>
      <c r="D11" s="5"/>
      <c r="E11" s="5"/>
      <c r="F11" s="5"/>
      <c r="G11" s="5"/>
      <c r="H11" s="7">
        <v>477.34100000000001</v>
      </c>
      <c r="I11" s="5"/>
      <c r="J11" s="5"/>
      <c r="K11" s="5"/>
      <c r="L11" s="7">
        <v>47.543999999999997</v>
      </c>
      <c r="M11" s="5"/>
      <c r="N11" s="5"/>
      <c r="O11" s="5"/>
    </row>
    <row r="12" spans="1:15" x14ac:dyDescent="0.35">
      <c r="A12" s="23"/>
      <c r="B12" s="5" t="s">
        <v>98</v>
      </c>
      <c r="C12" s="5"/>
      <c r="D12" s="7">
        <v>43.348999999999997</v>
      </c>
      <c r="E12" s="5"/>
      <c r="F12" s="5"/>
      <c r="G12" s="7">
        <v>754.78300000000002</v>
      </c>
      <c r="H12" s="5"/>
      <c r="I12" s="7">
        <v>95.644000000000005</v>
      </c>
      <c r="J12" s="5"/>
      <c r="K12" s="5"/>
      <c r="L12" s="5"/>
      <c r="M12" s="7">
        <v>444.04</v>
      </c>
      <c r="N12" s="5"/>
      <c r="O12" s="5"/>
    </row>
    <row r="13" spans="1:15" x14ac:dyDescent="0.35">
      <c r="A13" s="23"/>
      <c r="B13" s="5" t="s">
        <v>99</v>
      </c>
      <c r="C13" s="5"/>
      <c r="D13" s="7">
        <v>655.173</v>
      </c>
      <c r="E13" s="7">
        <v>432.75900000000001</v>
      </c>
      <c r="F13" s="5"/>
      <c r="G13" s="7">
        <v>111.351</v>
      </c>
      <c r="H13" s="5"/>
      <c r="I13" s="5"/>
      <c r="J13" s="7">
        <v>90.795000000000002</v>
      </c>
      <c r="K13" s="5"/>
      <c r="L13" s="5"/>
      <c r="M13" s="5"/>
      <c r="N13" s="7">
        <v>97.381</v>
      </c>
      <c r="O13" s="5"/>
    </row>
    <row r="14" spans="1:15" x14ac:dyDescent="0.35">
      <c r="A14" s="23"/>
      <c r="B14" s="8" t="s">
        <v>14</v>
      </c>
      <c r="C14" s="5"/>
      <c r="D14" s="5"/>
      <c r="E14" s="5"/>
      <c r="F14" s="7">
        <v>89.117000000000004</v>
      </c>
      <c r="G14" s="5"/>
      <c r="H14" s="5"/>
      <c r="I14" s="5"/>
      <c r="J14" s="5"/>
      <c r="K14" s="5"/>
      <c r="L14" s="5"/>
      <c r="M14" s="5"/>
      <c r="N14" s="5"/>
      <c r="O14" s="7">
        <v>109.724</v>
      </c>
    </row>
    <row r="16" spans="1:15" x14ac:dyDescent="0.35">
      <c r="B16" s="10"/>
    </row>
    <row r="17" spans="1:7" ht="62" x14ac:dyDescent="0.35">
      <c r="A17" s="13" t="s">
        <v>115</v>
      </c>
      <c r="B17" s="14" t="s">
        <v>116</v>
      </c>
      <c r="C17" s="14" t="s">
        <v>117</v>
      </c>
      <c r="D17" s="14" t="s">
        <v>118</v>
      </c>
      <c r="E17" s="14" t="s">
        <v>119</v>
      </c>
      <c r="F17" s="15" t="s">
        <v>14</v>
      </c>
    </row>
    <row r="18" spans="1:7" ht="31" x14ac:dyDescent="0.35">
      <c r="A18" s="16" t="s">
        <v>120</v>
      </c>
      <c r="B18" s="17" t="s">
        <v>121</v>
      </c>
      <c r="C18" s="17" t="s">
        <v>122</v>
      </c>
      <c r="D18" s="17" t="s">
        <v>123</v>
      </c>
      <c r="E18" s="17" t="s">
        <v>124</v>
      </c>
      <c r="F18" s="17"/>
    </row>
    <row r="19" spans="1:7" ht="31" x14ac:dyDescent="0.35">
      <c r="A19" s="16" t="s">
        <v>125</v>
      </c>
      <c r="B19" s="18" t="s">
        <v>126</v>
      </c>
      <c r="C19" s="18" t="s">
        <v>127</v>
      </c>
      <c r="D19" s="18" t="s">
        <v>128</v>
      </c>
      <c r="E19" s="18" t="s">
        <v>129</v>
      </c>
      <c r="F19" s="17" t="s">
        <v>130</v>
      </c>
    </row>
    <row r="20" spans="1:7" ht="46.5" x14ac:dyDescent="0.35">
      <c r="A20" s="16" t="s">
        <v>131</v>
      </c>
      <c r="B20" s="18" t="s">
        <v>132</v>
      </c>
      <c r="C20" s="18" t="s">
        <v>133</v>
      </c>
      <c r="D20" s="18" t="s">
        <v>134</v>
      </c>
      <c r="E20" s="17" t="s">
        <v>135</v>
      </c>
      <c r="F20" s="17" t="s">
        <v>136</v>
      </c>
    </row>
    <row r="21" spans="1:7" x14ac:dyDescent="0.35">
      <c r="A21" s="13" t="s">
        <v>137</v>
      </c>
      <c r="B21" s="17"/>
      <c r="C21" s="17">
        <v>43.348999999999997</v>
      </c>
      <c r="D21" s="17"/>
      <c r="E21" s="17"/>
      <c r="F21" s="17">
        <v>89.117000000000004</v>
      </c>
    </row>
    <row r="22" spans="1:7" ht="31" x14ac:dyDescent="0.35">
      <c r="A22" s="16" t="s">
        <v>138</v>
      </c>
      <c r="B22" s="17">
        <v>1013</v>
      </c>
      <c r="C22" s="17">
        <v>832</v>
      </c>
      <c r="D22" s="17">
        <v>601.70000000000005</v>
      </c>
      <c r="E22" s="17">
        <v>594.70000000000005</v>
      </c>
      <c r="F22" s="18">
        <v>913</v>
      </c>
    </row>
    <row r="25" spans="1:7" x14ac:dyDescent="0.35">
      <c r="A25" t="s">
        <v>144</v>
      </c>
    </row>
    <row r="26" spans="1:7" x14ac:dyDescent="0.35">
      <c r="A26" s="13" t="s">
        <v>139</v>
      </c>
      <c r="B26" s="13" t="s">
        <v>11</v>
      </c>
      <c r="C26" s="13" t="s">
        <v>13</v>
      </c>
      <c r="D26" s="13" t="s">
        <v>113</v>
      </c>
      <c r="E26" s="13" t="s">
        <v>10</v>
      </c>
      <c r="F26" s="13" t="s">
        <v>15</v>
      </c>
      <c r="G26" s="13" t="s">
        <v>16</v>
      </c>
    </row>
    <row r="27" spans="1:7" x14ac:dyDescent="0.35">
      <c r="A27" s="13" t="s">
        <v>140</v>
      </c>
      <c r="B27" s="19"/>
      <c r="C27" s="19"/>
      <c r="D27" s="13"/>
      <c r="E27" s="13"/>
      <c r="F27" s="13"/>
      <c r="G27" s="13"/>
    </row>
    <row r="28" spans="1:7" x14ac:dyDescent="0.35">
      <c r="A28" s="13" t="s">
        <v>141</v>
      </c>
      <c r="B28" s="19"/>
      <c r="C28" s="19"/>
      <c r="D28" s="13"/>
      <c r="E28" s="19"/>
      <c r="F28" s="13"/>
      <c r="G28" s="13"/>
    </row>
    <row r="29" spans="1:7" x14ac:dyDescent="0.35">
      <c r="A29" s="13" t="s">
        <v>142</v>
      </c>
      <c r="B29" s="19"/>
      <c r="C29" s="19"/>
      <c r="D29" s="19"/>
      <c r="E29" s="13"/>
      <c r="F29" s="13"/>
      <c r="G29" s="13"/>
    </row>
    <row r="30" spans="1:7" x14ac:dyDescent="0.35">
      <c r="A30" s="13" t="s">
        <v>143</v>
      </c>
      <c r="B30" s="19"/>
      <c r="C30" s="19"/>
      <c r="D30" s="19"/>
      <c r="E30" s="19"/>
      <c r="F30" s="19"/>
      <c r="G30" s="19"/>
    </row>
    <row r="33" spans="1:4" x14ac:dyDescent="0.35">
      <c r="A33" t="s">
        <v>145</v>
      </c>
    </row>
    <row r="34" spans="1:4" x14ac:dyDescent="0.35">
      <c r="B34" t="s">
        <v>147</v>
      </c>
    </row>
    <row r="35" spans="1:4" x14ac:dyDescent="0.35">
      <c r="A35" t="s">
        <v>146</v>
      </c>
      <c r="B35" t="s">
        <v>148</v>
      </c>
      <c r="C35" t="s">
        <v>149</v>
      </c>
      <c r="D35" t="s">
        <v>150</v>
      </c>
    </row>
    <row r="36" spans="1:4" x14ac:dyDescent="0.35">
      <c r="A36" t="s">
        <v>11</v>
      </c>
      <c r="B36">
        <v>2028</v>
      </c>
      <c r="C36">
        <v>2030</v>
      </c>
    </row>
    <row r="37" spans="1:4" x14ac:dyDescent="0.35">
      <c r="A37" t="s">
        <v>10</v>
      </c>
      <c r="B37">
        <v>2032</v>
      </c>
      <c r="C37">
        <v>2034</v>
      </c>
    </row>
    <row r="38" spans="1:4" x14ac:dyDescent="0.35">
      <c r="A38" t="s">
        <v>75</v>
      </c>
      <c r="B38">
        <v>2037</v>
      </c>
    </row>
    <row r="39" spans="1:4" x14ac:dyDescent="0.35">
      <c r="A39" t="s">
        <v>13</v>
      </c>
      <c r="B39">
        <v>2031</v>
      </c>
      <c r="C39">
        <v>2038</v>
      </c>
    </row>
    <row r="40" spans="1:4" x14ac:dyDescent="0.35">
      <c r="A40" t="s">
        <v>15</v>
      </c>
      <c r="B40">
        <v>2039</v>
      </c>
    </row>
  </sheetData>
  <mergeCells count="5">
    <mergeCell ref="C8:E8"/>
    <mergeCell ref="F8:H8"/>
    <mergeCell ref="I8:M8"/>
    <mergeCell ref="N8:O8"/>
    <mergeCell ref="A10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0B258EEF50240929BB9F36779FA67" ma:contentTypeVersion="4" ma:contentTypeDescription="Create a new document." ma:contentTypeScope="" ma:versionID="12d51bf3efa933eaa519000c321f81ab">
  <xsd:schema xmlns:xsd="http://www.w3.org/2001/XMLSchema" xmlns:xs="http://www.w3.org/2001/XMLSchema" xmlns:p="http://schemas.microsoft.com/office/2006/metadata/properties" xmlns:ns2="e15d5529-bdaf-4d9d-a53f-a8864ec66478" xmlns:ns3="d3fc4b62-afde-4d0a-b311-d84c0759faf2" targetNamespace="http://schemas.microsoft.com/office/2006/metadata/properties" ma:root="true" ma:fieldsID="20035b3b5f1dea572bd5bfdac2fbef1b" ns2:_="" ns3:_="">
    <xsd:import namespace="e15d5529-bdaf-4d9d-a53f-a8864ec66478"/>
    <xsd:import namespace="d3fc4b62-afde-4d0a-b311-d84c0759fa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d5529-bdaf-4d9d-a53f-a8864ec664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c4b62-afde-4d0a-b311-d84c0759f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22C20D-CA65-438C-8987-CA60D6F5CF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F67551D-9961-4E6F-8787-417C33DFD7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E3D272-C267-4A9B-B8D3-2A1FB2B40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d5529-bdaf-4d9d-a53f-a8864ec66478"/>
    <ds:schemaRef ds:uri="d3fc4b62-afde-4d0a-b311-d84c0759f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</vt:lpstr>
      <vt:lpstr>Baseline-limited-ports</vt:lpstr>
      <vt:lpstr>Baseline-South-CA</vt:lpstr>
      <vt:lpstr>Baseline-Central-CA</vt:lpstr>
      <vt:lpstr>Expanded-all-ports</vt:lpstr>
      <vt:lpstr>Helpers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Shields, Matt</cp:lastModifiedBy>
  <dcterms:created xsi:type="dcterms:W3CDTF">2023-02-14T19:23:18Z</dcterms:created>
  <dcterms:modified xsi:type="dcterms:W3CDTF">2023-02-23T21:30:25Z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0x010100F8B0B258EEF50240929BB9F36779FA67</vt:lpwstr>
  </property>
</Properties>
</file>