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mez/Floating-CORAL/CORAL/analysis/library/pipeline/"/>
    </mc:Choice>
  </mc:AlternateContent>
  <xr:revisionPtr revIDLastSave="0" documentId="13_ncr:1_{A5C63344-81D5-0B4B-917F-7F17BDF35AAE}" xr6:coauthVersionLast="47" xr6:coauthVersionMax="47" xr10:uidLastSave="{00000000-0000-0000-0000-000000000000}"/>
  <bookViews>
    <workbookView xWindow="980" yWindow="500" windowWidth="32620" windowHeight="20500" activeTab="6" xr2:uid="{43706732-BCAE-BD4D-8F24-E09A39FF26FB}"/>
  </bookViews>
  <sheets>
    <sheet name="test" sheetId="4" r:id="rId1"/>
    <sheet name="Baseline-Low" sheetId="11" r:id="rId2"/>
    <sheet name="Baseline-Mid (SC)" sheetId="10" r:id="rId3"/>
    <sheet name="Baseline-Mid (CC)" sheetId="7" r:id="rId4"/>
    <sheet name="Moderate-Low" sheetId="5" r:id="rId5"/>
    <sheet name="Moderate-Mid (SC)" sheetId="6" r:id="rId6"/>
    <sheet name="Expanded-High" sheetId="8" r:id="rId7"/>
    <sheet name="Helpers" sheetId="9" r:id="rId8"/>
  </sheets>
  <externalReferences>
    <externalReference r:id="rId9"/>
  </externalReferences>
  <definedNames>
    <definedName name="_xlnm._FilterDatabase" localSheetId="6" hidden="1">'Expanded-High'!$O$1:$O$56</definedName>
    <definedName name="_xlnm._FilterDatabase" localSheetId="5" hidden="1">'Moderate-Mid (SC)'!$O$1:$O$56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1" l="1"/>
  <c r="N26" i="11" s="1"/>
  <c r="J26" i="11"/>
  <c r="G26" i="11"/>
  <c r="M25" i="11"/>
  <c r="N25" i="11" s="1"/>
  <c r="J25" i="11"/>
  <c r="G25" i="11"/>
  <c r="M24" i="11"/>
  <c r="N24" i="11" s="1"/>
  <c r="J24" i="11"/>
  <c r="G24" i="11"/>
  <c r="M23" i="11"/>
  <c r="N23" i="11" s="1"/>
  <c r="J23" i="11"/>
  <c r="G23" i="11"/>
  <c r="M22" i="11"/>
  <c r="N22" i="11" s="1"/>
  <c r="J22" i="11"/>
  <c r="G22" i="11"/>
  <c r="M21" i="11"/>
  <c r="N21" i="11" s="1"/>
  <c r="J21" i="11"/>
  <c r="G21" i="11"/>
  <c r="M20" i="11"/>
  <c r="N20" i="11" s="1"/>
  <c r="H20" i="11"/>
  <c r="G20" i="11"/>
  <c r="M19" i="11"/>
  <c r="N19" i="11" s="1"/>
  <c r="H19" i="11"/>
  <c r="G19" i="11"/>
  <c r="M18" i="11"/>
  <c r="N18" i="11" s="1"/>
  <c r="H18" i="11"/>
  <c r="G18" i="11"/>
  <c r="M17" i="11"/>
  <c r="N17" i="11" s="1"/>
  <c r="H17" i="11"/>
  <c r="G17" i="11"/>
  <c r="M16" i="11"/>
  <c r="N16" i="11" s="1"/>
  <c r="H16" i="11"/>
  <c r="G16" i="11"/>
  <c r="M15" i="11"/>
  <c r="N15" i="11" s="1"/>
  <c r="H15" i="11"/>
  <c r="G15" i="11"/>
  <c r="M14" i="11"/>
  <c r="N14" i="11" s="1"/>
  <c r="H14" i="11"/>
  <c r="G14" i="11"/>
  <c r="M13" i="11"/>
  <c r="N13" i="11" s="1"/>
  <c r="H13" i="11"/>
  <c r="G13" i="11"/>
  <c r="M12" i="11"/>
  <c r="N12" i="11" s="1"/>
  <c r="H12" i="11"/>
  <c r="G12" i="11"/>
  <c r="M11" i="11"/>
  <c r="N11" i="11" s="1"/>
  <c r="H11" i="11"/>
  <c r="G11" i="11"/>
  <c r="M10" i="11"/>
  <c r="N10" i="11" s="1"/>
  <c r="H10" i="11"/>
  <c r="G10" i="11"/>
  <c r="M9" i="11"/>
  <c r="N9" i="11" s="1"/>
  <c r="H9" i="11"/>
  <c r="G9" i="11"/>
  <c r="M8" i="11"/>
  <c r="N8" i="11" s="1"/>
  <c r="H8" i="11"/>
  <c r="G8" i="11"/>
  <c r="M7" i="11"/>
  <c r="N7" i="11" s="1"/>
  <c r="H7" i="11"/>
  <c r="G7" i="11"/>
  <c r="M6" i="11"/>
  <c r="N6" i="11" s="1"/>
  <c r="H6" i="11"/>
  <c r="G6" i="11"/>
  <c r="M5" i="11"/>
  <c r="N5" i="11" s="1"/>
  <c r="H5" i="11"/>
  <c r="G5" i="11"/>
  <c r="M4" i="11"/>
  <c r="N4" i="11" s="1"/>
  <c r="J4" i="11"/>
  <c r="G4" i="11"/>
  <c r="M3" i="11"/>
  <c r="N3" i="11" s="1"/>
  <c r="J3" i="11"/>
  <c r="G3" i="11"/>
  <c r="M2" i="11"/>
  <c r="N2" i="11" s="1"/>
  <c r="J2" i="11"/>
  <c r="G2" i="11"/>
  <c r="M26" i="10"/>
  <c r="N26" i="10" s="1"/>
  <c r="J26" i="10"/>
  <c r="H26" i="10"/>
  <c r="G26" i="10"/>
  <c r="M25" i="10"/>
  <c r="N25" i="10" s="1"/>
  <c r="J25" i="10"/>
  <c r="H25" i="10"/>
  <c r="G25" i="10"/>
  <c r="M24" i="10"/>
  <c r="N24" i="10" s="1"/>
  <c r="J24" i="10"/>
  <c r="H24" i="10"/>
  <c r="G24" i="10"/>
  <c r="M23" i="10"/>
  <c r="N23" i="10" s="1"/>
  <c r="J23" i="10"/>
  <c r="H23" i="10"/>
  <c r="G23" i="10"/>
  <c r="M22" i="10"/>
  <c r="N22" i="10" s="1"/>
  <c r="J22" i="10"/>
  <c r="H22" i="10"/>
  <c r="G22" i="10"/>
  <c r="M21" i="10"/>
  <c r="N21" i="10" s="1"/>
  <c r="J21" i="10"/>
  <c r="H21" i="10"/>
  <c r="G21" i="10"/>
  <c r="M20" i="10"/>
  <c r="N20" i="10" s="1"/>
  <c r="H20" i="10"/>
  <c r="G20" i="10"/>
  <c r="M19" i="10"/>
  <c r="N19" i="10" s="1"/>
  <c r="H19" i="10"/>
  <c r="G19" i="10"/>
  <c r="M18" i="10"/>
  <c r="N18" i="10" s="1"/>
  <c r="H18" i="10"/>
  <c r="G18" i="10"/>
  <c r="M17" i="10"/>
  <c r="N17" i="10" s="1"/>
  <c r="H17" i="10"/>
  <c r="G17" i="10"/>
  <c r="M16" i="10"/>
  <c r="N16" i="10" s="1"/>
  <c r="H16" i="10"/>
  <c r="G16" i="10"/>
  <c r="M15" i="10"/>
  <c r="N15" i="10" s="1"/>
  <c r="H15" i="10"/>
  <c r="G15" i="10"/>
  <c r="M14" i="10"/>
  <c r="N14" i="10" s="1"/>
  <c r="H14" i="10"/>
  <c r="G14" i="10"/>
  <c r="M13" i="10"/>
  <c r="N13" i="10" s="1"/>
  <c r="H13" i="10"/>
  <c r="G13" i="10"/>
  <c r="M12" i="10"/>
  <c r="N12" i="10" s="1"/>
  <c r="H12" i="10"/>
  <c r="G12" i="10"/>
  <c r="M11" i="10"/>
  <c r="N11" i="10" s="1"/>
  <c r="H11" i="10"/>
  <c r="G11" i="10"/>
  <c r="M10" i="10"/>
  <c r="N10" i="10" s="1"/>
  <c r="H10" i="10"/>
  <c r="G10" i="10"/>
  <c r="M9" i="10"/>
  <c r="N9" i="10" s="1"/>
  <c r="H9" i="10"/>
  <c r="G9" i="10"/>
  <c r="M8" i="10"/>
  <c r="N8" i="10" s="1"/>
  <c r="H8" i="10"/>
  <c r="G8" i="10"/>
  <c r="M7" i="10"/>
  <c r="N7" i="10" s="1"/>
  <c r="H7" i="10"/>
  <c r="G7" i="10"/>
  <c r="M6" i="10"/>
  <c r="N6" i="10" s="1"/>
  <c r="H6" i="10"/>
  <c r="G6" i="10"/>
  <c r="M5" i="10"/>
  <c r="N5" i="10" s="1"/>
  <c r="H5" i="10"/>
  <c r="G5" i="10"/>
  <c r="M4" i="10"/>
  <c r="N4" i="10" s="1"/>
  <c r="J4" i="10"/>
  <c r="H4" i="10"/>
  <c r="G4" i="10"/>
  <c r="M3" i="10"/>
  <c r="N3" i="10" s="1"/>
  <c r="J3" i="10"/>
  <c r="H3" i="10"/>
  <c r="G3" i="10"/>
  <c r="M2" i="10"/>
  <c r="N2" i="10" s="1"/>
  <c r="J2" i="10"/>
  <c r="H2" i="10"/>
  <c r="G2" i="10"/>
  <c r="L3" i="4"/>
  <c r="M3" i="4" s="1"/>
  <c r="L4" i="4"/>
  <c r="M4" i="4" s="1"/>
  <c r="L2" i="4"/>
  <c r="M2" i="4" s="1"/>
  <c r="M56" i="8"/>
  <c r="N56" i="8" s="1"/>
  <c r="J56" i="8"/>
  <c r="I56" i="8"/>
  <c r="H56" i="8"/>
  <c r="G56" i="8"/>
  <c r="M55" i="8"/>
  <c r="N55" i="8" s="1"/>
  <c r="J55" i="8"/>
  <c r="I55" i="8"/>
  <c r="H55" i="8"/>
  <c r="G55" i="8"/>
  <c r="M54" i="8"/>
  <c r="N54" i="8" s="1"/>
  <c r="J54" i="8"/>
  <c r="I54" i="8"/>
  <c r="H54" i="8"/>
  <c r="G54" i="8"/>
  <c r="M53" i="8"/>
  <c r="N53" i="8" s="1"/>
  <c r="J53" i="8"/>
  <c r="I53" i="8"/>
  <c r="H53" i="8"/>
  <c r="G53" i="8"/>
  <c r="M52" i="8"/>
  <c r="N52" i="8" s="1"/>
  <c r="J52" i="8"/>
  <c r="I52" i="8"/>
  <c r="H52" i="8"/>
  <c r="G52" i="8"/>
  <c r="M51" i="8"/>
  <c r="N51" i="8" s="1"/>
  <c r="J51" i="8"/>
  <c r="I51" i="8"/>
  <c r="H51" i="8"/>
  <c r="G51" i="8"/>
  <c r="M50" i="8"/>
  <c r="N50" i="8" s="1"/>
  <c r="J50" i="8"/>
  <c r="I50" i="8"/>
  <c r="H50" i="8"/>
  <c r="G50" i="8"/>
  <c r="M49" i="8"/>
  <c r="N49" i="8" s="1"/>
  <c r="J49" i="8"/>
  <c r="I49" i="8"/>
  <c r="H49" i="8"/>
  <c r="G49" i="8"/>
  <c r="M48" i="8"/>
  <c r="N48" i="8" s="1"/>
  <c r="J48" i="8"/>
  <c r="I48" i="8"/>
  <c r="H48" i="8"/>
  <c r="G48" i="8"/>
  <c r="M47" i="8"/>
  <c r="N47" i="8" s="1"/>
  <c r="J47" i="8"/>
  <c r="I47" i="8"/>
  <c r="H47" i="8"/>
  <c r="G47" i="8"/>
  <c r="M46" i="8"/>
  <c r="N46" i="8" s="1"/>
  <c r="J46" i="8"/>
  <c r="I46" i="8"/>
  <c r="H46" i="8"/>
  <c r="G46" i="8"/>
  <c r="M45" i="8"/>
  <c r="N45" i="8" s="1"/>
  <c r="J45" i="8"/>
  <c r="I45" i="8"/>
  <c r="H45" i="8"/>
  <c r="G45" i="8"/>
  <c r="M44" i="8"/>
  <c r="N44" i="8" s="1"/>
  <c r="J44" i="8"/>
  <c r="I44" i="8"/>
  <c r="H44" i="8"/>
  <c r="G44" i="8"/>
  <c r="M43" i="8"/>
  <c r="N43" i="8" s="1"/>
  <c r="J43" i="8"/>
  <c r="I43" i="8"/>
  <c r="H43" i="8"/>
  <c r="G43" i="8"/>
  <c r="M42" i="8"/>
  <c r="N42" i="8" s="1"/>
  <c r="H42" i="8"/>
  <c r="G42" i="8"/>
  <c r="M41" i="8"/>
  <c r="N41" i="8" s="1"/>
  <c r="H41" i="8"/>
  <c r="G41" i="8"/>
  <c r="M40" i="8"/>
  <c r="N40" i="8" s="1"/>
  <c r="H40" i="8"/>
  <c r="G40" i="8"/>
  <c r="M39" i="8"/>
  <c r="N39" i="8" s="1"/>
  <c r="H39" i="8"/>
  <c r="G39" i="8"/>
  <c r="M38" i="8"/>
  <c r="N38" i="8" s="1"/>
  <c r="H38" i="8"/>
  <c r="G38" i="8"/>
  <c r="M37" i="8"/>
  <c r="N37" i="8" s="1"/>
  <c r="H37" i="8"/>
  <c r="G37" i="8"/>
  <c r="M36" i="8"/>
  <c r="N36" i="8" s="1"/>
  <c r="H36" i="8"/>
  <c r="G36" i="8"/>
  <c r="M35" i="8"/>
  <c r="N35" i="8" s="1"/>
  <c r="H35" i="8"/>
  <c r="G35" i="8"/>
  <c r="M34" i="8"/>
  <c r="N34" i="8" s="1"/>
  <c r="H34" i="8"/>
  <c r="G34" i="8"/>
  <c r="M33" i="8"/>
  <c r="N33" i="8" s="1"/>
  <c r="H33" i="8"/>
  <c r="G33" i="8"/>
  <c r="M32" i="8"/>
  <c r="N32" i="8" s="1"/>
  <c r="H32" i="8"/>
  <c r="G32" i="8"/>
  <c r="M31" i="8"/>
  <c r="N31" i="8" s="1"/>
  <c r="H31" i="8"/>
  <c r="G31" i="8"/>
  <c r="M30" i="8"/>
  <c r="N30" i="8" s="1"/>
  <c r="H30" i="8"/>
  <c r="G30" i="8"/>
  <c r="M29" i="8"/>
  <c r="N29" i="8" s="1"/>
  <c r="H29" i="8"/>
  <c r="G29" i="8"/>
  <c r="M28" i="8"/>
  <c r="N28" i="8" s="1"/>
  <c r="H28" i="8"/>
  <c r="G28" i="8"/>
  <c r="M27" i="8"/>
  <c r="N27" i="8" s="1"/>
  <c r="H27" i="8"/>
  <c r="G27" i="8"/>
  <c r="M26" i="8"/>
  <c r="N26" i="8" s="1"/>
  <c r="H26" i="8"/>
  <c r="G26" i="8"/>
  <c r="M25" i="8"/>
  <c r="N25" i="8" s="1"/>
  <c r="H25" i="8"/>
  <c r="G25" i="8"/>
  <c r="M24" i="8"/>
  <c r="N24" i="8" s="1"/>
  <c r="H24" i="8"/>
  <c r="G24" i="8"/>
  <c r="M23" i="8"/>
  <c r="N23" i="8" s="1"/>
  <c r="H23" i="8"/>
  <c r="G23" i="8"/>
  <c r="M22" i="8"/>
  <c r="N22" i="8" s="1"/>
  <c r="H22" i="8"/>
  <c r="G22" i="8"/>
  <c r="M21" i="8"/>
  <c r="N21" i="8" s="1"/>
  <c r="H21" i="8"/>
  <c r="G21" i="8"/>
  <c r="M20" i="8"/>
  <c r="N20" i="8" s="1"/>
  <c r="H20" i="8"/>
  <c r="G20" i="8"/>
  <c r="M19" i="8"/>
  <c r="N19" i="8" s="1"/>
  <c r="H19" i="8"/>
  <c r="G19" i="8"/>
  <c r="M18" i="8"/>
  <c r="N18" i="8" s="1"/>
  <c r="H18" i="8"/>
  <c r="G18" i="8"/>
  <c r="M17" i="8"/>
  <c r="N17" i="8" s="1"/>
  <c r="H17" i="8"/>
  <c r="G17" i="8"/>
  <c r="M16" i="8"/>
  <c r="N16" i="8" s="1"/>
  <c r="H16" i="8"/>
  <c r="G16" i="8"/>
  <c r="M15" i="8"/>
  <c r="N15" i="8" s="1"/>
  <c r="H15" i="8"/>
  <c r="G15" i="8"/>
  <c r="M14" i="8"/>
  <c r="N14" i="8" s="1"/>
  <c r="H14" i="8"/>
  <c r="G14" i="8"/>
  <c r="M13" i="8"/>
  <c r="N13" i="8" s="1"/>
  <c r="H13" i="8"/>
  <c r="G13" i="8"/>
  <c r="M12" i="8"/>
  <c r="N12" i="8" s="1"/>
  <c r="H12" i="8"/>
  <c r="G12" i="8"/>
  <c r="M11" i="8"/>
  <c r="N11" i="8" s="1"/>
  <c r="H11" i="8"/>
  <c r="G11" i="8"/>
  <c r="M10" i="8"/>
  <c r="N10" i="8" s="1"/>
  <c r="H10" i="8"/>
  <c r="G10" i="8"/>
  <c r="M9" i="8"/>
  <c r="N9" i="8" s="1"/>
  <c r="H9" i="8"/>
  <c r="G9" i="8"/>
  <c r="M8" i="8"/>
  <c r="N8" i="8" s="1"/>
  <c r="H8" i="8"/>
  <c r="G8" i="8"/>
  <c r="M7" i="8"/>
  <c r="N7" i="8" s="1"/>
  <c r="H7" i="8"/>
  <c r="G7" i="8"/>
  <c r="M6" i="8"/>
  <c r="N6" i="8" s="1"/>
  <c r="H6" i="8"/>
  <c r="G6" i="8"/>
  <c r="M5" i="8"/>
  <c r="N5" i="8" s="1"/>
  <c r="H5" i="8"/>
  <c r="G5" i="8"/>
  <c r="M4" i="8"/>
  <c r="N4" i="8" s="1"/>
  <c r="H4" i="8"/>
  <c r="G4" i="8"/>
  <c r="M3" i="8"/>
  <c r="N3" i="8" s="1"/>
  <c r="H3" i="8"/>
  <c r="G3" i="8"/>
  <c r="M2" i="8"/>
  <c r="N2" i="8" s="1"/>
  <c r="H2" i="8"/>
  <c r="G2" i="8"/>
  <c r="M26" i="7"/>
  <c r="N26" i="7" s="1"/>
  <c r="J26" i="7"/>
  <c r="I26" i="7"/>
  <c r="H26" i="7"/>
  <c r="G26" i="7"/>
  <c r="M25" i="7"/>
  <c r="N25" i="7" s="1"/>
  <c r="J25" i="7"/>
  <c r="I25" i="7"/>
  <c r="H25" i="7"/>
  <c r="G25" i="7"/>
  <c r="M24" i="7"/>
  <c r="N24" i="7" s="1"/>
  <c r="J24" i="7"/>
  <c r="I24" i="7"/>
  <c r="H24" i="7"/>
  <c r="G24" i="7"/>
  <c r="M23" i="7"/>
  <c r="N23" i="7" s="1"/>
  <c r="J23" i="7"/>
  <c r="I23" i="7"/>
  <c r="H23" i="7"/>
  <c r="G23" i="7"/>
  <c r="M22" i="7"/>
  <c r="N22" i="7" s="1"/>
  <c r="J22" i="7"/>
  <c r="I22" i="7"/>
  <c r="H22" i="7"/>
  <c r="G22" i="7"/>
  <c r="M21" i="7"/>
  <c r="N21" i="7" s="1"/>
  <c r="J21" i="7"/>
  <c r="I21" i="7"/>
  <c r="H21" i="7"/>
  <c r="G21" i="7"/>
  <c r="M20" i="7"/>
  <c r="N20" i="7" s="1"/>
  <c r="H20" i="7"/>
  <c r="G20" i="7"/>
  <c r="M19" i="7"/>
  <c r="N19" i="7" s="1"/>
  <c r="H19" i="7"/>
  <c r="G19" i="7"/>
  <c r="M18" i="7"/>
  <c r="N18" i="7" s="1"/>
  <c r="H18" i="7"/>
  <c r="G18" i="7"/>
  <c r="M17" i="7"/>
  <c r="N17" i="7" s="1"/>
  <c r="H17" i="7"/>
  <c r="G17" i="7"/>
  <c r="M16" i="7"/>
  <c r="N16" i="7" s="1"/>
  <c r="H16" i="7"/>
  <c r="G16" i="7"/>
  <c r="M15" i="7"/>
  <c r="N15" i="7" s="1"/>
  <c r="H15" i="7"/>
  <c r="G15" i="7"/>
  <c r="M14" i="7"/>
  <c r="N14" i="7" s="1"/>
  <c r="H14" i="7"/>
  <c r="G14" i="7"/>
  <c r="M13" i="7"/>
  <c r="N13" i="7" s="1"/>
  <c r="H13" i="7"/>
  <c r="G13" i="7"/>
  <c r="M12" i="7"/>
  <c r="N12" i="7" s="1"/>
  <c r="H12" i="7"/>
  <c r="G12" i="7"/>
  <c r="M11" i="7"/>
  <c r="N11" i="7" s="1"/>
  <c r="H11" i="7"/>
  <c r="G11" i="7"/>
  <c r="M10" i="7"/>
  <c r="N10" i="7" s="1"/>
  <c r="H10" i="7"/>
  <c r="G10" i="7"/>
  <c r="M9" i="7"/>
  <c r="N9" i="7" s="1"/>
  <c r="H9" i="7"/>
  <c r="G9" i="7"/>
  <c r="M8" i="7"/>
  <c r="N8" i="7" s="1"/>
  <c r="H8" i="7"/>
  <c r="G8" i="7"/>
  <c r="M7" i="7"/>
  <c r="N7" i="7" s="1"/>
  <c r="H7" i="7"/>
  <c r="G7" i="7"/>
  <c r="M6" i="7"/>
  <c r="N6" i="7" s="1"/>
  <c r="H6" i="7"/>
  <c r="G6" i="7"/>
  <c r="M5" i="7"/>
  <c r="N5" i="7" s="1"/>
  <c r="H5" i="7"/>
  <c r="G5" i="7"/>
  <c r="M4" i="7"/>
  <c r="N4" i="7" s="1"/>
  <c r="J4" i="7"/>
  <c r="I4" i="7"/>
  <c r="H4" i="7"/>
  <c r="G4" i="7"/>
  <c r="M3" i="7"/>
  <c r="N3" i="7" s="1"/>
  <c r="J3" i="7"/>
  <c r="I3" i="7"/>
  <c r="H3" i="7"/>
  <c r="G3" i="7"/>
  <c r="M2" i="7"/>
  <c r="N2" i="7" s="1"/>
  <c r="J2" i="7"/>
  <c r="I2" i="7"/>
  <c r="H2" i="7"/>
  <c r="G2" i="7"/>
  <c r="M36" i="6"/>
  <c r="N36" i="6" s="1"/>
  <c r="H36" i="6"/>
  <c r="G36" i="6"/>
  <c r="M35" i="6"/>
  <c r="N35" i="6" s="1"/>
  <c r="H35" i="6"/>
  <c r="G35" i="6"/>
  <c r="M34" i="6"/>
  <c r="N34" i="6" s="1"/>
  <c r="H34" i="6"/>
  <c r="G34" i="6"/>
  <c r="M33" i="6"/>
  <c r="N33" i="6" s="1"/>
  <c r="H33" i="6"/>
  <c r="G33" i="6"/>
  <c r="M32" i="6"/>
  <c r="N32" i="6" s="1"/>
  <c r="H32" i="6"/>
  <c r="G32" i="6"/>
  <c r="M31" i="6"/>
  <c r="N31" i="6" s="1"/>
  <c r="H31" i="6"/>
  <c r="G31" i="6"/>
  <c r="M30" i="6"/>
  <c r="N30" i="6" s="1"/>
  <c r="H30" i="6"/>
  <c r="G30" i="6"/>
  <c r="M29" i="6"/>
  <c r="N29" i="6" s="1"/>
  <c r="H29" i="6"/>
  <c r="G29" i="6"/>
  <c r="M28" i="6"/>
  <c r="N28" i="6" s="1"/>
  <c r="H28" i="6"/>
  <c r="G28" i="6"/>
  <c r="M27" i="6"/>
  <c r="N27" i="6" s="1"/>
  <c r="H27" i="6"/>
  <c r="G27" i="6"/>
  <c r="M26" i="6"/>
  <c r="N26" i="6" s="1"/>
  <c r="H26" i="6"/>
  <c r="G26" i="6"/>
  <c r="M25" i="6"/>
  <c r="N25" i="6" s="1"/>
  <c r="H25" i="6"/>
  <c r="G25" i="6"/>
  <c r="M24" i="6"/>
  <c r="N24" i="6" s="1"/>
  <c r="H24" i="6"/>
  <c r="G24" i="6"/>
  <c r="M23" i="6"/>
  <c r="N23" i="6" s="1"/>
  <c r="H23" i="6"/>
  <c r="G23" i="6"/>
  <c r="M22" i="6"/>
  <c r="N22" i="6" s="1"/>
  <c r="H22" i="6"/>
  <c r="G22" i="6"/>
  <c r="M21" i="6"/>
  <c r="N21" i="6" s="1"/>
  <c r="H21" i="6"/>
  <c r="G21" i="6"/>
  <c r="M20" i="6"/>
  <c r="N20" i="6" s="1"/>
  <c r="H20" i="6"/>
  <c r="G20" i="6"/>
  <c r="M19" i="6"/>
  <c r="N19" i="6" s="1"/>
  <c r="H19" i="6"/>
  <c r="G19" i="6"/>
  <c r="M18" i="6"/>
  <c r="N18" i="6" s="1"/>
  <c r="H18" i="6"/>
  <c r="G18" i="6"/>
  <c r="M17" i="6"/>
  <c r="N17" i="6" s="1"/>
  <c r="H17" i="6"/>
  <c r="G17" i="6"/>
  <c r="M16" i="6"/>
  <c r="N16" i="6" s="1"/>
  <c r="H16" i="6"/>
  <c r="G16" i="6"/>
  <c r="M15" i="6"/>
  <c r="N15" i="6" s="1"/>
  <c r="H15" i="6"/>
  <c r="G15" i="6"/>
  <c r="M14" i="6"/>
  <c r="N14" i="6" s="1"/>
  <c r="H14" i="6"/>
  <c r="G14" i="6"/>
  <c r="M13" i="6"/>
  <c r="N13" i="6" s="1"/>
  <c r="H13" i="6"/>
  <c r="G13" i="6"/>
  <c r="M12" i="6"/>
  <c r="N12" i="6" s="1"/>
  <c r="H12" i="6"/>
  <c r="G12" i="6"/>
  <c r="M11" i="6"/>
  <c r="N11" i="6" s="1"/>
  <c r="H11" i="6"/>
  <c r="G11" i="6"/>
  <c r="M10" i="6"/>
  <c r="N10" i="6" s="1"/>
  <c r="H10" i="6"/>
  <c r="G10" i="6"/>
  <c r="M9" i="6"/>
  <c r="N9" i="6" s="1"/>
  <c r="H9" i="6"/>
  <c r="G9" i="6"/>
  <c r="M8" i="6"/>
  <c r="N8" i="6" s="1"/>
  <c r="H8" i="6"/>
  <c r="G8" i="6"/>
  <c r="M7" i="6"/>
  <c r="N7" i="6" s="1"/>
  <c r="H7" i="6"/>
  <c r="G7" i="6"/>
  <c r="M6" i="6"/>
  <c r="N6" i="6" s="1"/>
  <c r="H6" i="6"/>
  <c r="G6" i="6"/>
  <c r="M5" i="6"/>
  <c r="N5" i="6" s="1"/>
  <c r="H5" i="6"/>
  <c r="G5" i="6"/>
  <c r="M4" i="6"/>
  <c r="N4" i="6" s="1"/>
  <c r="H4" i="6"/>
  <c r="G4" i="6"/>
  <c r="M3" i="6"/>
  <c r="N3" i="6" s="1"/>
  <c r="H3" i="6"/>
  <c r="G3" i="6"/>
  <c r="M2" i="6"/>
  <c r="N2" i="6" s="1"/>
  <c r="H2" i="6"/>
  <c r="G2" i="6"/>
  <c r="M36" i="5"/>
  <c r="N36" i="5" s="1"/>
  <c r="J36" i="5"/>
  <c r="I36" i="5"/>
  <c r="H36" i="5"/>
  <c r="G36" i="5"/>
  <c r="M35" i="5"/>
  <c r="N35" i="5" s="1"/>
  <c r="J35" i="5"/>
  <c r="I35" i="5"/>
  <c r="H35" i="5"/>
  <c r="G35" i="5"/>
  <c r="M34" i="5"/>
  <c r="N34" i="5" s="1"/>
  <c r="J34" i="5"/>
  <c r="I34" i="5"/>
  <c r="H34" i="5"/>
  <c r="G34" i="5"/>
  <c r="M33" i="5"/>
  <c r="N33" i="5" s="1"/>
  <c r="J33" i="5"/>
  <c r="I33" i="5"/>
  <c r="H33" i="5"/>
  <c r="G33" i="5"/>
  <c r="M32" i="5"/>
  <c r="N32" i="5" s="1"/>
  <c r="J32" i="5"/>
  <c r="I32" i="5"/>
  <c r="H32" i="5"/>
  <c r="G32" i="5"/>
  <c r="M31" i="5"/>
  <c r="N31" i="5" s="1"/>
  <c r="J31" i="5"/>
  <c r="I31" i="5"/>
  <c r="H31" i="5"/>
  <c r="G31" i="5"/>
  <c r="M30" i="5"/>
  <c r="N30" i="5" s="1"/>
  <c r="H30" i="5"/>
  <c r="G30" i="5"/>
  <c r="M29" i="5"/>
  <c r="N29" i="5" s="1"/>
  <c r="H29" i="5"/>
  <c r="G29" i="5"/>
  <c r="M28" i="5"/>
  <c r="N28" i="5" s="1"/>
  <c r="H28" i="5"/>
  <c r="G28" i="5"/>
  <c r="M27" i="5"/>
  <c r="N27" i="5" s="1"/>
  <c r="H27" i="5"/>
  <c r="G27" i="5"/>
  <c r="M26" i="5"/>
  <c r="N26" i="5" s="1"/>
  <c r="H26" i="5"/>
  <c r="G26" i="5"/>
  <c r="M25" i="5"/>
  <c r="N25" i="5" s="1"/>
  <c r="H25" i="5"/>
  <c r="G25" i="5"/>
  <c r="M24" i="5"/>
  <c r="N24" i="5" s="1"/>
  <c r="H24" i="5"/>
  <c r="G24" i="5"/>
  <c r="M23" i="5"/>
  <c r="N23" i="5" s="1"/>
  <c r="H23" i="5"/>
  <c r="G23" i="5"/>
  <c r="M22" i="5"/>
  <c r="N22" i="5" s="1"/>
  <c r="H22" i="5"/>
  <c r="G22" i="5"/>
  <c r="M21" i="5"/>
  <c r="N21" i="5" s="1"/>
  <c r="H21" i="5"/>
  <c r="G21" i="5"/>
  <c r="M20" i="5"/>
  <c r="N20" i="5" s="1"/>
  <c r="H20" i="5"/>
  <c r="G20" i="5"/>
  <c r="M19" i="5"/>
  <c r="N19" i="5" s="1"/>
  <c r="H19" i="5"/>
  <c r="G19" i="5"/>
  <c r="M18" i="5"/>
  <c r="N18" i="5" s="1"/>
  <c r="H18" i="5"/>
  <c r="G18" i="5"/>
  <c r="M17" i="5"/>
  <c r="N17" i="5" s="1"/>
  <c r="H17" i="5"/>
  <c r="G17" i="5"/>
  <c r="M16" i="5"/>
  <c r="N16" i="5" s="1"/>
  <c r="H16" i="5"/>
  <c r="G16" i="5"/>
  <c r="M15" i="5"/>
  <c r="N15" i="5" s="1"/>
  <c r="H15" i="5"/>
  <c r="G15" i="5"/>
  <c r="M14" i="5"/>
  <c r="N14" i="5" s="1"/>
  <c r="H14" i="5"/>
  <c r="G14" i="5"/>
  <c r="M13" i="5"/>
  <c r="N13" i="5" s="1"/>
  <c r="H13" i="5"/>
  <c r="G13" i="5"/>
  <c r="M12" i="5"/>
  <c r="N12" i="5" s="1"/>
  <c r="H12" i="5"/>
  <c r="G12" i="5"/>
  <c r="M11" i="5"/>
  <c r="N11" i="5" s="1"/>
  <c r="H11" i="5"/>
  <c r="G11" i="5"/>
  <c r="M10" i="5"/>
  <c r="N10" i="5" s="1"/>
  <c r="H10" i="5"/>
  <c r="G10" i="5"/>
  <c r="M9" i="5"/>
  <c r="N9" i="5" s="1"/>
  <c r="H9" i="5"/>
  <c r="G9" i="5"/>
  <c r="M8" i="5"/>
  <c r="N8" i="5" s="1"/>
  <c r="H8" i="5"/>
  <c r="G8" i="5"/>
  <c r="M7" i="5"/>
  <c r="N7" i="5" s="1"/>
  <c r="H7" i="5"/>
  <c r="G7" i="5"/>
  <c r="M6" i="5"/>
  <c r="N6" i="5" s="1"/>
  <c r="H6" i="5"/>
  <c r="G6" i="5"/>
  <c r="M5" i="5"/>
  <c r="N5" i="5" s="1"/>
  <c r="H5" i="5"/>
  <c r="G5" i="5"/>
  <c r="M4" i="5"/>
  <c r="N4" i="5" s="1"/>
  <c r="J4" i="5"/>
  <c r="I4" i="5"/>
  <c r="H4" i="5"/>
  <c r="G4" i="5"/>
  <c r="M3" i="5"/>
  <c r="N3" i="5" s="1"/>
  <c r="J3" i="5"/>
  <c r="I3" i="5"/>
  <c r="H3" i="5"/>
  <c r="G3" i="5"/>
  <c r="M2" i="5"/>
  <c r="N2" i="5" s="1"/>
  <c r="J2" i="5"/>
  <c r="I2" i="5"/>
  <c r="H2" i="5"/>
  <c r="G2" i="5"/>
  <c r="F4" i="4"/>
  <c r="F3" i="4"/>
  <c r="F2" i="4"/>
</calcChain>
</file>

<file path=xl/sharedStrings.xml><?xml version="1.0" encoding="utf-8"?>
<sst xmlns="http://schemas.openxmlformats.org/spreadsheetml/2006/main" count="1631" uniqueCount="165">
  <si>
    <t>lat</t>
  </si>
  <si>
    <t>lon</t>
  </si>
  <si>
    <t>capacity</t>
  </si>
  <si>
    <t>turbine</t>
  </si>
  <si>
    <t>depth</t>
  </si>
  <si>
    <t>distance_to_site_(km)</t>
  </si>
  <si>
    <t>distance_to_shore</t>
  </si>
  <si>
    <t>substructure</t>
  </si>
  <si>
    <t>estimated_start</t>
  </si>
  <si>
    <t>start_date</t>
  </si>
  <si>
    <t>Long Beach</t>
  </si>
  <si>
    <t>Humboldt</t>
  </si>
  <si>
    <t>Southern OR</t>
  </si>
  <si>
    <t>Coos Bay</t>
  </si>
  <si>
    <t>Southern WA</t>
  </si>
  <si>
    <t>Grays Harbor</t>
  </si>
  <si>
    <t>Astoria</t>
  </si>
  <si>
    <t>San Luis</t>
  </si>
  <si>
    <t>cod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</si>
  <si>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</si>
  <si>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</si>
  <si>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</si>
  <si>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</si>
  <si>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</si>
  <si>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</si>
  <si>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</si>
  <si>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</si>
  <si>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</si>
  <si>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</si>
  <si>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</si>
  <si>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</si>
  <si>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</si>
  <si>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</si>
  <si>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</si>
  <si>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</si>
  <si>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</si>
  <si>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</si>
  <si>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</si>
  <si>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</si>
  <si>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</si>
  <si>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</si>
  <si>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</si>
  <si>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</si>
  <si>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</si>
  <si>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</si>
  <si>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</si>
  <si>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</si>
  <si>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</si>
  <si>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</si>
  <si>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</si>
  <si>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</si>
  <si>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</si>
  <si>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</si>
  <si>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</si>
  <si>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</si>
  <si>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</si>
  <si>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</si>
  <si>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</si>
  <si>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</si>
  <si>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</si>
  <si>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</si>
  <si>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</si>
  <si>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</si>
  <si>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</si>
  <si>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</si>
  <si>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</si>
  <si>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</si>
  <si>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</si>
  <si>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</si>
  <si>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</si>
  <si>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</si>
  <si>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</si>
  <si>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</si>
  <si>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</si>
  <si>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semisub</t>
  </si>
  <si>
    <t>Port of San Luis</t>
  </si>
  <si>
    <t>Assumptions</t>
  </si>
  <si>
    <t>Estimated start date</t>
  </si>
  <si>
    <t>years before COD</t>
  </si>
  <si>
    <t>Baseline start month</t>
  </si>
  <si>
    <t>05/01/</t>
  </si>
  <si>
    <t>15MW turbine:</t>
  </si>
  <si>
    <t>present-31/12/2034</t>
  </si>
  <si>
    <t>20MW turbine</t>
  </si>
  <si>
    <t>01/01/2035-future</t>
  </si>
  <si>
    <t>S&amp;I Ports - baseline</t>
  </si>
  <si>
    <t>S&amp;I Ports - expanded</t>
  </si>
  <si>
    <t>O&amp;M ports - baseline</t>
  </si>
  <si>
    <t>O&amp;M ports - expanded</t>
  </si>
  <si>
    <t>Crescent City</t>
  </si>
  <si>
    <t>Morro Bay</t>
  </si>
  <si>
    <t>Newport</t>
  </si>
  <si>
    <t>Brookings Harbor</t>
  </si>
  <si>
    <t>San Francisco</t>
  </si>
  <si>
    <t>Diablo Canyon</t>
  </si>
  <si>
    <t>Ilwaco</t>
  </si>
  <si>
    <t>Central OR (Coos Bay)</t>
  </si>
  <si>
    <t>South OR (Brookings)</t>
  </si>
  <si>
    <t>North CA (Humboldt)</t>
  </si>
  <si>
    <t>Central CA (Morro Bay)</t>
  </si>
  <si>
    <t>all distances in km</t>
  </si>
  <si>
    <t>Reference sites</t>
  </si>
  <si>
    <t>scenario</t>
  </si>
  <si>
    <t>baseline</t>
  </si>
  <si>
    <t>expanded</t>
  </si>
  <si>
    <t>Notes</t>
  </si>
  <si>
    <t>reference_site_location</t>
  </si>
  <si>
    <t>Northern CA (Humboldt)</t>
  </si>
  <si>
    <t>Southern OR (Brookings)</t>
  </si>
  <si>
    <t>name</t>
  </si>
  <si>
    <t>associated_port</t>
  </si>
  <si>
    <t>associated_om_port</t>
  </si>
  <si>
    <t>Crescent City / San Francisco</t>
  </si>
  <si>
    <t>Port San Luis</t>
  </si>
  <si>
    <t>Morro Bay / Diablo Canyon</t>
  </si>
  <si>
    <t>Site</t>
  </si>
  <si>
    <t>Central CA 
previous report location - (35.56342, -121.77974)</t>
  </si>
  <si>
    <t>Northern CA
previous report location - (40.95078, -124.63619)</t>
  </si>
  <si>
    <t>Southern OR
previous report location - (42.682, -124.853)</t>
  </si>
  <si>
    <t>Central OR
previous report location -  (43.463, -124.814)</t>
  </si>
  <si>
    <t>Mean Wind Speed (m/s) - taken from  previous report</t>
  </si>
  <si>
    <t>9.8 @ 150m</t>
  </si>
  <si>
    <t>10.81 @ 150m</t>
  </si>
  <si>
    <t>9.84 @ 100m</t>
  </si>
  <si>
    <t>8.65 @ 100m</t>
  </si>
  <si>
    <t>Distance to S&amp;I port - calculated using NOAA (km)</t>
  </si>
  <si>
    <t>432.759 (Long Beach)
111.351 (San Luis)</t>
  </si>
  <si>
    <t>43.349 (Humboldt)
754.783 (San Luis)</t>
  </si>
  <si>
    <t>148.402 (Coos Bay)
477.341 (Astoria)</t>
  </si>
  <si>
    <t>50.051 (Coos Bay) 
316.46 (Astoria)</t>
  </si>
  <si>
    <t>89.117 (Grays Harbor)</t>
  </si>
  <si>
    <t>Distance to O&amp;M ports  - calculated using NOAA (km)</t>
  </si>
  <si>
    <t xml:space="preserve">90.795 (Morro Bay)
97.381 (Diablo Canyon) </t>
  </si>
  <si>
    <t>95.644 (Crescent city)
444.04 (SF)</t>
  </si>
  <si>
    <t xml:space="preserve">47.544 (Brookings Harbor)
</t>
  </si>
  <si>
    <t>127.839 (Newport)</t>
  </si>
  <si>
    <t>109.724 (Ilwaco)</t>
  </si>
  <si>
    <t xml:space="preserve">Distance to Landfall </t>
  </si>
  <si>
    <t>Depth (m) - taken from  previous report</t>
  </si>
  <si>
    <t>Scenarios</t>
  </si>
  <si>
    <t>Scenarios and corresponding S&amp;I ports</t>
  </si>
  <si>
    <t>Port capacity scheduling</t>
  </si>
  <si>
    <t>Port</t>
  </si>
  <si>
    <t>Available date for each production line (sub assembly + turbine integration)</t>
  </si>
  <si>
    <t>Line #1</t>
  </si>
  <si>
    <t>Line #2</t>
  </si>
  <si>
    <t>Line #3</t>
  </si>
  <si>
    <t>reference_site_region</t>
  </si>
  <si>
    <t>Central CA</t>
  </si>
  <si>
    <t>Central OR</t>
  </si>
  <si>
    <t>Northern CA</t>
  </si>
  <si>
    <t>Baseline-low</t>
  </si>
  <si>
    <t>Baseline-mid-SC</t>
  </si>
  <si>
    <t>Baseline-mid-CC</t>
  </si>
  <si>
    <t>Moderate-low</t>
  </si>
  <si>
    <t>Moderate-mid-SC</t>
  </si>
  <si>
    <t>Expanded-high</t>
  </si>
  <si>
    <t>moderate</t>
  </si>
  <si>
    <t>investment</t>
  </si>
  <si>
    <t>investment_year</t>
  </si>
  <si>
    <t>s&amp;I changed from humboldt</t>
  </si>
  <si>
    <t>s&amp;I changed from Humboldt</t>
  </si>
  <si>
    <t>s&amp;i changed from humboldt</t>
  </si>
  <si>
    <t>To do: go from 2 to 1 site in humboldt, and move some projects from there to Long Beach OR Grays Harbor</t>
  </si>
  <si>
    <t>To do: go from 2 to 1 site at Humboldt, move some humboldt projects to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</si>
</sst>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16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right" vertical="center" wrapText="1"/>
    </xf>
    <xf numFmtId="0" fontId="0" fillId="3" borderId="5" xfId="0" applyFill="1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4" borderId="5" xfId="0" applyFill="1" applyBorder="1"/>
    <xf numFmtId="0" fontId="0" fillId="5" borderId="5" xfId="0" applyFill="1" applyBorder="1"/>
    <xf numFmtId="0" fontId="2" fillId="0" borderId="0" xfId="0" applyFont="1"/>
    <xf numFmtId="0" fontId="0" fillId="6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rel.sharepoint.com/sites/WestCoastports/Shared%20Documents/General/Analysis/Scenarios/wc-pip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line-limited-ports"/>
      <sheetName val="Baseline-South-CA"/>
      <sheetName val="Baseline-Central-CA"/>
      <sheetName val="Expanded-all-ports"/>
      <sheetName val="Help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3">
          <cell r="B3">
            <v>1</v>
          </cell>
        </row>
        <row r="4">
          <cell r="B4" t="str">
            <v>05/01/</v>
          </cell>
        </row>
        <row r="10">
          <cell r="H10">
            <v>316.45999999999998</v>
          </cell>
        </row>
        <row r="11">
          <cell r="H11">
            <v>477.34100000000001</v>
          </cell>
        </row>
        <row r="12">
          <cell r="G12">
            <v>754.78300000000002</v>
          </cell>
        </row>
        <row r="13">
          <cell r="D13">
            <v>655.173</v>
          </cell>
          <cell r="G13">
            <v>111.351</v>
          </cell>
        </row>
        <row r="22">
          <cell r="B22">
            <v>1013</v>
          </cell>
          <cell r="C22">
            <v>832</v>
          </cell>
          <cell r="D22">
            <v>601.70000000000005</v>
          </cell>
          <cell r="E22">
            <v>594.70000000000005</v>
          </cell>
          <cell r="F22">
            <v>913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D8E-5DF7-47FC-80AC-96398A94DDF7}">
  <dimension ref="A1:P56"/>
  <sheetViews>
    <sheetView topLeftCell="C1" zoomScaleNormal="100" workbookViewId="0">
      <selection activeCell="N5" sqref="N5"/>
    </sheetView>
  </sheetViews>
  <sheetFormatPr baseColWidth="10" defaultColWidth="10.83203125" defaultRowHeight="16" x14ac:dyDescent="0.2"/>
  <cols>
    <col min="1" max="1" width="12.5" bestFit="1" customWidth="1"/>
    <col min="2" max="2" width="21.6640625" bestFit="1" customWidth="1"/>
    <col min="6" max="6" width="13.6640625" bestFit="1" customWidth="1"/>
    <col min="8" max="8" width="19.6640625" bestFit="1" customWidth="1"/>
    <col min="9" max="9" width="17.1640625" bestFit="1" customWidth="1"/>
    <col min="10" max="10" width="11.33203125" bestFit="1" customWidth="1"/>
    <col min="11" max="11" width="13.33203125" bestFit="1" customWidth="1"/>
    <col min="12" max="12" width="14.33203125" bestFit="1" customWidth="1"/>
    <col min="14" max="14" width="19.1640625" bestFit="1" customWidth="1"/>
    <col min="16" max="16" width="13.6640625" customWidth="1"/>
  </cols>
  <sheetData>
    <row r="1" spans="1:16" s="11" customFormat="1" x14ac:dyDescent="0.2">
      <c r="A1" s="11" t="s">
        <v>109</v>
      </c>
      <c r="B1" s="11" t="s">
        <v>106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18</v>
      </c>
      <c r="L1" s="11" t="s">
        <v>8</v>
      </c>
      <c r="M1" s="11" t="s">
        <v>9</v>
      </c>
      <c r="N1" s="11" t="s">
        <v>110</v>
      </c>
      <c r="O1" s="11" t="s">
        <v>102</v>
      </c>
      <c r="P1" s="11" t="s">
        <v>105</v>
      </c>
    </row>
    <row r="2" spans="1:16" x14ac:dyDescent="0.2">
      <c r="A2" t="s">
        <v>19</v>
      </c>
      <c r="B2" t="s">
        <v>99</v>
      </c>
      <c r="C2">
        <v>35.598999999999997</v>
      </c>
      <c r="D2">
        <v>-124.819</v>
      </c>
      <c r="E2">
        <v>1000</v>
      </c>
      <c r="F2" t="str">
        <f>IF(K2&gt;2034, "20MW_generic", "15MW_generic")</f>
        <v>15MW_generic</v>
      </c>
      <c r="G2">
        <v>800</v>
      </c>
      <c r="H2">
        <v>432.74900000000002</v>
      </c>
      <c r="I2">
        <v>432.74900000000002</v>
      </c>
      <c r="J2" t="s">
        <v>74</v>
      </c>
      <c r="K2">
        <v>2030</v>
      </c>
      <c r="L2">
        <f>K2-Helpers!$B$3</f>
        <v>2029</v>
      </c>
      <c r="M2" s="20" t="str">
        <f>_xlfn.CONCAT(Helpers!$B$4, test!L2)</f>
        <v>05/01/2029</v>
      </c>
      <c r="N2" t="s">
        <v>11</v>
      </c>
      <c r="O2" t="s">
        <v>103</v>
      </c>
    </row>
    <row r="3" spans="1:16" x14ac:dyDescent="0.2">
      <c r="A3" t="s">
        <v>20</v>
      </c>
      <c r="B3" t="s">
        <v>99</v>
      </c>
      <c r="C3">
        <v>35.598999999999997</v>
      </c>
      <c r="D3">
        <v>-124.819</v>
      </c>
      <c r="E3">
        <v>1000</v>
      </c>
      <c r="F3" t="str">
        <f t="shared" ref="F3:F4" si="0">IF(K3&gt;2034, "20MW_generic", "15MW_generic")</f>
        <v>15MW_generic</v>
      </c>
      <c r="G3">
        <v>800</v>
      </c>
      <c r="H3">
        <v>432.74900000000002</v>
      </c>
      <c r="I3">
        <v>432.74900000000002</v>
      </c>
      <c r="J3" t="s">
        <v>74</v>
      </c>
      <c r="K3">
        <v>2031</v>
      </c>
      <c r="L3">
        <f>K3-Helpers!$B$3</f>
        <v>2030</v>
      </c>
      <c r="M3" s="20" t="str">
        <f>_xlfn.CONCAT(Helpers!$B$4, test!L3)</f>
        <v>05/01/2030</v>
      </c>
      <c r="N3" t="s">
        <v>11</v>
      </c>
      <c r="O3" t="s">
        <v>103</v>
      </c>
    </row>
    <row r="4" spans="1:16" x14ac:dyDescent="0.2">
      <c r="A4" t="s">
        <v>21</v>
      </c>
      <c r="B4" t="s">
        <v>99</v>
      </c>
      <c r="C4">
        <v>35.598999999999997</v>
      </c>
      <c r="D4">
        <v>-124.819</v>
      </c>
      <c r="E4">
        <v>1000</v>
      </c>
      <c r="F4" t="str">
        <f t="shared" si="0"/>
        <v>15MW_generic</v>
      </c>
      <c r="G4">
        <v>800</v>
      </c>
      <c r="H4">
        <v>432.74900000000002</v>
      </c>
      <c r="I4">
        <v>432.74900000000002</v>
      </c>
      <c r="J4" t="s">
        <v>74</v>
      </c>
      <c r="K4">
        <v>2032</v>
      </c>
      <c r="L4">
        <f>K4-Helpers!$B$3</f>
        <v>2031</v>
      </c>
      <c r="M4" s="20" t="str">
        <f>_xlfn.CONCAT(Helpers!$B$4, test!L4)</f>
        <v>05/01/2031</v>
      </c>
      <c r="N4" t="s">
        <v>11</v>
      </c>
      <c r="O4" t="s">
        <v>103</v>
      </c>
    </row>
    <row r="16" spans="1:16" x14ac:dyDescent="0.2">
      <c r="M16" s="20"/>
    </row>
    <row r="43" spans="16:16" x14ac:dyDescent="0.2">
      <c r="P43" s="12"/>
    </row>
    <row r="44" spans="16:16" x14ac:dyDescent="0.2">
      <c r="P44" s="12"/>
    </row>
    <row r="45" spans="16:16" x14ac:dyDescent="0.2">
      <c r="P45" s="12"/>
    </row>
    <row r="46" spans="16:16" x14ac:dyDescent="0.2">
      <c r="P46" s="12"/>
    </row>
    <row r="47" spans="16:16" x14ac:dyDescent="0.2">
      <c r="P47" s="12"/>
    </row>
    <row r="48" spans="16:16" x14ac:dyDescent="0.2">
      <c r="P48" s="12"/>
    </row>
    <row r="49" spans="16:16" x14ac:dyDescent="0.2">
      <c r="P49" s="12"/>
    </row>
    <row r="50" spans="16:16" x14ac:dyDescent="0.2">
      <c r="P50" s="12"/>
    </row>
    <row r="51" spans="16:16" x14ac:dyDescent="0.2">
      <c r="P51" s="12"/>
    </row>
    <row r="52" spans="16:16" x14ac:dyDescent="0.2">
      <c r="P52" s="12"/>
    </row>
    <row r="53" spans="16:16" x14ac:dyDescent="0.2">
      <c r="P53" s="12"/>
    </row>
    <row r="54" spans="16:16" x14ac:dyDescent="0.2">
      <c r="P54" s="12"/>
    </row>
    <row r="55" spans="16:16" x14ac:dyDescent="0.2">
      <c r="P55" s="12"/>
    </row>
    <row r="56" spans="16:16" x14ac:dyDescent="0.2">
      <c r="P5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FB4-9BDF-3A4F-BB35-774A258161B8}">
  <dimension ref="A1:T46"/>
  <sheetViews>
    <sheetView topLeftCell="B21" zoomScaleNormal="100" workbookViewId="0">
      <selection activeCell="C2" sqref="C2:L26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9" max="19" width="15.1640625" bestFit="1" customWidth="1"/>
    <col min="20" max="20" width="13.6640625" customWidth="1"/>
  </cols>
  <sheetData>
    <row r="1" spans="1:20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158</v>
      </c>
      <c r="S1" s="11" t="s">
        <v>159</v>
      </c>
      <c r="T1" s="11" t="s">
        <v>105</v>
      </c>
    </row>
    <row r="2" spans="1:20" s="25" customFormat="1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v>1013</v>
      </c>
      <c r="I2">
        <v>655.173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_xlfn.CONCAT([1]Helpers!$B$4,'Baseline-Low'!M2)</f>
        <v>05/01/2029</v>
      </c>
      <c r="O2" t="s">
        <v>11</v>
      </c>
      <c r="P2" t="s">
        <v>90</v>
      </c>
      <c r="Q2" t="s">
        <v>103</v>
      </c>
      <c r="R2">
        <v>1274</v>
      </c>
      <c r="S2" s="20">
        <v>47119</v>
      </c>
    </row>
    <row r="3" spans="1:20" s="25" customFormat="1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26" si="0">IF(L3&gt;2034, "20MW_generic", "15MW_generic")</f>
        <v>15MW_generic</v>
      </c>
      <c r="H3">
        <v>1013</v>
      </c>
      <c r="I3">
        <v>655.173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_xlfn.CONCAT([1]Helpers!$B$4,'Baseline-Low'!M3)</f>
        <v>05/01/2030</v>
      </c>
      <c r="O3" t="s">
        <v>11</v>
      </c>
      <c r="P3" t="s">
        <v>90</v>
      </c>
      <c r="Q3" t="s">
        <v>103</v>
      </c>
      <c r="R3">
        <v>1950</v>
      </c>
      <c r="S3" s="20">
        <v>47484</v>
      </c>
    </row>
    <row r="4" spans="1:20" s="25" customFormat="1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v>1013</v>
      </c>
      <c r="I4">
        <v>655.173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_xlfn.CONCAT([1]Helpers!$B$4,'Baseline-Low'!M4)</f>
        <v>05/01/2031</v>
      </c>
      <c r="O4" t="s">
        <v>11</v>
      </c>
      <c r="P4" t="s">
        <v>90</v>
      </c>
      <c r="Q4" t="s">
        <v>103</v>
      </c>
      <c r="R4">
        <v>1950</v>
      </c>
      <c r="S4" s="20">
        <v>47849</v>
      </c>
    </row>
    <row r="5" spans="1:20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_xlfn.CONCAT([1]Helpers!$B$4,'Baseline-Low'!M5)</f>
        <v>05/01/2029</v>
      </c>
      <c r="O5" t="s">
        <v>11</v>
      </c>
      <c r="P5" t="s">
        <v>112</v>
      </c>
      <c r="Q5" t="s">
        <v>103</v>
      </c>
      <c r="R5">
        <v>1274</v>
      </c>
      <c r="S5" s="20">
        <v>47119</v>
      </c>
    </row>
    <row r="6" spans="1:20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_xlfn.CONCAT([1]Helpers!$B$4,'Baseline-Low'!M6)</f>
        <v>05/01/2030</v>
      </c>
      <c r="O6" t="s">
        <v>11</v>
      </c>
      <c r="P6" t="s">
        <v>112</v>
      </c>
      <c r="Q6" t="s">
        <v>103</v>
      </c>
      <c r="R6">
        <v>1950</v>
      </c>
      <c r="S6" s="20">
        <v>47484</v>
      </c>
    </row>
    <row r="7" spans="1:20" x14ac:dyDescent="0.2">
      <c r="A7" t="s">
        <v>24</v>
      </c>
      <c r="B7" t="s">
        <v>107</v>
      </c>
      <c r="C7" t="s">
        <v>150</v>
      </c>
      <c r="D7">
        <v>40.965299999999999</v>
      </c>
      <c r="E7">
        <v>-124.6631</v>
      </c>
      <c r="F7">
        <v>1000</v>
      </c>
      <c r="G7" t="str">
        <f t="shared" si="0"/>
        <v>15MW_generic</v>
      </c>
      <c r="H7">
        <f>[1]Helpers!$C$22</f>
        <v>832</v>
      </c>
      <c r="I7">
        <v>43.348999999999997</v>
      </c>
      <c r="J7">
        <v>43.348999999999997</v>
      </c>
      <c r="K7" t="s">
        <v>74</v>
      </c>
      <c r="L7">
        <v>2033</v>
      </c>
      <c r="M7">
        <f>L7-[1]Helpers!$B$3</f>
        <v>2032</v>
      </c>
      <c r="N7" t="str">
        <f>_xlfn.CONCAT([1]Helpers!$B$4,'Baseline-Low'!M7)</f>
        <v>05/01/2032</v>
      </c>
      <c r="O7" t="s">
        <v>11</v>
      </c>
      <c r="P7" t="s">
        <v>112</v>
      </c>
      <c r="Q7" t="s">
        <v>103</v>
      </c>
      <c r="R7">
        <v>1950</v>
      </c>
      <c r="S7" s="20">
        <v>48214</v>
      </c>
    </row>
    <row r="8" spans="1:20" x14ac:dyDescent="0.2">
      <c r="A8" t="s">
        <v>25</v>
      </c>
      <c r="B8" t="s">
        <v>107</v>
      </c>
      <c r="C8" t="s">
        <v>150</v>
      </c>
      <c r="D8">
        <v>40.965299999999999</v>
      </c>
      <c r="E8">
        <v>-124.6631</v>
      </c>
      <c r="F8">
        <v>1000</v>
      </c>
      <c r="G8" t="str">
        <f t="shared" si="0"/>
        <v>15MW_generic</v>
      </c>
      <c r="H8">
        <f>[1]Helpers!$C$22</f>
        <v>832</v>
      </c>
      <c r="I8">
        <v>43.348999999999997</v>
      </c>
      <c r="J8">
        <v>43.348999999999997</v>
      </c>
      <c r="K8" t="s">
        <v>74</v>
      </c>
      <c r="L8">
        <v>2034</v>
      </c>
      <c r="M8">
        <f>L8-[1]Helpers!$B$3</f>
        <v>2033</v>
      </c>
      <c r="N8" t="str">
        <f>_xlfn.CONCAT([1]Helpers!$B$4,'Baseline-Low'!M8)</f>
        <v>05/01/2033</v>
      </c>
      <c r="O8" t="s">
        <v>11</v>
      </c>
      <c r="P8" t="s">
        <v>112</v>
      </c>
      <c r="Q8" t="s">
        <v>103</v>
      </c>
      <c r="R8">
        <v>1950</v>
      </c>
      <c r="S8" s="20">
        <v>48580</v>
      </c>
    </row>
    <row r="9" spans="1:20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20MW_generic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2035</v>
      </c>
      <c r="M9">
        <f>L9-[1]Helpers!$B$3</f>
        <v>2034</v>
      </c>
      <c r="N9" t="str">
        <f>_xlfn.CONCAT([1]Helpers!$B$4,'Baseline-Low'!M9)</f>
        <v>05/01/2034</v>
      </c>
      <c r="O9" t="s">
        <v>11</v>
      </c>
      <c r="P9" t="s">
        <v>112</v>
      </c>
      <c r="Q9" t="s">
        <v>103</v>
      </c>
      <c r="R9">
        <v>1950</v>
      </c>
      <c r="S9" s="20">
        <v>48945</v>
      </c>
    </row>
    <row r="10" spans="1:20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20MW_generic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2036</v>
      </c>
      <c r="M10">
        <f>L10-[1]Helpers!$B$3</f>
        <v>2035</v>
      </c>
      <c r="N10" t="str">
        <f>_xlfn.CONCAT([1]Helpers!$B$4,'Baseline-Low'!M10)</f>
        <v>05/01/2035</v>
      </c>
      <c r="O10" t="s">
        <v>11</v>
      </c>
      <c r="P10" t="s">
        <v>112</v>
      </c>
      <c r="Q10" t="s">
        <v>103</v>
      </c>
      <c r="R10">
        <v>1950</v>
      </c>
      <c r="S10" s="20">
        <v>49310</v>
      </c>
    </row>
    <row r="11" spans="1:20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2037</v>
      </c>
      <c r="M11">
        <f>L11-[1]Helpers!$B$3</f>
        <v>2036</v>
      </c>
      <c r="N11" t="str">
        <f>_xlfn.CONCAT([1]Helpers!$B$4,'Baseline-Low'!M11)</f>
        <v>05/01/2036</v>
      </c>
      <c r="O11" t="s">
        <v>11</v>
      </c>
      <c r="P11" t="s">
        <v>112</v>
      </c>
      <c r="Q11" t="s">
        <v>103</v>
      </c>
      <c r="R11">
        <v>1950</v>
      </c>
      <c r="S11" s="20">
        <v>49675</v>
      </c>
    </row>
    <row r="12" spans="1:20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2038</v>
      </c>
      <c r="M12">
        <f>L12-[1]Helpers!$B$3</f>
        <v>2037</v>
      </c>
      <c r="N12" t="str">
        <f>_xlfn.CONCAT([1]Helpers!$B$4,'Baseline-Low'!M12)</f>
        <v>05/01/2037</v>
      </c>
      <c r="O12" t="s">
        <v>11</v>
      </c>
      <c r="P12" t="s">
        <v>112</v>
      </c>
      <c r="Q12" t="s">
        <v>103</v>
      </c>
      <c r="R12">
        <v>1950</v>
      </c>
      <c r="S12" s="20">
        <v>50041</v>
      </c>
    </row>
    <row r="13" spans="1:20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2039</v>
      </c>
      <c r="M13">
        <f>L13-[1]Helpers!$B$3</f>
        <v>2038</v>
      </c>
      <c r="N13" t="str">
        <f>_xlfn.CONCAT([1]Helpers!$B$4,'Baseline-Low'!M13)</f>
        <v>05/01/2038</v>
      </c>
      <c r="O13" t="s">
        <v>11</v>
      </c>
      <c r="P13" t="s">
        <v>112</v>
      </c>
      <c r="Q13" t="s">
        <v>103</v>
      </c>
      <c r="R13">
        <v>1950</v>
      </c>
      <c r="S13" s="20">
        <v>50406</v>
      </c>
    </row>
    <row r="14" spans="1:20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2040</v>
      </c>
      <c r="M14">
        <f>L14-[1]Helpers!$B$3</f>
        <v>2039</v>
      </c>
      <c r="N14" t="str">
        <f>_xlfn.CONCAT([1]Helpers!$B$4,'Baseline-Low'!M14)</f>
        <v>05/01/2039</v>
      </c>
      <c r="O14" t="s">
        <v>11</v>
      </c>
      <c r="P14" t="s">
        <v>112</v>
      </c>
      <c r="Q14" t="s">
        <v>103</v>
      </c>
      <c r="R14">
        <v>1950</v>
      </c>
      <c r="S14" s="20">
        <v>50771</v>
      </c>
    </row>
    <row r="15" spans="1:20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2041</v>
      </c>
      <c r="M15">
        <f>L15-[1]Helpers!$B$3</f>
        <v>2040</v>
      </c>
      <c r="N15" t="str">
        <f>_xlfn.CONCAT([1]Helpers!$B$4,'Baseline-Low'!M15)</f>
        <v>05/01/2040</v>
      </c>
      <c r="O15" t="s">
        <v>11</v>
      </c>
      <c r="P15" t="s">
        <v>112</v>
      </c>
      <c r="Q15" t="s">
        <v>103</v>
      </c>
      <c r="R15">
        <v>1950</v>
      </c>
      <c r="S15" s="20">
        <v>51136</v>
      </c>
    </row>
    <row r="16" spans="1:20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2042</v>
      </c>
      <c r="M16">
        <f>L16-[1]Helpers!$B$3</f>
        <v>2041</v>
      </c>
      <c r="N16" t="str">
        <f>_xlfn.CONCAT([1]Helpers!$B$4,'Baseline-Low'!M16)</f>
        <v>05/01/2041</v>
      </c>
      <c r="O16" t="s">
        <v>11</v>
      </c>
      <c r="P16" t="s">
        <v>112</v>
      </c>
      <c r="Q16" t="s">
        <v>103</v>
      </c>
      <c r="R16">
        <v>1950</v>
      </c>
      <c r="S16" s="20">
        <v>51502</v>
      </c>
    </row>
    <row r="17" spans="1:19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2043</v>
      </c>
      <c r="M17">
        <f>L17-[1]Helpers!$B$3</f>
        <v>2042</v>
      </c>
      <c r="N17" t="str">
        <f>_xlfn.CONCAT([1]Helpers!$B$4,'Baseline-Low'!M17)</f>
        <v>05/01/2042</v>
      </c>
      <c r="O17" t="s">
        <v>11</v>
      </c>
      <c r="P17" t="s">
        <v>112</v>
      </c>
      <c r="Q17" t="s">
        <v>103</v>
      </c>
      <c r="R17">
        <v>1950</v>
      </c>
      <c r="S17" s="20">
        <v>51867</v>
      </c>
    </row>
    <row r="18" spans="1:19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2044</v>
      </c>
      <c r="M18">
        <f>L18-[1]Helpers!$B$3</f>
        <v>2043</v>
      </c>
      <c r="N18" t="str">
        <f>_xlfn.CONCAT([1]Helpers!$B$4,'Baseline-Low'!M18)</f>
        <v>05/01/2043</v>
      </c>
      <c r="O18" t="s">
        <v>11</v>
      </c>
      <c r="P18" t="s">
        <v>112</v>
      </c>
      <c r="Q18" t="s">
        <v>103</v>
      </c>
      <c r="R18">
        <v>1950</v>
      </c>
      <c r="S18" s="20">
        <v>52232</v>
      </c>
    </row>
    <row r="19" spans="1:19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2045</v>
      </c>
      <c r="M19">
        <f>L19-[1]Helpers!$B$3</f>
        <v>2044</v>
      </c>
      <c r="N19" t="str">
        <f>_xlfn.CONCAT([1]Helpers!$B$4,'Baseline-Low'!M19)</f>
        <v>05/01/2044</v>
      </c>
      <c r="O19" t="s">
        <v>11</v>
      </c>
      <c r="P19" t="s">
        <v>112</v>
      </c>
      <c r="Q19" t="s">
        <v>103</v>
      </c>
      <c r="R19">
        <v>1950</v>
      </c>
      <c r="S19" s="20">
        <v>52597</v>
      </c>
    </row>
    <row r="20" spans="1:19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2045</v>
      </c>
      <c r="M20">
        <f>L20-[1]Helpers!$B$3</f>
        <v>2044</v>
      </c>
      <c r="N20" t="str">
        <f>_xlfn.CONCAT([1]Helpers!$B$4,'Baseline-Low'!M20)</f>
        <v>05/01/2044</v>
      </c>
      <c r="O20" t="s">
        <v>11</v>
      </c>
      <c r="P20" t="s">
        <v>112</v>
      </c>
      <c r="Q20" t="s">
        <v>103</v>
      </c>
      <c r="R20">
        <v>1950</v>
      </c>
      <c r="S20" s="20">
        <v>52597</v>
      </c>
    </row>
    <row r="21" spans="1:19" s="25" customFormat="1" x14ac:dyDescent="0.2">
      <c r="A21" t="s">
        <v>38</v>
      </c>
      <c r="B21" t="s">
        <v>99</v>
      </c>
      <c r="C21" t="s">
        <v>148</v>
      </c>
      <c r="D21">
        <v>35.598999999999997</v>
      </c>
      <c r="E21">
        <v>-124.819</v>
      </c>
      <c r="F21">
        <v>1000</v>
      </c>
      <c r="G21" t="str">
        <f t="shared" si="0"/>
        <v>15MW_generic</v>
      </c>
      <c r="H21">
        <v>1013</v>
      </c>
      <c r="I21">
        <v>655.173</v>
      </c>
      <c r="J21">
        <f>[1]Helpers!$G$13</f>
        <v>111.351</v>
      </c>
      <c r="K21" t="s">
        <v>74</v>
      </c>
      <c r="L21">
        <v>2033</v>
      </c>
      <c r="M21">
        <f>L21-[1]Helpers!$B$3</f>
        <v>2032</v>
      </c>
      <c r="N21" t="str">
        <f>_xlfn.CONCAT([1]Helpers!$B$4,'Baseline-Low'!M21)</f>
        <v>05/01/2032</v>
      </c>
      <c r="O21" t="s">
        <v>11</v>
      </c>
      <c r="P21" t="s">
        <v>90</v>
      </c>
      <c r="Q21" t="s">
        <v>103</v>
      </c>
      <c r="R21">
        <v>1950</v>
      </c>
      <c r="S21" s="20">
        <v>48214</v>
      </c>
    </row>
    <row r="22" spans="1:19" s="25" customFormat="1" x14ac:dyDescent="0.2">
      <c r="A22" t="s">
        <v>39</v>
      </c>
      <c r="B22" t="s">
        <v>99</v>
      </c>
      <c r="C22" t="s">
        <v>148</v>
      </c>
      <c r="D22">
        <v>35.598999999999997</v>
      </c>
      <c r="E22">
        <v>-124.819</v>
      </c>
      <c r="F22">
        <v>1000</v>
      </c>
      <c r="G22" t="str">
        <f t="shared" si="0"/>
        <v>20MW_generic</v>
      </c>
      <c r="H22">
        <v>1013</v>
      </c>
      <c r="I22">
        <v>655.173</v>
      </c>
      <c r="J22">
        <f>[1]Helpers!$G$13</f>
        <v>111.351</v>
      </c>
      <c r="K22" t="s">
        <v>74</v>
      </c>
      <c r="L22">
        <v>2035</v>
      </c>
      <c r="M22">
        <f>L22-[1]Helpers!$B$3</f>
        <v>2034</v>
      </c>
      <c r="N22" t="str">
        <f>_xlfn.CONCAT([1]Helpers!$B$4,'Baseline-Low'!M22)</f>
        <v>05/01/2034</v>
      </c>
      <c r="O22" t="s">
        <v>11</v>
      </c>
      <c r="P22" t="s">
        <v>90</v>
      </c>
      <c r="Q22" t="s">
        <v>103</v>
      </c>
      <c r="R22">
        <v>1950</v>
      </c>
      <c r="S22" s="20">
        <v>414187</v>
      </c>
    </row>
    <row r="23" spans="1:19" s="25" customFormat="1" x14ac:dyDescent="0.2">
      <c r="A23" t="s">
        <v>40</v>
      </c>
      <c r="B23" t="s">
        <v>99</v>
      </c>
      <c r="C23" t="s">
        <v>148</v>
      </c>
      <c r="D23">
        <v>35.598999999999997</v>
      </c>
      <c r="E23">
        <v>-124.819</v>
      </c>
      <c r="F23">
        <v>1000</v>
      </c>
      <c r="G23" t="str">
        <f t="shared" si="0"/>
        <v>20MW_generic</v>
      </c>
      <c r="H23">
        <v>1013</v>
      </c>
      <c r="I23">
        <v>655.173</v>
      </c>
      <c r="J23">
        <f>[1]Helpers!$G$13</f>
        <v>111.351</v>
      </c>
      <c r="K23" t="s">
        <v>74</v>
      </c>
      <c r="L23">
        <v>2037</v>
      </c>
      <c r="M23">
        <f>L23-[1]Helpers!$B$3</f>
        <v>2036</v>
      </c>
      <c r="N23" t="str">
        <f>_xlfn.CONCAT([1]Helpers!$B$4,'Baseline-Low'!M23)</f>
        <v>05/01/2036</v>
      </c>
      <c r="O23" t="s">
        <v>11</v>
      </c>
      <c r="P23" t="s">
        <v>90</v>
      </c>
      <c r="Q23" t="s">
        <v>103</v>
      </c>
      <c r="R23">
        <v>1950</v>
      </c>
      <c r="S23" s="20">
        <v>49675</v>
      </c>
    </row>
    <row r="24" spans="1:19" s="25" customFormat="1" x14ac:dyDescent="0.2">
      <c r="A24" t="s">
        <v>41</v>
      </c>
      <c r="B24" t="s">
        <v>99</v>
      </c>
      <c r="C24" t="s">
        <v>148</v>
      </c>
      <c r="D24">
        <v>35.598999999999997</v>
      </c>
      <c r="E24">
        <v>-124.819</v>
      </c>
      <c r="F24">
        <v>1000</v>
      </c>
      <c r="G24" t="str">
        <f t="shared" si="0"/>
        <v>20MW_generic</v>
      </c>
      <c r="H24">
        <v>1013</v>
      </c>
      <c r="I24">
        <v>655.173</v>
      </c>
      <c r="J24">
        <f>[1]Helpers!$G$13</f>
        <v>111.351</v>
      </c>
      <c r="K24" t="s">
        <v>74</v>
      </c>
      <c r="L24">
        <v>2039</v>
      </c>
      <c r="M24">
        <f>L24-[1]Helpers!$B$3</f>
        <v>2038</v>
      </c>
      <c r="N24" t="str">
        <f>_xlfn.CONCAT([1]Helpers!$B$4,'Baseline-Low'!M24)</f>
        <v>05/01/2038</v>
      </c>
      <c r="O24" t="s">
        <v>11</v>
      </c>
      <c r="P24" t="s">
        <v>90</v>
      </c>
      <c r="Q24" t="s">
        <v>103</v>
      </c>
      <c r="R24">
        <v>1950</v>
      </c>
      <c r="S24" s="20">
        <v>50406</v>
      </c>
    </row>
    <row r="25" spans="1:19" s="25" customFormat="1" x14ac:dyDescent="0.2">
      <c r="A25" t="s">
        <v>42</v>
      </c>
      <c r="B25" t="s">
        <v>99</v>
      </c>
      <c r="C25" t="s">
        <v>148</v>
      </c>
      <c r="D25">
        <v>35.598999999999997</v>
      </c>
      <c r="E25">
        <v>-124.819</v>
      </c>
      <c r="F25">
        <v>1000</v>
      </c>
      <c r="G25" t="str">
        <f t="shared" si="0"/>
        <v>20MW_generic</v>
      </c>
      <c r="H25">
        <v>1013</v>
      </c>
      <c r="I25">
        <v>655.173</v>
      </c>
      <c r="J25">
        <f>[1]Helpers!$G$13</f>
        <v>111.351</v>
      </c>
      <c r="K25" t="s">
        <v>74</v>
      </c>
      <c r="L25">
        <v>2041</v>
      </c>
      <c r="M25">
        <f>L25-[1]Helpers!$B$3</f>
        <v>2040</v>
      </c>
      <c r="N25" t="str">
        <f>_xlfn.CONCAT([1]Helpers!$B$4,'Baseline-Low'!M25)</f>
        <v>05/01/2040</v>
      </c>
      <c r="O25" t="s">
        <v>11</v>
      </c>
      <c r="P25" t="s">
        <v>90</v>
      </c>
      <c r="Q25" t="s">
        <v>103</v>
      </c>
      <c r="R25">
        <v>1950</v>
      </c>
      <c r="S25" s="20">
        <v>51136</v>
      </c>
    </row>
    <row r="26" spans="1:19" s="25" customFormat="1" x14ac:dyDescent="0.2">
      <c r="A26" t="s">
        <v>43</v>
      </c>
      <c r="B26" t="s">
        <v>99</v>
      </c>
      <c r="C26" t="s">
        <v>148</v>
      </c>
      <c r="D26">
        <v>35.598999999999997</v>
      </c>
      <c r="E26">
        <v>-124.819</v>
      </c>
      <c r="F26">
        <v>1000</v>
      </c>
      <c r="G26" t="str">
        <f t="shared" si="0"/>
        <v>20MW_generic</v>
      </c>
      <c r="H26">
        <v>1013</v>
      </c>
      <c r="I26">
        <v>655.173</v>
      </c>
      <c r="J26">
        <f>[1]Helpers!$G$13</f>
        <v>111.351</v>
      </c>
      <c r="K26" t="s">
        <v>74</v>
      </c>
      <c r="L26">
        <v>2043</v>
      </c>
      <c r="M26">
        <f>L26-[1]Helpers!$B$3</f>
        <v>2042</v>
      </c>
      <c r="N26" t="str">
        <f>_xlfn.CONCAT([1]Helpers!$B$4,'Baseline-Low'!M26)</f>
        <v>05/01/2042</v>
      </c>
      <c r="O26" t="s">
        <v>11</v>
      </c>
      <c r="P26" t="s">
        <v>90</v>
      </c>
      <c r="Q26" t="s">
        <v>103</v>
      </c>
      <c r="R26">
        <v>1950</v>
      </c>
      <c r="S26" s="20">
        <v>51867</v>
      </c>
    </row>
    <row r="33" spans="20:20" x14ac:dyDescent="0.2">
      <c r="T33" s="12"/>
    </row>
    <row r="34" spans="20:20" x14ac:dyDescent="0.2">
      <c r="T34" s="12"/>
    </row>
    <row r="35" spans="20:20" x14ac:dyDescent="0.2">
      <c r="T35" s="12"/>
    </row>
    <row r="36" spans="20:20" x14ac:dyDescent="0.2">
      <c r="T36" s="12"/>
    </row>
    <row r="37" spans="20:20" x14ac:dyDescent="0.2">
      <c r="T37" s="12"/>
    </row>
    <row r="38" spans="20:20" x14ac:dyDescent="0.2">
      <c r="T38" s="12"/>
    </row>
    <row r="39" spans="20:20" x14ac:dyDescent="0.2">
      <c r="T39" s="12"/>
    </row>
    <row r="40" spans="20:20" x14ac:dyDescent="0.2">
      <c r="T40" s="12"/>
    </row>
    <row r="41" spans="20:20" x14ac:dyDescent="0.2">
      <c r="T41" s="12"/>
    </row>
    <row r="42" spans="20:20" x14ac:dyDescent="0.2">
      <c r="T42" s="12"/>
    </row>
    <row r="43" spans="20:20" x14ac:dyDescent="0.2">
      <c r="T43" s="12"/>
    </row>
    <row r="44" spans="20:20" x14ac:dyDescent="0.2">
      <c r="T44" s="12"/>
    </row>
    <row r="45" spans="20:20" x14ac:dyDescent="0.2">
      <c r="T45" s="12"/>
    </row>
    <row r="46" spans="20:20" x14ac:dyDescent="0.2">
      <c r="T4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BED1-05E8-4648-AFD7-D5B871AAF55A}">
  <dimension ref="A1:R46"/>
  <sheetViews>
    <sheetView topLeftCell="B1" zoomScale="125" zoomScaleNormal="100" workbookViewId="0">
      <selection activeCell="K31" sqref="K31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s="25" customFormat="1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432.75900000000001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_xlfn.CONCAT([1]Helpers!$B$4,'Baseline-Mid (SC)'!M2)</f>
        <v>05/01/2029</v>
      </c>
      <c r="O2" t="s">
        <v>10</v>
      </c>
      <c r="P2" t="s">
        <v>90</v>
      </c>
      <c r="Q2" t="s">
        <v>157</v>
      </c>
    </row>
    <row r="3" spans="1:18" s="25" customFormat="1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26" si="0">IF(L3&gt;2034, "20MW_generic", "15MW_generic")</f>
        <v>15MW_generic</v>
      </c>
      <c r="H3">
        <f>[1]Helpers!$B$22</f>
        <v>1013</v>
      </c>
      <c r="I3">
        <v>432.75900000000001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_xlfn.CONCAT([1]Helpers!$B$4,'Baseline-Mid (SC)'!M3)</f>
        <v>05/01/2030</v>
      </c>
      <c r="O3" t="s">
        <v>10</v>
      </c>
      <c r="P3" t="s">
        <v>90</v>
      </c>
      <c r="Q3" t="s">
        <v>157</v>
      </c>
    </row>
    <row r="4" spans="1:18" s="25" customFormat="1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432.75900000000001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_xlfn.CONCAT([1]Helpers!$B$4,'Baseline-Mid (SC)'!M4)</f>
        <v>05/01/2031</v>
      </c>
      <c r="O4" t="s">
        <v>10</v>
      </c>
      <c r="P4" t="s">
        <v>90</v>
      </c>
      <c r="Q4" t="s">
        <v>157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_xlfn.CONCAT([1]Helpers!$B$4,'Baseline-Mid (SC)'!M5)</f>
        <v>05/01/2029</v>
      </c>
      <c r="O5" t="s">
        <v>11</v>
      </c>
      <c r="P5" t="s">
        <v>112</v>
      </c>
      <c r="Q5" t="s">
        <v>157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_xlfn.CONCAT([1]Helpers!$B$4,'Baseline-Mid (SC)'!M6)</f>
        <v>05/01/2030</v>
      </c>
      <c r="O6" t="s">
        <v>11</v>
      </c>
      <c r="P6" t="s">
        <v>112</v>
      </c>
      <c r="Q6" t="s">
        <v>157</v>
      </c>
    </row>
    <row r="7" spans="1:18" x14ac:dyDescent="0.2">
      <c r="A7" t="s">
        <v>24</v>
      </c>
      <c r="B7" t="s">
        <v>107</v>
      </c>
      <c r="C7" t="s">
        <v>150</v>
      </c>
      <c r="D7">
        <v>40.965299999999999</v>
      </c>
      <c r="E7">
        <v>-124.6631</v>
      </c>
      <c r="F7">
        <v>1000</v>
      </c>
      <c r="G7" t="str">
        <f t="shared" si="0"/>
        <v>15MW_generic</v>
      </c>
      <c r="H7">
        <f>[1]Helpers!$C$22</f>
        <v>832</v>
      </c>
      <c r="I7">
        <v>43.348999999999997</v>
      </c>
      <c r="J7">
        <v>43.348999999999997</v>
      </c>
      <c r="K7" t="s">
        <v>74</v>
      </c>
      <c r="L7">
        <v>2033</v>
      </c>
      <c r="M7">
        <f>L7-[1]Helpers!$B$3</f>
        <v>2032</v>
      </c>
      <c r="N7" t="str">
        <f>_xlfn.CONCAT([1]Helpers!$B$4,'Baseline-Mid (SC)'!M7)</f>
        <v>05/01/2032</v>
      </c>
      <c r="O7" t="s">
        <v>11</v>
      </c>
      <c r="P7" t="s">
        <v>112</v>
      </c>
      <c r="Q7" t="s">
        <v>157</v>
      </c>
    </row>
    <row r="8" spans="1:18" x14ac:dyDescent="0.2">
      <c r="A8" t="s">
        <v>25</v>
      </c>
      <c r="B8" t="s">
        <v>107</v>
      </c>
      <c r="C8" t="s">
        <v>150</v>
      </c>
      <c r="D8">
        <v>40.965299999999999</v>
      </c>
      <c r="E8">
        <v>-124.6631</v>
      </c>
      <c r="F8">
        <v>1000</v>
      </c>
      <c r="G8" t="str">
        <f t="shared" si="0"/>
        <v>15MW_generic</v>
      </c>
      <c r="H8">
        <f>[1]Helpers!$C$22</f>
        <v>832</v>
      </c>
      <c r="I8">
        <v>43.348999999999997</v>
      </c>
      <c r="J8">
        <v>43.348999999999997</v>
      </c>
      <c r="K8" t="s">
        <v>74</v>
      </c>
      <c r="L8">
        <v>2034</v>
      </c>
      <c r="M8">
        <f>L8-[1]Helpers!$B$3</f>
        <v>2033</v>
      </c>
      <c r="N8" t="str">
        <f>_xlfn.CONCAT([1]Helpers!$B$4,'Baseline-Mid (SC)'!M8)</f>
        <v>05/01/2033</v>
      </c>
      <c r="O8" s="26" t="s">
        <v>10</v>
      </c>
      <c r="P8" t="s">
        <v>112</v>
      </c>
      <c r="Q8" t="s">
        <v>157</v>
      </c>
      <c r="R8" t="s">
        <v>160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20MW_generic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2035</v>
      </c>
      <c r="M9">
        <f>L9-[1]Helpers!$B$3</f>
        <v>2034</v>
      </c>
      <c r="N9" t="str">
        <f>_xlfn.CONCAT([1]Helpers!$B$4,'Baseline-Mid (SC)'!M9)</f>
        <v>05/01/2034</v>
      </c>
      <c r="O9" t="s">
        <v>11</v>
      </c>
      <c r="P9" t="s">
        <v>112</v>
      </c>
      <c r="Q9" t="s">
        <v>157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20MW_generic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2036</v>
      </c>
      <c r="M10">
        <f>L10-[1]Helpers!$B$3</f>
        <v>2035</v>
      </c>
      <c r="N10" t="str">
        <f>_xlfn.CONCAT([1]Helpers!$B$4,'Baseline-Mid (SC)'!M10)</f>
        <v>05/01/2035</v>
      </c>
      <c r="O10" s="26" t="s">
        <v>10</v>
      </c>
      <c r="P10" t="s">
        <v>112</v>
      </c>
      <c r="Q10" t="s">
        <v>157</v>
      </c>
      <c r="R10" t="s">
        <v>160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2037</v>
      </c>
      <c r="M11">
        <f>L11-[1]Helpers!$B$3</f>
        <v>2036</v>
      </c>
      <c r="N11" t="str">
        <f>_xlfn.CONCAT([1]Helpers!$B$4,'Baseline-Mid (SC)'!M11)</f>
        <v>05/01/2036</v>
      </c>
      <c r="O11" t="s">
        <v>11</v>
      </c>
      <c r="P11" t="s">
        <v>112</v>
      </c>
      <c r="Q11" t="s">
        <v>157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2038</v>
      </c>
      <c r="M12">
        <f>L12-[1]Helpers!$B$3</f>
        <v>2037</v>
      </c>
      <c r="N12" t="str">
        <f>_xlfn.CONCAT([1]Helpers!$B$4,'Baseline-Mid (SC)'!M12)</f>
        <v>05/01/2037</v>
      </c>
      <c r="O12" t="s">
        <v>11</v>
      </c>
      <c r="P12" t="s">
        <v>112</v>
      </c>
      <c r="Q12" t="s">
        <v>157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2039</v>
      </c>
      <c r="M13">
        <f>L13-[1]Helpers!$B$3</f>
        <v>2038</v>
      </c>
      <c r="N13" t="str">
        <f>_xlfn.CONCAT([1]Helpers!$B$4,'Baseline-Mid (SC)'!M13)</f>
        <v>05/01/2038</v>
      </c>
      <c r="O13" t="s">
        <v>11</v>
      </c>
      <c r="P13" t="s">
        <v>112</v>
      </c>
      <c r="Q13" t="s">
        <v>157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2040</v>
      </c>
      <c r="M14">
        <f>L14-[1]Helpers!$B$3</f>
        <v>2039</v>
      </c>
      <c r="N14" t="str">
        <f>_xlfn.CONCAT([1]Helpers!$B$4,'Baseline-Mid (SC)'!M14)</f>
        <v>05/01/2039</v>
      </c>
      <c r="O14" t="s">
        <v>11</v>
      </c>
      <c r="P14" t="s">
        <v>112</v>
      </c>
      <c r="Q14" t="s">
        <v>157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2041</v>
      </c>
      <c r="M15">
        <f>L15-[1]Helpers!$B$3</f>
        <v>2040</v>
      </c>
      <c r="N15" t="str">
        <f>_xlfn.CONCAT([1]Helpers!$B$4,'Baseline-Mid (SC)'!M15)</f>
        <v>05/01/2040</v>
      </c>
      <c r="O15" t="s">
        <v>11</v>
      </c>
      <c r="P15" t="s">
        <v>112</v>
      </c>
      <c r="Q15" t="s">
        <v>157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2042</v>
      </c>
      <c r="M16">
        <f>L16-[1]Helpers!$B$3</f>
        <v>2041</v>
      </c>
      <c r="N16" t="str">
        <f>_xlfn.CONCAT([1]Helpers!$B$4,'Baseline-Mid (SC)'!M16)</f>
        <v>05/01/2041</v>
      </c>
      <c r="O16" t="s">
        <v>11</v>
      </c>
      <c r="P16" t="s">
        <v>112</v>
      </c>
      <c r="Q16" t="s">
        <v>157</v>
      </c>
    </row>
    <row r="17" spans="1:18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2043</v>
      </c>
      <c r="M17">
        <f>L17-[1]Helpers!$B$3</f>
        <v>2042</v>
      </c>
      <c r="N17" t="str">
        <f>_xlfn.CONCAT([1]Helpers!$B$4,'Baseline-Mid (SC)'!M17)</f>
        <v>05/01/2042</v>
      </c>
      <c r="O17" t="s">
        <v>11</v>
      </c>
      <c r="P17" t="s">
        <v>112</v>
      </c>
      <c r="Q17" t="s">
        <v>157</v>
      </c>
      <c r="R17" t="s">
        <v>161</v>
      </c>
    </row>
    <row r="18" spans="1:18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2044</v>
      </c>
      <c r="M18">
        <f>L18-[1]Helpers!$B$3</f>
        <v>2043</v>
      </c>
      <c r="N18" t="str">
        <f>_xlfn.CONCAT([1]Helpers!$B$4,'Baseline-Mid (SC)'!M18)</f>
        <v>05/01/2043</v>
      </c>
      <c r="O18" s="26" t="s">
        <v>10</v>
      </c>
      <c r="P18" t="s">
        <v>112</v>
      </c>
      <c r="Q18" t="s">
        <v>157</v>
      </c>
      <c r="R18" t="s">
        <v>160</v>
      </c>
    </row>
    <row r="19" spans="1:18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2045</v>
      </c>
      <c r="M19">
        <f>L19-[1]Helpers!$B$3</f>
        <v>2044</v>
      </c>
      <c r="N19" t="str">
        <f>_xlfn.CONCAT([1]Helpers!$B$4,'Baseline-Mid (SC)'!M19)</f>
        <v>05/01/2044</v>
      </c>
      <c r="O19" t="s">
        <v>11</v>
      </c>
      <c r="P19" t="s">
        <v>112</v>
      </c>
      <c r="Q19" t="s">
        <v>157</v>
      </c>
      <c r="R19" t="s">
        <v>162</v>
      </c>
    </row>
    <row r="20" spans="1:18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2045</v>
      </c>
      <c r="M20">
        <f>L20-[1]Helpers!$B$3</f>
        <v>2044</v>
      </c>
      <c r="N20" t="str">
        <f>_xlfn.CONCAT([1]Helpers!$B$4,'Baseline-Mid (SC)'!M20)</f>
        <v>05/01/2044</v>
      </c>
      <c r="O20" s="26" t="s">
        <v>10</v>
      </c>
      <c r="P20" t="s">
        <v>112</v>
      </c>
      <c r="Q20" t="s">
        <v>157</v>
      </c>
      <c r="R20" t="s">
        <v>160</v>
      </c>
    </row>
    <row r="21" spans="1:18" s="25" customFormat="1" x14ac:dyDescent="0.2">
      <c r="A21" t="s">
        <v>38</v>
      </c>
      <c r="B21" t="s">
        <v>99</v>
      </c>
      <c r="C21" t="s">
        <v>148</v>
      </c>
      <c r="D21">
        <v>35.598999999999997</v>
      </c>
      <c r="E21">
        <v>-124.819</v>
      </c>
      <c r="F21">
        <v>1000</v>
      </c>
      <c r="G21" t="str">
        <f t="shared" si="0"/>
        <v>15MW_generic</v>
      </c>
      <c r="H21">
        <f>[1]Helpers!$B$22</f>
        <v>1013</v>
      </c>
      <c r="I21">
        <v>432.75900000000001</v>
      </c>
      <c r="J21">
        <f>[1]Helpers!$G$13</f>
        <v>111.351</v>
      </c>
      <c r="K21" t="s">
        <v>74</v>
      </c>
      <c r="L21">
        <v>2033</v>
      </c>
      <c r="M21">
        <f>L21-[1]Helpers!$B$3</f>
        <v>2032</v>
      </c>
      <c r="N21" t="str">
        <f>_xlfn.CONCAT([1]Helpers!$B$4,'Baseline-Mid (SC)'!M21)</f>
        <v>05/01/2032</v>
      </c>
      <c r="O21" t="s">
        <v>10</v>
      </c>
      <c r="P21" t="s">
        <v>90</v>
      </c>
      <c r="Q21" t="s">
        <v>157</v>
      </c>
      <c r="R21"/>
    </row>
    <row r="22" spans="1:18" s="25" customFormat="1" x14ac:dyDescent="0.2">
      <c r="A22" t="s">
        <v>39</v>
      </c>
      <c r="B22" t="s">
        <v>99</v>
      </c>
      <c r="C22" t="s">
        <v>148</v>
      </c>
      <c r="D22">
        <v>35.598999999999997</v>
      </c>
      <c r="E22">
        <v>-124.819</v>
      </c>
      <c r="F22">
        <v>1000</v>
      </c>
      <c r="G22" t="str">
        <f t="shared" si="0"/>
        <v>20MW_generic</v>
      </c>
      <c r="H22">
        <f>[1]Helpers!$B$22</f>
        <v>1013</v>
      </c>
      <c r="I22">
        <v>432.75900000000001</v>
      </c>
      <c r="J22">
        <f>[1]Helpers!$G$13</f>
        <v>111.351</v>
      </c>
      <c r="K22" t="s">
        <v>74</v>
      </c>
      <c r="L22">
        <v>2035</v>
      </c>
      <c r="M22">
        <f>L22-[1]Helpers!$B$3</f>
        <v>2034</v>
      </c>
      <c r="N22" t="str">
        <f>_xlfn.CONCAT([1]Helpers!$B$4,'Baseline-Mid (SC)'!M22)</f>
        <v>05/01/2034</v>
      </c>
      <c r="O22" t="s">
        <v>10</v>
      </c>
      <c r="P22" t="s">
        <v>90</v>
      </c>
      <c r="Q22" t="s">
        <v>157</v>
      </c>
      <c r="R22"/>
    </row>
    <row r="23" spans="1:18" s="25" customFormat="1" x14ac:dyDescent="0.2">
      <c r="A23" t="s">
        <v>40</v>
      </c>
      <c r="B23" t="s">
        <v>99</v>
      </c>
      <c r="C23" t="s">
        <v>148</v>
      </c>
      <c r="D23">
        <v>35.598999999999997</v>
      </c>
      <c r="E23">
        <v>-124.819</v>
      </c>
      <c r="F23">
        <v>1000</v>
      </c>
      <c r="G23" t="str">
        <f t="shared" si="0"/>
        <v>20MW_generic</v>
      </c>
      <c r="H23">
        <f>[1]Helpers!$B$22</f>
        <v>1013</v>
      </c>
      <c r="I23">
        <v>432.75900000000001</v>
      </c>
      <c r="J23">
        <f>[1]Helpers!$G$13</f>
        <v>111.351</v>
      </c>
      <c r="K23" t="s">
        <v>74</v>
      </c>
      <c r="L23">
        <v>2037</v>
      </c>
      <c r="M23">
        <f>L23-[1]Helpers!$B$3</f>
        <v>2036</v>
      </c>
      <c r="N23" t="str">
        <f>_xlfn.CONCAT([1]Helpers!$B$4,'Baseline-Mid (SC)'!M23)</f>
        <v>05/01/2036</v>
      </c>
      <c r="O23" t="s">
        <v>10</v>
      </c>
      <c r="P23" t="s">
        <v>90</v>
      </c>
      <c r="Q23" t="s">
        <v>157</v>
      </c>
      <c r="R23"/>
    </row>
    <row r="24" spans="1:18" s="25" customFormat="1" x14ac:dyDescent="0.2">
      <c r="A24" t="s">
        <v>41</v>
      </c>
      <c r="B24" t="s">
        <v>99</v>
      </c>
      <c r="C24" t="s">
        <v>148</v>
      </c>
      <c r="D24">
        <v>35.598999999999997</v>
      </c>
      <c r="E24">
        <v>-124.819</v>
      </c>
      <c r="F24">
        <v>1000</v>
      </c>
      <c r="G24" t="str">
        <f t="shared" si="0"/>
        <v>20MW_generic</v>
      </c>
      <c r="H24">
        <f>[1]Helpers!$B$22</f>
        <v>1013</v>
      </c>
      <c r="I24">
        <v>432.75900000000001</v>
      </c>
      <c r="J24">
        <f>[1]Helpers!$G$13</f>
        <v>111.351</v>
      </c>
      <c r="K24" t="s">
        <v>74</v>
      </c>
      <c r="L24">
        <v>2039</v>
      </c>
      <c r="M24">
        <f>L24-[1]Helpers!$B$3</f>
        <v>2038</v>
      </c>
      <c r="N24" t="str">
        <f>_xlfn.CONCAT([1]Helpers!$B$4,'Baseline-Mid (SC)'!M24)</f>
        <v>05/01/2038</v>
      </c>
      <c r="O24" t="s">
        <v>10</v>
      </c>
      <c r="P24" t="s">
        <v>90</v>
      </c>
      <c r="Q24" t="s">
        <v>157</v>
      </c>
      <c r="R24"/>
    </row>
    <row r="25" spans="1:18" s="25" customFormat="1" x14ac:dyDescent="0.2">
      <c r="A25" t="s">
        <v>42</v>
      </c>
      <c r="B25" t="s">
        <v>99</v>
      </c>
      <c r="C25" t="s">
        <v>148</v>
      </c>
      <c r="D25">
        <v>35.598999999999997</v>
      </c>
      <c r="E25">
        <v>-124.819</v>
      </c>
      <c r="F25">
        <v>1000</v>
      </c>
      <c r="G25" t="str">
        <f t="shared" si="0"/>
        <v>20MW_generic</v>
      </c>
      <c r="H25">
        <f>[1]Helpers!$B$22</f>
        <v>1013</v>
      </c>
      <c r="I25">
        <v>432.75900000000001</v>
      </c>
      <c r="J25">
        <f>[1]Helpers!$G$13</f>
        <v>111.351</v>
      </c>
      <c r="K25" t="s">
        <v>74</v>
      </c>
      <c r="L25">
        <v>2041</v>
      </c>
      <c r="M25">
        <f>L25-[1]Helpers!$B$3</f>
        <v>2040</v>
      </c>
      <c r="N25" t="str">
        <f>_xlfn.CONCAT([1]Helpers!$B$4,'Baseline-Mid (SC)'!M25)</f>
        <v>05/01/2040</v>
      </c>
      <c r="O25" t="s">
        <v>10</v>
      </c>
      <c r="P25" t="s">
        <v>90</v>
      </c>
      <c r="Q25" t="s">
        <v>157</v>
      </c>
      <c r="R25"/>
    </row>
    <row r="26" spans="1:18" s="25" customFormat="1" x14ac:dyDescent="0.2">
      <c r="A26" t="s">
        <v>43</v>
      </c>
      <c r="B26" t="s">
        <v>99</v>
      </c>
      <c r="C26" t="s">
        <v>148</v>
      </c>
      <c r="D26">
        <v>35.598999999999997</v>
      </c>
      <c r="E26">
        <v>-124.819</v>
      </c>
      <c r="F26">
        <v>1000</v>
      </c>
      <c r="G26" t="str">
        <f t="shared" si="0"/>
        <v>20MW_generic</v>
      </c>
      <c r="H26">
        <f>[1]Helpers!$B$22</f>
        <v>1013</v>
      </c>
      <c r="I26">
        <v>432.75900000000001</v>
      </c>
      <c r="J26">
        <f>[1]Helpers!$G$13</f>
        <v>111.351</v>
      </c>
      <c r="K26" t="s">
        <v>74</v>
      </c>
      <c r="L26">
        <v>2043</v>
      </c>
      <c r="M26">
        <f>L26-[1]Helpers!$B$3</f>
        <v>2042</v>
      </c>
      <c r="N26" t="str">
        <f>_xlfn.CONCAT([1]Helpers!$B$4,'Baseline-Mid (SC)'!M26)</f>
        <v>05/01/2042</v>
      </c>
      <c r="O26" t="s">
        <v>10</v>
      </c>
      <c r="P26" t="s">
        <v>90</v>
      </c>
      <c r="Q26" t="s">
        <v>157</v>
      </c>
      <c r="R26"/>
    </row>
    <row r="33" spans="18:18" x14ac:dyDescent="0.2">
      <c r="R33" s="12"/>
    </row>
    <row r="34" spans="18:18" x14ac:dyDescent="0.2">
      <c r="R34" s="12"/>
    </row>
    <row r="35" spans="18:18" x14ac:dyDescent="0.2">
      <c r="R35" s="12"/>
    </row>
    <row r="36" spans="18:18" x14ac:dyDescent="0.2">
      <c r="R36" s="12"/>
    </row>
    <row r="37" spans="18:18" x14ac:dyDescent="0.2">
      <c r="R37" s="12"/>
    </row>
    <row r="38" spans="18:18" x14ac:dyDescent="0.2">
      <c r="R38" s="12"/>
    </row>
    <row r="39" spans="18:18" x14ac:dyDescent="0.2">
      <c r="R39" s="12"/>
    </row>
    <row r="40" spans="18:18" x14ac:dyDescent="0.2">
      <c r="R40" s="12"/>
    </row>
    <row r="41" spans="18:18" x14ac:dyDescent="0.2">
      <c r="R41" s="12"/>
    </row>
    <row r="42" spans="18:18" x14ac:dyDescent="0.2">
      <c r="R42" s="12"/>
    </row>
    <row r="43" spans="18:18" x14ac:dyDescent="0.2">
      <c r="R43" s="12"/>
    </row>
    <row r="44" spans="18:18" x14ac:dyDescent="0.2">
      <c r="R44" s="12"/>
    </row>
    <row r="45" spans="18:18" x14ac:dyDescent="0.2">
      <c r="R45" s="12"/>
    </row>
    <row r="46" spans="18:18" x14ac:dyDescent="0.2">
      <c r="R4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5C72-3593-F349-9BDB-7CB43BC7148E}">
  <dimension ref="A1:R46"/>
  <sheetViews>
    <sheetView zoomScale="125" zoomScaleNormal="100" workbookViewId="0">
      <selection activeCell="P21" sqref="P21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f>[1]Helpers!$G$13</f>
        <v>111.351</v>
      </c>
      <c r="J2">
        <f>[1]Helpers!$G$13</f>
        <v>111.351</v>
      </c>
      <c r="K2" t="s">
        <v>74</v>
      </c>
      <c r="L2">
        <v>2030</v>
      </c>
      <c r="M2">
        <f>L2-[1]Helpers!$B$3</f>
        <v>2029</v>
      </c>
      <c r="N2" t="str">
        <f>_xlfn.CONCAT([1]Helpers!$B$4,'Baseline-Mid (CC)'!M2)</f>
        <v>05/01/2029</v>
      </c>
      <c r="O2" t="s">
        <v>75</v>
      </c>
      <c r="P2" t="s">
        <v>90</v>
      </c>
      <c r="Q2" t="s">
        <v>157</v>
      </c>
    </row>
    <row r="3" spans="1:18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26" si="0">IF(L3&gt;2034, "20MW_generic", "15MW_generic")</f>
        <v>15MW_generic</v>
      </c>
      <c r="H3">
        <f>[1]Helpers!$B$22</f>
        <v>1013</v>
      </c>
      <c r="I3">
        <f>[1]Helpers!$G$13</f>
        <v>111.351</v>
      </c>
      <c r="J3">
        <f>[1]Helpers!$G$13</f>
        <v>111.351</v>
      </c>
      <c r="K3" t="s">
        <v>74</v>
      </c>
      <c r="L3">
        <v>2031</v>
      </c>
      <c r="M3">
        <f>L3-[1]Helpers!$B$3</f>
        <v>2030</v>
      </c>
      <c r="N3" t="str">
        <f>_xlfn.CONCAT([1]Helpers!$B$4,'Baseline-Mid (CC)'!M3)</f>
        <v>05/01/2030</v>
      </c>
      <c r="O3" t="s">
        <v>75</v>
      </c>
      <c r="P3" t="s">
        <v>90</v>
      </c>
      <c r="Q3" t="s">
        <v>157</v>
      </c>
    </row>
    <row r="4" spans="1:18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f>[1]Helpers!$G$13</f>
        <v>111.351</v>
      </c>
      <c r="J4">
        <f>[1]Helpers!$G$13</f>
        <v>111.351</v>
      </c>
      <c r="K4" t="s">
        <v>74</v>
      </c>
      <c r="L4">
        <v>2032</v>
      </c>
      <c r="M4">
        <f>L4-[1]Helpers!$B$3</f>
        <v>2031</v>
      </c>
      <c r="N4" t="str">
        <f>_xlfn.CONCAT([1]Helpers!$B$4,'Baseline-Mid (CC)'!M4)</f>
        <v>05/01/2031</v>
      </c>
      <c r="O4" t="s">
        <v>75</v>
      </c>
      <c r="P4" t="s">
        <v>90</v>
      </c>
      <c r="Q4" t="s">
        <v>157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_xlfn.CONCAT([1]Helpers!$B$4,'Baseline-Mid (CC)'!M5)</f>
        <v>05/01/2029</v>
      </c>
      <c r="O5" t="s">
        <v>11</v>
      </c>
      <c r="P5" t="s">
        <v>112</v>
      </c>
      <c r="Q5" t="s">
        <v>157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_xlfn.CONCAT([1]Helpers!$B$4,'Baseline-Mid (CC)'!M6)</f>
        <v>05/01/2030</v>
      </c>
      <c r="O6" t="s">
        <v>11</v>
      </c>
      <c r="P6" t="s">
        <v>112</v>
      </c>
      <c r="Q6" t="s">
        <v>157</v>
      </c>
    </row>
    <row r="7" spans="1:18" x14ac:dyDescent="0.2">
      <c r="A7" t="s">
        <v>24</v>
      </c>
      <c r="B7" t="s">
        <v>107</v>
      </c>
      <c r="C7" t="s">
        <v>150</v>
      </c>
      <c r="D7">
        <v>40.965299999999999</v>
      </c>
      <c r="E7">
        <v>-124.6631</v>
      </c>
      <c r="F7">
        <v>1000</v>
      </c>
      <c r="G7" t="str">
        <f t="shared" si="0"/>
        <v>15MW_generic</v>
      </c>
      <c r="H7">
        <f>[1]Helpers!$C$22</f>
        <v>832</v>
      </c>
      <c r="I7">
        <v>43.348999999999997</v>
      </c>
      <c r="J7">
        <v>43.348999999999997</v>
      </c>
      <c r="K7" t="s">
        <v>74</v>
      </c>
      <c r="L7">
        <v>2033</v>
      </c>
      <c r="M7">
        <f>L7-[1]Helpers!$B$3</f>
        <v>2032</v>
      </c>
      <c r="N7" t="str">
        <f>_xlfn.CONCAT([1]Helpers!$B$4,'Baseline-Mid (CC)'!M7)</f>
        <v>05/01/2032</v>
      </c>
      <c r="O7" t="s">
        <v>11</v>
      </c>
      <c r="P7" t="s">
        <v>112</v>
      </c>
      <c r="Q7" t="s">
        <v>157</v>
      </c>
    </row>
    <row r="8" spans="1:18" x14ac:dyDescent="0.2">
      <c r="A8" t="s">
        <v>25</v>
      </c>
      <c r="B8" t="s">
        <v>107</v>
      </c>
      <c r="C8" t="s">
        <v>150</v>
      </c>
      <c r="D8">
        <v>40.965299999999999</v>
      </c>
      <c r="E8">
        <v>-124.6631</v>
      </c>
      <c r="F8">
        <v>1000</v>
      </c>
      <c r="G8" t="str">
        <f t="shared" si="0"/>
        <v>15MW_generic</v>
      </c>
      <c r="H8">
        <f>[1]Helpers!$C$22</f>
        <v>832</v>
      </c>
      <c r="I8">
        <v>43.348999999999997</v>
      </c>
      <c r="J8">
        <v>43.348999999999997</v>
      </c>
      <c r="K8" t="s">
        <v>74</v>
      </c>
      <c r="L8">
        <v>2034</v>
      </c>
      <c r="M8">
        <f>L8-[1]Helpers!$B$3</f>
        <v>2033</v>
      </c>
      <c r="N8" t="str">
        <f>_xlfn.CONCAT([1]Helpers!$B$4,'Baseline-Mid (CC)'!M8)</f>
        <v>05/01/2033</v>
      </c>
      <c r="O8" t="s">
        <v>11</v>
      </c>
      <c r="P8" t="s">
        <v>112</v>
      </c>
      <c r="Q8" t="s">
        <v>157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20MW_generic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2035</v>
      </c>
      <c r="M9">
        <f>L9-[1]Helpers!$B$3</f>
        <v>2034</v>
      </c>
      <c r="N9" t="str">
        <f>_xlfn.CONCAT([1]Helpers!$B$4,'Baseline-Mid (CC)'!M9)</f>
        <v>05/01/2034</v>
      </c>
      <c r="O9" t="s">
        <v>11</v>
      </c>
      <c r="P9" t="s">
        <v>112</v>
      </c>
      <c r="Q9" t="s">
        <v>157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20MW_generic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2036</v>
      </c>
      <c r="M10">
        <f>L10-[1]Helpers!$B$3</f>
        <v>2035</v>
      </c>
      <c r="N10" t="str">
        <f>_xlfn.CONCAT([1]Helpers!$B$4,'Baseline-Mid (CC)'!M10)</f>
        <v>05/01/2035</v>
      </c>
      <c r="O10" t="s">
        <v>11</v>
      </c>
      <c r="P10" t="s">
        <v>112</v>
      </c>
      <c r="Q10" t="s">
        <v>157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2037</v>
      </c>
      <c r="M11">
        <f>L11-[1]Helpers!$B$3</f>
        <v>2036</v>
      </c>
      <c r="N11" t="str">
        <f>_xlfn.CONCAT([1]Helpers!$B$4,'Baseline-Mid (CC)'!M11)</f>
        <v>05/01/2036</v>
      </c>
      <c r="O11" t="s">
        <v>11</v>
      </c>
      <c r="P11" t="s">
        <v>112</v>
      </c>
      <c r="Q11" t="s">
        <v>157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2038</v>
      </c>
      <c r="M12">
        <f>L12-[1]Helpers!$B$3</f>
        <v>2037</v>
      </c>
      <c r="N12" t="str">
        <f>_xlfn.CONCAT([1]Helpers!$B$4,'Baseline-Mid (CC)'!M12)</f>
        <v>05/01/2037</v>
      </c>
      <c r="O12" t="s">
        <v>11</v>
      </c>
      <c r="P12" t="s">
        <v>112</v>
      </c>
      <c r="Q12" t="s">
        <v>157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2039</v>
      </c>
      <c r="M13">
        <f>L13-[1]Helpers!$B$3</f>
        <v>2038</v>
      </c>
      <c r="N13" t="str">
        <f>_xlfn.CONCAT([1]Helpers!$B$4,'Baseline-Mid (CC)'!M13)</f>
        <v>05/01/2038</v>
      </c>
      <c r="O13" t="s">
        <v>11</v>
      </c>
      <c r="P13" t="s">
        <v>112</v>
      </c>
      <c r="Q13" t="s">
        <v>157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2040</v>
      </c>
      <c r="M14">
        <f>L14-[1]Helpers!$B$3</f>
        <v>2039</v>
      </c>
      <c r="N14" t="str">
        <f>_xlfn.CONCAT([1]Helpers!$B$4,'Baseline-Mid (CC)'!M14)</f>
        <v>05/01/2039</v>
      </c>
      <c r="O14" t="s">
        <v>11</v>
      </c>
      <c r="P14" t="s">
        <v>112</v>
      </c>
      <c r="Q14" t="s">
        <v>157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2041</v>
      </c>
      <c r="M15">
        <f>L15-[1]Helpers!$B$3</f>
        <v>2040</v>
      </c>
      <c r="N15" t="str">
        <f>_xlfn.CONCAT([1]Helpers!$B$4,'Baseline-Mid (CC)'!M15)</f>
        <v>05/01/2040</v>
      </c>
      <c r="O15" t="s">
        <v>11</v>
      </c>
      <c r="P15" t="s">
        <v>112</v>
      </c>
      <c r="Q15" t="s">
        <v>157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2042</v>
      </c>
      <c r="M16">
        <f>L16-[1]Helpers!$B$3</f>
        <v>2041</v>
      </c>
      <c r="N16" t="str">
        <f>_xlfn.CONCAT([1]Helpers!$B$4,'Baseline-Mid (CC)'!M16)</f>
        <v>05/01/2041</v>
      </c>
      <c r="O16" t="s">
        <v>11</v>
      </c>
      <c r="P16" t="s">
        <v>112</v>
      </c>
      <c r="Q16" t="s">
        <v>157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2043</v>
      </c>
      <c r="M17">
        <f>L17-[1]Helpers!$B$3</f>
        <v>2042</v>
      </c>
      <c r="N17" t="str">
        <f>_xlfn.CONCAT([1]Helpers!$B$4,'Baseline-Mid (CC)'!M17)</f>
        <v>05/01/2042</v>
      </c>
      <c r="O17" t="s">
        <v>11</v>
      </c>
      <c r="P17" t="s">
        <v>112</v>
      </c>
      <c r="Q17" t="s">
        <v>157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2044</v>
      </c>
      <c r="M18">
        <f>L18-[1]Helpers!$B$3</f>
        <v>2043</v>
      </c>
      <c r="N18" t="str">
        <f>_xlfn.CONCAT([1]Helpers!$B$4,'Baseline-Mid (CC)'!M18)</f>
        <v>05/01/2043</v>
      </c>
      <c r="O18" t="s">
        <v>11</v>
      </c>
      <c r="P18" t="s">
        <v>112</v>
      </c>
      <c r="Q18" t="s">
        <v>157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2045</v>
      </c>
      <c r="M19">
        <f>L19-[1]Helpers!$B$3</f>
        <v>2044</v>
      </c>
      <c r="N19" t="str">
        <f>_xlfn.CONCAT([1]Helpers!$B$4,'Baseline-Mid (CC)'!M19)</f>
        <v>05/01/2044</v>
      </c>
      <c r="O19" t="s">
        <v>11</v>
      </c>
      <c r="P19" t="s">
        <v>112</v>
      </c>
      <c r="Q19" t="s">
        <v>157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2045</v>
      </c>
      <c r="M20">
        <f>L20-[1]Helpers!$B$3</f>
        <v>2044</v>
      </c>
      <c r="N20" t="str">
        <f>_xlfn.CONCAT([1]Helpers!$B$4,'Baseline-Mid (CC)'!M20)</f>
        <v>05/01/2044</v>
      </c>
      <c r="O20" t="s">
        <v>11</v>
      </c>
      <c r="P20" t="s">
        <v>112</v>
      </c>
      <c r="Q20" t="s">
        <v>157</v>
      </c>
    </row>
    <row r="21" spans="1:17" x14ac:dyDescent="0.2">
      <c r="A21" t="s">
        <v>38</v>
      </c>
      <c r="B21" t="s">
        <v>99</v>
      </c>
      <c r="C21" t="s">
        <v>148</v>
      </c>
      <c r="D21">
        <v>35.598999999999997</v>
      </c>
      <c r="E21">
        <v>-124.819</v>
      </c>
      <c r="F21">
        <v>1000</v>
      </c>
      <c r="G21" t="str">
        <f t="shared" si="0"/>
        <v>15MW_generic</v>
      </c>
      <c r="H21">
        <f>[1]Helpers!$B$22</f>
        <v>1013</v>
      </c>
      <c r="I21">
        <f>[1]Helpers!$G$13</f>
        <v>111.351</v>
      </c>
      <c r="J21">
        <f>[1]Helpers!$G$13</f>
        <v>111.351</v>
      </c>
      <c r="K21" t="s">
        <v>74</v>
      </c>
      <c r="L21">
        <v>2033</v>
      </c>
      <c r="M21">
        <f>L21-[1]Helpers!$B$3</f>
        <v>2032</v>
      </c>
      <c r="N21" t="str">
        <f>_xlfn.CONCAT([1]Helpers!$B$4,'Baseline-Mid (CC)'!M21)</f>
        <v>05/01/2032</v>
      </c>
      <c r="O21" t="s">
        <v>75</v>
      </c>
      <c r="P21" t="s">
        <v>90</v>
      </c>
      <c r="Q21" t="s">
        <v>157</v>
      </c>
    </row>
    <row r="22" spans="1:17" x14ac:dyDescent="0.2">
      <c r="A22" t="s">
        <v>39</v>
      </c>
      <c r="B22" t="s">
        <v>99</v>
      </c>
      <c r="C22" t="s">
        <v>148</v>
      </c>
      <c r="D22">
        <v>35.598999999999997</v>
      </c>
      <c r="E22">
        <v>-124.819</v>
      </c>
      <c r="F22">
        <v>1000</v>
      </c>
      <c r="G22" t="str">
        <f t="shared" si="0"/>
        <v>20MW_generic</v>
      </c>
      <c r="H22">
        <f>[1]Helpers!$B$22</f>
        <v>1013</v>
      </c>
      <c r="I22">
        <f>[1]Helpers!$G$13</f>
        <v>111.351</v>
      </c>
      <c r="J22">
        <f>[1]Helpers!$G$13</f>
        <v>111.351</v>
      </c>
      <c r="K22" t="s">
        <v>74</v>
      </c>
      <c r="L22">
        <v>2035</v>
      </c>
      <c r="M22">
        <f>L22-[1]Helpers!$B$3</f>
        <v>2034</v>
      </c>
      <c r="N22" t="str">
        <f>_xlfn.CONCAT([1]Helpers!$B$4,'Baseline-Mid (CC)'!M22)</f>
        <v>05/01/2034</v>
      </c>
      <c r="O22" t="s">
        <v>75</v>
      </c>
      <c r="P22" t="s">
        <v>90</v>
      </c>
      <c r="Q22" t="s">
        <v>157</v>
      </c>
    </row>
    <row r="23" spans="1:17" x14ac:dyDescent="0.2">
      <c r="A23" t="s">
        <v>40</v>
      </c>
      <c r="B23" t="s">
        <v>99</v>
      </c>
      <c r="C23" t="s">
        <v>148</v>
      </c>
      <c r="D23">
        <v>35.598999999999997</v>
      </c>
      <c r="E23">
        <v>-124.819</v>
      </c>
      <c r="F23">
        <v>1000</v>
      </c>
      <c r="G23" t="str">
        <f t="shared" si="0"/>
        <v>20MW_generic</v>
      </c>
      <c r="H23">
        <f>[1]Helpers!$B$22</f>
        <v>1013</v>
      </c>
      <c r="I23">
        <f>[1]Helpers!$G$13</f>
        <v>111.351</v>
      </c>
      <c r="J23">
        <f>[1]Helpers!$G$13</f>
        <v>111.351</v>
      </c>
      <c r="K23" t="s">
        <v>74</v>
      </c>
      <c r="L23">
        <v>2037</v>
      </c>
      <c r="M23">
        <f>L23-[1]Helpers!$B$3</f>
        <v>2036</v>
      </c>
      <c r="N23" t="str">
        <f>_xlfn.CONCAT([1]Helpers!$B$4,'Baseline-Mid (CC)'!M23)</f>
        <v>05/01/2036</v>
      </c>
      <c r="O23" t="s">
        <v>75</v>
      </c>
      <c r="P23" t="s">
        <v>90</v>
      </c>
      <c r="Q23" t="s">
        <v>157</v>
      </c>
    </row>
    <row r="24" spans="1:17" x14ac:dyDescent="0.2">
      <c r="A24" t="s">
        <v>41</v>
      </c>
      <c r="B24" t="s">
        <v>99</v>
      </c>
      <c r="C24" t="s">
        <v>148</v>
      </c>
      <c r="D24">
        <v>35.598999999999997</v>
      </c>
      <c r="E24">
        <v>-124.819</v>
      </c>
      <c r="F24">
        <v>1000</v>
      </c>
      <c r="G24" t="str">
        <f t="shared" si="0"/>
        <v>20MW_generic</v>
      </c>
      <c r="H24">
        <f>[1]Helpers!$B$22</f>
        <v>1013</v>
      </c>
      <c r="I24">
        <f>[1]Helpers!$G$13</f>
        <v>111.351</v>
      </c>
      <c r="J24">
        <f>[1]Helpers!$G$13</f>
        <v>111.351</v>
      </c>
      <c r="K24" t="s">
        <v>74</v>
      </c>
      <c r="L24">
        <v>2039</v>
      </c>
      <c r="M24">
        <f>L24-[1]Helpers!$B$3</f>
        <v>2038</v>
      </c>
      <c r="N24" t="str">
        <f>_xlfn.CONCAT([1]Helpers!$B$4,'Baseline-Mid (CC)'!M24)</f>
        <v>05/01/2038</v>
      </c>
      <c r="O24" t="s">
        <v>75</v>
      </c>
      <c r="P24" t="s">
        <v>90</v>
      </c>
      <c r="Q24" t="s">
        <v>157</v>
      </c>
    </row>
    <row r="25" spans="1:17" x14ac:dyDescent="0.2">
      <c r="A25" t="s">
        <v>42</v>
      </c>
      <c r="B25" t="s">
        <v>99</v>
      </c>
      <c r="C25" t="s">
        <v>148</v>
      </c>
      <c r="D25">
        <v>35.598999999999997</v>
      </c>
      <c r="E25">
        <v>-124.819</v>
      </c>
      <c r="F25">
        <v>1000</v>
      </c>
      <c r="G25" t="str">
        <f t="shared" si="0"/>
        <v>20MW_generic</v>
      </c>
      <c r="H25">
        <f>[1]Helpers!$B$22</f>
        <v>1013</v>
      </c>
      <c r="I25">
        <f>[1]Helpers!$G$13</f>
        <v>111.351</v>
      </c>
      <c r="J25">
        <f>[1]Helpers!$G$13</f>
        <v>111.351</v>
      </c>
      <c r="K25" t="s">
        <v>74</v>
      </c>
      <c r="L25">
        <v>2041</v>
      </c>
      <c r="M25">
        <f>L25-[1]Helpers!$B$3</f>
        <v>2040</v>
      </c>
      <c r="N25" t="str">
        <f>_xlfn.CONCAT([1]Helpers!$B$4,'Baseline-Mid (CC)'!M25)</f>
        <v>05/01/2040</v>
      </c>
      <c r="O25" t="s">
        <v>75</v>
      </c>
      <c r="P25" t="s">
        <v>90</v>
      </c>
      <c r="Q25" t="s">
        <v>157</v>
      </c>
    </row>
    <row r="26" spans="1:17" x14ac:dyDescent="0.2">
      <c r="A26" t="s">
        <v>43</v>
      </c>
      <c r="B26" t="s">
        <v>99</v>
      </c>
      <c r="C26" t="s">
        <v>148</v>
      </c>
      <c r="D26">
        <v>35.598999999999997</v>
      </c>
      <c r="E26">
        <v>-124.819</v>
      </c>
      <c r="F26">
        <v>1000</v>
      </c>
      <c r="G26" t="str">
        <f t="shared" si="0"/>
        <v>20MW_generic</v>
      </c>
      <c r="H26">
        <f>[1]Helpers!$B$22</f>
        <v>1013</v>
      </c>
      <c r="I26">
        <f>[1]Helpers!$G$13</f>
        <v>111.351</v>
      </c>
      <c r="J26">
        <f>[1]Helpers!$G$13</f>
        <v>111.351</v>
      </c>
      <c r="K26" t="s">
        <v>74</v>
      </c>
      <c r="L26">
        <v>2043</v>
      </c>
      <c r="M26">
        <f>L26-[1]Helpers!$B$3</f>
        <v>2042</v>
      </c>
      <c r="N26" t="str">
        <f>_xlfn.CONCAT([1]Helpers!$B$4,'Baseline-Mid (CC)'!M26)</f>
        <v>05/01/2042</v>
      </c>
      <c r="O26" t="s">
        <v>75</v>
      </c>
      <c r="P26" t="s">
        <v>90</v>
      </c>
      <c r="Q26" t="s">
        <v>157</v>
      </c>
    </row>
    <row r="33" spans="18:18" x14ac:dyDescent="0.2">
      <c r="R33" s="12"/>
    </row>
    <row r="34" spans="18:18" x14ac:dyDescent="0.2">
      <c r="R34" s="12"/>
    </row>
    <row r="35" spans="18:18" x14ac:dyDescent="0.2">
      <c r="R35" s="12"/>
    </row>
    <row r="36" spans="18:18" x14ac:dyDescent="0.2">
      <c r="R36" s="12"/>
    </row>
    <row r="37" spans="18:18" x14ac:dyDescent="0.2">
      <c r="R37" s="12"/>
    </row>
    <row r="38" spans="18:18" x14ac:dyDescent="0.2">
      <c r="R38" s="12"/>
    </row>
    <row r="39" spans="18:18" x14ac:dyDescent="0.2">
      <c r="R39" s="12"/>
    </row>
    <row r="40" spans="18:18" x14ac:dyDescent="0.2">
      <c r="R40" s="12"/>
    </row>
    <row r="41" spans="18:18" x14ac:dyDescent="0.2">
      <c r="R41" s="12"/>
    </row>
    <row r="42" spans="18:18" x14ac:dyDescent="0.2">
      <c r="R42" s="12"/>
    </row>
    <row r="43" spans="18:18" x14ac:dyDescent="0.2">
      <c r="R43" s="12"/>
    </row>
    <row r="44" spans="18:18" x14ac:dyDescent="0.2">
      <c r="R44" s="12"/>
    </row>
    <row r="45" spans="18:18" x14ac:dyDescent="0.2">
      <c r="R45" s="12"/>
    </row>
    <row r="46" spans="18:18" x14ac:dyDescent="0.2">
      <c r="R46" s="12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48D-8611-1746-819F-E119B83A8576}">
  <dimension ref="A1:R56"/>
  <sheetViews>
    <sheetView zoomScale="90" zoomScaleNormal="100" workbookViewId="0">
      <selection activeCell="O19" sqref="O19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3320312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2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s="2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f>[1]Helpers!$D$13</f>
        <v>655.173</v>
      </c>
      <c r="J2">
        <f>[1]Helpers!$D$13</f>
        <v>655.173</v>
      </c>
      <c r="K2" t="s">
        <v>74</v>
      </c>
      <c r="L2">
        <v>2030</v>
      </c>
      <c r="M2">
        <f>L2-[1]Helpers!$B$3</f>
        <v>2029</v>
      </c>
      <c r="N2" t="str">
        <f>_xlfn.CONCAT([1]Helpers!$B$4,'Moderate-Low'!M2)</f>
        <v>05/01/2029</v>
      </c>
      <c r="O2" t="s">
        <v>11</v>
      </c>
      <c r="P2" t="s">
        <v>90</v>
      </c>
      <c r="Q2" t="s">
        <v>103</v>
      </c>
    </row>
    <row r="3" spans="1:18" x14ac:dyDescent="0.2">
      <c r="A3" t="s">
        <v>20</v>
      </c>
      <c r="B3" t="s">
        <v>99</v>
      </c>
      <c r="C3" s="22" t="s">
        <v>148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f>[1]Helpers!$D$13</f>
        <v>655.173</v>
      </c>
      <c r="J3">
        <f>[1]Helpers!$D$13</f>
        <v>655.173</v>
      </c>
      <c r="K3" t="s">
        <v>74</v>
      </c>
      <c r="L3">
        <v>2031</v>
      </c>
      <c r="M3">
        <f>L3-[1]Helpers!$B$3</f>
        <v>2030</v>
      </c>
      <c r="N3" t="str">
        <f>_xlfn.CONCAT([1]Helpers!$B$4,'Moderate-Low'!M3)</f>
        <v>05/01/2030</v>
      </c>
      <c r="O3" t="s">
        <v>11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s="22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f>[1]Helpers!$D$13</f>
        <v>655.173</v>
      </c>
      <c r="J4">
        <f>[1]Helpers!$D$13</f>
        <v>655.173</v>
      </c>
      <c r="K4" t="s">
        <v>74</v>
      </c>
      <c r="L4">
        <v>2032</v>
      </c>
      <c r="M4">
        <f>L4-[1]Helpers!$B$3</f>
        <v>2031</v>
      </c>
      <c r="N4" t="str">
        <f>_xlfn.CONCAT([1]Helpers!$B$4,'Moderate-Low'!M4)</f>
        <v>05/01/2031</v>
      </c>
      <c r="O4" t="s">
        <v>11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s="22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_xlfn.CONCAT([1]Helpers!$B$4,'Moderate-Low'!M5)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s="22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_xlfn.CONCAT([1]Helpers!$B$4,'Moderate-Low'!M6)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s="22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_xlfn.CONCAT([1]Helpers!$B$4,'Moderate-Low'!M7)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s="22" t="s">
        <v>149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_xlfn.CONCAT([1]Helpers!$B$4,'Moderate-Low'!M8)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s="22" t="s">
        <v>150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_xlfn.CONCAT([1]Helpers!$B$4,'Moderate-Low'!M9)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s="22" t="s">
        <v>150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_xlfn.CONCAT([1]Helpers!$B$4,'Moderate-Low'!M10)</f>
        <v>05/01/2033</v>
      </c>
      <c r="O10" t="s">
        <v>11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s="22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_xlfn.CONCAT([1]Helpers!$B$4,'Moderate-Low'!M11)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s="2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_xlfn.CONCAT([1]Helpers!$B$4,'Moderate-Low'!M12)</f>
        <v>05/01/2035</v>
      </c>
      <c r="O12" t="s">
        <v>11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s="22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_xlfn.CONCAT([1]Helpers!$B$4,'Moderate-Low'!M13)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s="22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_xlfn.CONCAT([1]Helpers!$B$4,'Moderate-Low'!M14)</f>
        <v>05/01/2037</v>
      </c>
      <c r="O14" t="s">
        <v>11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s="22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_xlfn.CONCAT([1]Helpers!$B$4,'Moderate-Low'!M15)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s="22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_xlfn.CONCAT([1]Helpers!$B$4,'Moderate-Low'!M16)</f>
        <v>05/01/2039</v>
      </c>
      <c r="O16" t="s">
        <v>11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s="22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_xlfn.CONCAT([1]Helpers!$B$4,'Moderate-Low'!M17)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s="22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_xlfn.CONCAT([1]Helpers!$B$4,'Moderate-Low'!M18)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s="22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_xlfn.CONCAT([1]Helpers!$B$4,'Moderate-Low'!M19)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s="22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_xlfn.CONCAT([1]Helpers!$B$4,'Moderate-Low'!M20)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s="22" t="s">
        <v>150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_xlfn.CONCAT([1]Helpers!$B$4,'Moderate-Low'!M21)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s="22" t="s">
        <v>150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_xlfn.CONCAT([1]Helpers!$B$4,'Moderate-Low'!M22)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s="22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_xlfn.CONCAT([1]Helpers!$B$4,'Moderate-Low'!M23)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s="22" t="s">
        <v>149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_xlfn.CONCAT([1]Helpers!$B$4,'Moderate-Low'!M24)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s="22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_xlfn.CONCAT([1]Helpers!$B$4,'Moderate-Low'!M25)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s="22" t="s">
        <v>149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_xlfn.CONCAT([1]Helpers!$B$4,'Moderate-Low'!M26)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s="22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_xlfn.CONCAT([1]Helpers!$B$4,'Moderate-Low'!M27)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s="22" t="s">
        <v>149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_xlfn.CONCAT([1]Helpers!$B$4,'Moderate-Low'!M28)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s="22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_xlfn.CONCAT([1]Helpers!$B$4,'Moderate-Low'!M29)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s="22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_xlfn.CONCAT([1]Helpers!$B$4,'Moderate-Low'!M30)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s="22" t="s">
        <v>148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f>[1]Helpers!$D$13</f>
        <v>655.173</v>
      </c>
      <c r="J31">
        <f>[1]Helpers!$D$13</f>
        <v>655.173</v>
      </c>
      <c r="K31" t="s">
        <v>74</v>
      </c>
      <c r="L31">
        <v>2033</v>
      </c>
      <c r="M31">
        <f>L31-[1]Helpers!$B$3</f>
        <v>2032</v>
      </c>
      <c r="N31" t="str">
        <f>_xlfn.CONCAT([1]Helpers!$B$4,'Moderate-Low'!M31)</f>
        <v>05/01/2032</v>
      </c>
      <c r="O31" t="s">
        <v>11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s="22" t="s">
        <v>148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f>[1]Helpers!$D$13</f>
        <v>655.173</v>
      </c>
      <c r="J32">
        <f>[1]Helpers!$D$13</f>
        <v>655.173</v>
      </c>
      <c r="K32" t="s">
        <v>74</v>
      </c>
      <c r="L32">
        <v>2035</v>
      </c>
      <c r="M32">
        <f>L32-[1]Helpers!$B$3</f>
        <v>2034</v>
      </c>
      <c r="N32" t="str">
        <f>_xlfn.CONCAT([1]Helpers!$B$4,'Moderate-Low'!M32)</f>
        <v>05/01/2034</v>
      </c>
      <c r="O32" t="s">
        <v>11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s="22" t="s">
        <v>148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f>[1]Helpers!$D$13</f>
        <v>655.173</v>
      </c>
      <c r="J33">
        <f>[1]Helpers!$D$13</f>
        <v>655.173</v>
      </c>
      <c r="K33" t="s">
        <v>74</v>
      </c>
      <c r="L33">
        <v>2037</v>
      </c>
      <c r="M33">
        <f>L33-[1]Helpers!$B$3</f>
        <v>2036</v>
      </c>
      <c r="N33" t="str">
        <f>_xlfn.CONCAT([1]Helpers!$B$4,'Moderate-Low'!M33)</f>
        <v>05/01/2036</v>
      </c>
      <c r="O33" t="s">
        <v>11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s="22" t="s">
        <v>148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f>[1]Helpers!$D$13</f>
        <v>655.173</v>
      </c>
      <c r="J34">
        <f>[1]Helpers!$D$13</f>
        <v>655.173</v>
      </c>
      <c r="K34" t="s">
        <v>74</v>
      </c>
      <c r="L34">
        <v>2039</v>
      </c>
      <c r="M34">
        <f>L34-[1]Helpers!$B$3</f>
        <v>2038</v>
      </c>
      <c r="N34" t="str">
        <f>_xlfn.CONCAT([1]Helpers!$B$4,'Moderate-Low'!M34)</f>
        <v>05/01/2038</v>
      </c>
      <c r="O34" t="s">
        <v>11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s="22" t="s">
        <v>148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f>[1]Helpers!$D$13</f>
        <v>655.173</v>
      </c>
      <c r="J35">
        <f>[1]Helpers!$D$13</f>
        <v>655.173</v>
      </c>
      <c r="K35" t="s">
        <v>74</v>
      </c>
      <c r="L35">
        <v>2041</v>
      </c>
      <c r="M35">
        <f>L35-[1]Helpers!$B$3</f>
        <v>2040</v>
      </c>
      <c r="N35" t="str">
        <f>_xlfn.CONCAT([1]Helpers!$B$4,'Moderate-Low'!M35)</f>
        <v>05/01/2040</v>
      </c>
      <c r="O35" t="s">
        <v>11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s="22" t="s">
        <v>148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f>[1]Helpers!$D$13</f>
        <v>655.173</v>
      </c>
      <c r="J36">
        <f>[1]Helpers!$D$13</f>
        <v>655.173</v>
      </c>
      <c r="K36" t="s">
        <v>74</v>
      </c>
      <c r="L36">
        <v>2043</v>
      </c>
      <c r="M36">
        <f>L36-[1]Helpers!$B$3</f>
        <v>2042</v>
      </c>
      <c r="N36" t="str">
        <f>_xlfn.CONCAT([1]Helpers!$B$4,'Moderate-Low'!M36)</f>
        <v>05/01/2042</v>
      </c>
      <c r="O36" t="s">
        <v>11</v>
      </c>
      <c r="P36" t="s">
        <v>90</v>
      </c>
      <c r="Q36" t="s">
        <v>103</v>
      </c>
    </row>
    <row r="37" spans="1:18" x14ac:dyDescent="0.2">
      <c r="C37" s="22"/>
    </row>
    <row r="38" spans="1:18" x14ac:dyDescent="0.2">
      <c r="C38" s="22"/>
    </row>
    <row r="39" spans="1:18" x14ac:dyDescent="0.2">
      <c r="C39" s="22"/>
    </row>
    <row r="40" spans="1:18" x14ac:dyDescent="0.2">
      <c r="C40" s="22"/>
    </row>
    <row r="41" spans="1:18" x14ac:dyDescent="0.2">
      <c r="C41" s="22"/>
    </row>
    <row r="42" spans="1:18" x14ac:dyDescent="0.2">
      <c r="C42" s="22"/>
    </row>
    <row r="43" spans="1:18" x14ac:dyDescent="0.2">
      <c r="C43" s="22"/>
      <c r="R43" s="12"/>
    </row>
    <row r="44" spans="1:18" x14ac:dyDescent="0.2">
      <c r="C44" s="22"/>
      <c r="R44" s="12"/>
    </row>
    <row r="45" spans="1:18" x14ac:dyDescent="0.2">
      <c r="C45" s="22"/>
      <c r="R45" s="12"/>
    </row>
    <row r="46" spans="1:18" x14ac:dyDescent="0.2">
      <c r="C46" s="22"/>
      <c r="R46" s="12"/>
    </row>
    <row r="47" spans="1:18" x14ac:dyDescent="0.2">
      <c r="C47" s="22"/>
      <c r="R47" s="12"/>
    </row>
    <row r="48" spans="1:18" x14ac:dyDescent="0.2">
      <c r="C48" s="22"/>
      <c r="R48" s="12"/>
    </row>
    <row r="49" spans="3:18" x14ac:dyDescent="0.2">
      <c r="C49" s="22"/>
      <c r="R49" s="12"/>
    </row>
    <row r="50" spans="3:18" x14ac:dyDescent="0.2">
      <c r="C50" s="22"/>
      <c r="R50" s="12"/>
    </row>
    <row r="51" spans="3:18" x14ac:dyDescent="0.2">
      <c r="C51" s="22"/>
      <c r="R51" s="12"/>
    </row>
    <row r="52" spans="3:18" x14ac:dyDescent="0.2">
      <c r="C52" s="22"/>
      <c r="R52" s="12"/>
    </row>
    <row r="53" spans="3:18" x14ac:dyDescent="0.2">
      <c r="C53" s="22"/>
      <c r="R53" s="12"/>
    </row>
    <row r="54" spans="3:18" x14ac:dyDescent="0.2">
      <c r="C54" s="22"/>
      <c r="R54" s="12"/>
    </row>
    <row r="55" spans="3:18" x14ac:dyDescent="0.2">
      <c r="C55" s="22"/>
      <c r="R55" s="12"/>
    </row>
    <row r="56" spans="3:18" x14ac:dyDescent="0.2">
      <c r="C56" s="22"/>
      <c r="R5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903C-897C-8C48-A19D-92BDF8BDB5D7}">
  <dimension ref="A1:R56"/>
  <sheetViews>
    <sheetView topLeftCell="J6" zoomScale="133" zoomScaleNormal="125" workbookViewId="0">
      <selection activeCell="O22" sqref="O22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19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432.74900000000002</v>
      </c>
      <c r="J2">
        <v>432.74900000000002</v>
      </c>
      <c r="K2" t="s">
        <v>74</v>
      </c>
      <c r="L2">
        <v>2030</v>
      </c>
      <c r="M2">
        <f>L2-[1]Helpers!$B$3</f>
        <v>2029</v>
      </c>
      <c r="N2" t="str">
        <f>_xlfn.CONCAT([1]Helpers!$B$4,'Moderate-Mid (SC)'!M2)</f>
        <v>05/01/2029</v>
      </c>
      <c r="O2" t="s">
        <v>10</v>
      </c>
      <c r="P2" t="s">
        <v>90</v>
      </c>
      <c r="Q2" t="s">
        <v>103</v>
      </c>
      <c r="R2" s="25" t="s">
        <v>164</v>
      </c>
    </row>
    <row r="3" spans="1:18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36" si="0">IF(L3&gt;2034, "20MW_generic", "15MW_generic")</f>
        <v>15MW_generic</v>
      </c>
      <c r="H3">
        <f>[1]Helpers!$B$22</f>
        <v>1013</v>
      </c>
      <c r="I3">
        <v>432.74900000000002</v>
      </c>
      <c r="J3">
        <v>432.74900000000002</v>
      </c>
      <c r="K3" t="s">
        <v>74</v>
      </c>
      <c r="L3">
        <v>2031</v>
      </c>
      <c r="M3">
        <f>L3-[1]Helpers!$B$3</f>
        <v>2030</v>
      </c>
      <c r="N3" t="str">
        <f>_xlfn.CONCAT([1]Helpers!$B$4,'Moderate-Mid (SC)'!M3)</f>
        <v>05/01/2030</v>
      </c>
      <c r="O3" t="s">
        <v>10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432.74900000000002</v>
      </c>
      <c r="J4">
        <v>432.74900000000002</v>
      </c>
      <c r="K4" t="s">
        <v>74</v>
      </c>
      <c r="L4">
        <v>2032</v>
      </c>
      <c r="M4">
        <f>L4-[1]Helpers!$B$3</f>
        <v>2031</v>
      </c>
      <c r="N4" t="str">
        <f>_xlfn.CONCAT([1]Helpers!$B$4,'Moderate-Mid (SC)'!M4)</f>
        <v>05/01/2031</v>
      </c>
      <c r="O4" t="s">
        <v>10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_xlfn.CONCAT([1]Helpers!$B$4,'Moderate-Mid (SC)'!M5)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_xlfn.CONCAT([1]Helpers!$B$4,'Moderate-Mid (SC)'!M6)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_xlfn.CONCAT([1]Helpers!$B$4,'Moderate-Mid (SC)'!M7)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149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_xlfn.CONCAT([1]Helpers!$B$4,'Moderate-Mid (SC)'!M8)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_xlfn.CONCAT([1]Helpers!$B$4,'Moderate-Mid (SC)'!M9)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_xlfn.CONCAT([1]Helpers!$B$4,'Moderate-Mid (SC)'!M10)</f>
        <v>05/01/2033</v>
      </c>
      <c r="O10" s="26" t="s">
        <v>10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_xlfn.CONCAT([1]Helpers!$B$4,'Moderate-Mid (SC)'!M11)</f>
        <v>05/01/2034</v>
      </c>
      <c r="O11" t="s">
        <v>11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_xlfn.CONCAT([1]Helpers!$B$4,'Moderate-Mid (SC)'!M12)</f>
        <v>05/01/2035</v>
      </c>
      <c r="O12" s="26" t="s">
        <v>10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_xlfn.CONCAT([1]Helpers!$B$4,'Moderate-Mid (SC)'!M13)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_xlfn.CONCAT([1]Helpers!$B$4,'Moderate-Mid (SC)'!M14)</f>
        <v>05/01/2037</v>
      </c>
      <c r="O14" s="26" t="s">
        <v>10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_xlfn.CONCAT([1]Helpers!$B$4,'Moderate-Mid (SC)'!M15)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_xlfn.CONCAT([1]Helpers!$B$4,'Moderate-Mid (SC)'!M16)</f>
        <v>05/01/2039</v>
      </c>
      <c r="O16" s="26" t="s">
        <v>10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_xlfn.CONCAT([1]Helpers!$B$4,'Moderate-Mid (SC)'!M17)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_xlfn.CONCAT([1]Helpers!$B$4,'Moderate-Mid (SC)'!M18)</f>
        <v>05/01/2041</v>
      </c>
      <c r="O18" t="s">
        <v>11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_xlfn.CONCAT([1]Helpers!$B$4,'Moderate-Mid (SC)'!M19)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_xlfn.CONCAT([1]Helpers!$B$4,'Moderate-Mid (SC)'!M20)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150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_xlfn.CONCAT([1]Helpers!$B$4,'Moderate-Mid (SC)'!M21)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150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_xlfn.CONCAT([1]Helpers!$B$4,'Moderate-Mid (SC)'!M22)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_xlfn.CONCAT([1]Helpers!$B$4,'Moderate-Mid (SC)'!M23)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149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_xlfn.CONCAT([1]Helpers!$B$4,'Moderate-Mid (SC)'!M24)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_xlfn.CONCAT([1]Helpers!$B$4,'Moderate-Mid (SC)'!M25)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149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_xlfn.CONCAT([1]Helpers!$B$4,'Moderate-Mid (SC)'!M26)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_xlfn.CONCAT([1]Helpers!$B$4,'Moderate-Mid (SC)'!M27)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149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_xlfn.CONCAT([1]Helpers!$B$4,'Moderate-Mid (SC)'!M28)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_xlfn.CONCAT([1]Helpers!$B$4,'Moderate-Mid (SC)'!M29)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_xlfn.CONCAT([1]Helpers!$B$4,'Moderate-Mid (SC)'!M30)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148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v>432.74900000000002</v>
      </c>
      <c r="J31">
        <v>432.74900000000002</v>
      </c>
      <c r="K31" t="s">
        <v>74</v>
      </c>
      <c r="L31">
        <v>2033</v>
      </c>
      <c r="M31">
        <f>L31-[1]Helpers!$B$3</f>
        <v>2032</v>
      </c>
      <c r="N31" t="str">
        <f>_xlfn.CONCAT([1]Helpers!$B$4,'Moderate-Mid (SC)'!M31)</f>
        <v>05/01/2032</v>
      </c>
      <c r="O31" t="s">
        <v>10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148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v>432.74900000000002</v>
      </c>
      <c r="J32">
        <v>432.74900000000002</v>
      </c>
      <c r="K32" t="s">
        <v>74</v>
      </c>
      <c r="L32">
        <v>2035</v>
      </c>
      <c r="M32">
        <f>L32-[1]Helpers!$B$3</f>
        <v>2034</v>
      </c>
      <c r="N32" t="str">
        <f>_xlfn.CONCAT([1]Helpers!$B$4,'Moderate-Mid (SC)'!M32)</f>
        <v>05/01/2034</v>
      </c>
      <c r="O32" t="s">
        <v>10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148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v>432.74900000000002</v>
      </c>
      <c r="J33">
        <v>432.74900000000002</v>
      </c>
      <c r="K33" t="s">
        <v>74</v>
      </c>
      <c r="L33">
        <v>2037</v>
      </c>
      <c r="M33">
        <f>L33-[1]Helpers!$B$3</f>
        <v>2036</v>
      </c>
      <c r="N33" t="str">
        <f>_xlfn.CONCAT([1]Helpers!$B$4,'Moderate-Mid (SC)'!M33)</f>
        <v>05/01/2036</v>
      </c>
      <c r="O33" t="s">
        <v>10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148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v>432.74900000000002</v>
      </c>
      <c r="J34">
        <v>432.74900000000002</v>
      </c>
      <c r="K34" t="s">
        <v>74</v>
      </c>
      <c r="L34">
        <v>2039</v>
      </c>
      <c r="M34">
        <f>L34-[1]Helpers!$B$3</f>
        <v>2038</v>
      </c>
      <c r="N34" t="str">
        <f>_xlfn.CONCAT([1]Helpers!$B$4,'Moderate-Mid (SC)'!M34)</f>
        <v>05/01/2038</v>
      </c>
      <c r="O34" t="s">
        <v>10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148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v>432.74900000000002</v>
      </c>
      <c r="J35">
        <v>432.74900000000002</v>
      </c>
      <c r="K35" t="s">
        <v>74</v>
      </c>
      <c r="L35">
        <v>2041</v>
      </c>
      <c r="M35">
        <f>L35-[1]Helpers!$B$3</f>
        <v>2040</v>
      </c>
      <c r="N35" t="str">
        <f>_xlfn.CONCAT([1]Helpers!$B$4,'Moderate-Mid (SC)'!M35)</f>
        <v>05/01/2040</v>
      </c>
      <c r="O35" t="s">
        <v>10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148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v>432.74900000000002</v>
      </c>
      <c r="J36">
        <v>432.74900000000002</v>
      </c>
      <c r="K36" t="s">
        <v>74</v>
      </c>
      <c r="L36">
        <v>2043</v>
      </c>
      <c r="M36">
        <f>L36-[1]Helpers!$B$3</f>
        <v>2042</v>
      </c>
      <c r="N36" t="str">
        <f>_xlfn.CONCAT([1]Helpers!$B$4,'Moderate-Mid (SC)'!M36)</f>
        <v>05/01/2042</v>
      </c>
      <c r="O36" t="s">
        <v>10</v>
      </c>
      <c r="P36" t="s">
        <v>90</v>
      </c>
      <c r="Q36" t="s">
        <v>103</v>
      </c>
    </row>
    <row r="43" spans="1:18" x14ac:dyDescent="0.2">
      <c r="R43" s="12"/>
    </row>
    <row r="44" spans="1:18" x14ac:dyDescent="0.2">
      <c r="R44" s="12"/>
    </row>
    <row r="45" spans="1:18" x14ac:dyDescent="0.2">
      <c r="R45" s="12"/>
    </row>
    <row r="46" spans="1:18" x14ac:dyDescent="0.2">
      <c r="R46" s="12"/>
    </row>
    <row r="47" spans="1:18" x14ac:dyDescent="0.2">
      <c r="R47" s="12"/>
    </row>
    <row r="48" spans="1:18" x14ac:dyDescent="0.2">
      <c r="R48" s="12"/>
    </row>
    <row r="49" spans="18:18" x14ac:dyDescent="0.2">
      <c r="R49" s="12"/>
    </row>
    <row r="50" spans="18:18" x14ac:dyDescent="0.2">
      <c r="R50" s="12"/>
    </row>
    <row r="51" spans="18:18" x14ac:dyDescent="0.2">
      <c r="R51" s="12"/>
    </row>
    <row r="52" spans="18:18" x14ac:dyDescent="0.2">
      <c r="R52" s="12"/>
    </row>
    <row r="53" spans="18:18" x14ac:dyDescent="0.2">
      <c r="R53" s="12"/>
    </row>
    <row r="54" spans="18:18" x14ac:dyDescent="0.2">
      <c r="R54" s="12"/>
    </row>
    <row r="55" spans="18:18" x14ac:dyDescent="0.2">
      <c r="R55" s="12"/>
    </row>
    <row r="56" spans="18:18" x14ac:dyDescent="0.2">
      <c r="R5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5EA-4470-6E42-B4F0-EB0C845CDB6E}">
  <dimension ref="A1:R56"/>
  <sheetViews>
    <sheetView tabSelected="1" topLeftCell="E1" zoomScale="86" zoomScaleNormal="50" workbookViewId="0">
      <selection activeCell="P30" sqref="P30"/>
    </sheetView>
  </sheetViews>
  <sheetFormatPr baseColWidth="10" defaultColWidth="10.6640625" defaultRowHeight="16" x14ac:dyDescent="0.2"/>
  <cols>
    <col min="1" max="1" width="12.5" bestFit="1" customWidth="1"/>
    <col min="2" max="2" width="21.6640625" bestFit="1" customWidth="1"/>
    <col min="3" max="3" width="20.5" bestFit="1" customWidth="1"/>
    <col min="7" max="7" width="13.6640625" bestFit="1" customWidth="1"/>
    <col min="9" max="9" width="19.6640625" bestFit="1" customWidth="1"/>
    <col min="10" max="10" width="16.33203125" bestFit="1" customWidth="1"/>
    <col min="11" max="11" width="11.33203125" bestFit="1" customWidth="1"/>
    <col min="12" max="12" width="13.33203125" bestFit="1" customWidth="1"/>
    <col min="13" max="13" width="14.33203125" bestFit="1" customWidth="1"/>
    <col min="15" max="15" width="19.1640625" bestFit="1" customWidth="1"/>
    <col min="16" max="16" width="25" bestFit="1" customWidth="1"/>
    <col min="18" max="18" width="13.6640625" customWidth="1"/>
  </cols>
  <sheetData>
    <row r="1" spans="1:18" s="11" customFormat="1" x14ac:dyDescent="0.2">
      <c r="A1" s="11" t="s">
        <v>109</v>
      </c>
      <c r="B1" s="11" t="s">
        <v>106</v>
      </c>
      <c r="C1" s="11" t="s">
        <v>147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18</v>
      </c>
      <c r="M1" s="11" t="s">
        <v>8</v>
      </c>
      <c r="N1" s="11" t="s">
        <v>9</v>
      </c>
      <c r="O1" s="11" t="s">
        <v>110</v>
      </c>
      <c r="P1" s="11" t="s">
        <v>111</v>
      </c>
      <c r="Q1" s="11" t="s">
        <v>102</v>
      </c>
      <c r="R1" s="11" t="s">
        <v>105</v>
      </c>
    </row>
    <row r="2" spans="1:18" x14ac:dyDescent="0.2">
      <c r="A2" t="s">
        <v>19</v>
      </c>
      <c r="B2" t="s">
        <v>99</v>
      </c>
      <c r="C2" t="s">
        <v>148</v>
      </c>
      <c r="D2">
        <v>35.598999999999997</v>
      </c>
      <c r="E2">
        <v>-124.819</v>
      </c>
      <c r="F2">
        <v>1000</v>
      </c>
      <c r="G2" t="str">
        <f>IF(L2&gt;2034, "20MW_generic", "15MW_generic")</f>
        <v>15MW_generic</v>
      </c>
      <c r="H2">
        <f>[1]Helpers!$B$22</f>
        <v>1013</v>
      </c>
      <c r="I2">
        <v>432.74900000000002</v>
      </c>
      <c r="J2">
        <v>432.74900000000002</v>
      </c>
      <c r="K2" t="s">
        <v>74</v>
      </c>
      <c r="L2">
        <v>2030</v>
      </c>
      <c r="M2">
        <f>L2-[1]Helpers!$B$3</f>
        <v>2029</v>
      </c>
      <c r="N2" t="str">
        <f>_xlfn.CONCAT([1]Helpers!$B$4,'Expanded-High'!M2)</f>
        <v>05/01/2029</v>
      </c>
      <c r="O2" t="s">
        <v>10</v>
      </c>
      <c r="P2" t="s">
        <v>90</v>
      </c>
      <c r="Q2" t="s">
        <v>103</v>
      </c>
      <c r="R2" s="25" t="s">
        <v>163</v>
      </c>
    </row>
    <row r="3" spans="1:18" x14ac:dyDescent="0.2">
      <c r="A3" t="s">
        <v>20</v>
      </c>
      <c r="B3" t="s">
        <v>99</v>
      </c>
      <c r="C3" t="s">
        <v>148</v>
      </c>
      <c r="D3">
        <v>35.598999999999997</v>
      </c>
      <c r="E3">
        <v>-124.819</v>
      </c>
      <c r="F3">
        <v>1000</v>
      </c>
      <c r="G3" t="str">
        <f t="shared" ref="G3:G56" si="0">IF(L3&gt;2034, "20MW_generic", "15MW_generic")</f>
        <v>15MW_generic</v>
      </c>
      <c r="H3">
        <f>[1]Helpers!$B$22</f>
        <v>1013</v>
      </c>
      <c r="I3">
        <v>432.74900000000002</v>
      </c>
      <c r="J3">
        <v>432.74900000000002</v>
      </c>
      <c r="K3" t="s">
        <v>74</v>
      </c>
      <c r="L3">
        <v>2031</v>
      </c>
      <c r="M3">
        <f>L3-[1]Helpers!$B$3</f>
        <v>2030</v>
      </c>
      <c r="N3" t="str">
        <f>_xlfn.CONCAT([1]Helpers!$B$4,'Expanded-High'!M3)</f>
        <v>05/01/2030</v>
      </c>
      <c r="O3" t="s">
        <v>10</v>
      </c>
      <c r="P3" t="s">
        <v>90</v>
      </c>
      <c r="Q3" t="s">
        <v>103</v>
      </c>
    </row>
    <row r="4" spans="1:18" x14ac:dyDescent="0.2">
      <c r="A4" t="s">
        <v>21</v>
      </c>
      <c r="B4" t="s">
        <v>99</v>
      </c>
      <c r="C4" t="s">
        <v>148</v>
      </c>
      <c r="D4">
        <v>35.598999999999997</v>
      </c>
      <c r="E4">
        <v>-124.819</v>
      </c>
      <c r="F4">
        <v>1000</v>
      </c>
      <c r="G4" t="str">
        <f t="shared" si="0"/>
        <v>15MW_generic</v>
      </c>
      <c r="H4">
        <f>[1]Helpers!$B$22</f>
        <v>1013</v>
      </c>
      <c r="I4">
        <v>432.74900000000002</v>
      </c>
      <c r="J4">
        <v>432.74900000000002</v>
      </c>
      <c r="K4" t="s">
        <v>74</v>
      </c>
      <c r="L4">
        <v>2032</v>
      </c>
      <c r="M4">
        <f>L4-[1]Helpers!$B$3</f>
        <v>2031</v>
      </c>
      <c r="N4" t="str">
        <f>_xlfn.CONCAT([1]Helpers!$B$4,'Expanded-High'!M4)</f>
        <v>05/01/2031</v>
      </c>
      <c r="O4" t="s">
        <v>10</v>
      </c>
      <c r="P4" t="s">
        <v>90</v>
      </c>
      <c r="Q4" t="s">
        <v>103</v>
      </c>
    </row>
    <row r="5" spans="1:18" x14ac:dyDescent="0.2">
      <c r="A5" t="s">
        <v>22</v>
      </c>
      <c r="B5" t="s">
        <v>107</v>
      </c>
      <c r="C5" t="s">
        <v>150</v>
      </c>
      <c r="D5">
        <v>40.965299999999999</v>
      </c>
      <c r="E5">
        <v>-124.6631</v>
      </c>
      <c r="F5">
        <v>1000</v>
      </c>
      <c r="G5" t="str">
        <f t="shared" si="0"/>
        <v>15MW_generic</v>
      </c>
      <c r="H5">
        <f>[1]Helpers!$C$22</f>
        <v>832</v>
      </c>
      <c r="I5">
        <v>43.348999999999997</v>
      </c>
      <c r="J5">
        <v>43.348999999999997</v>
      </c>
      <c r="K5" t="s">
        <v>74</v>
      </c>
      <c r="L5">
        <v>2030</v>
      </c>
      <c r="M5">
        <f>L5-[1]Helpers!$B$3</f>
        <v>2029</v>
      </c>
      <c r="N5" t="str">
        <f>_xlfn.CONCAT([1]Helpers!$B$4,'Expanded-High'!M5)</f>
        <v>05/01/2029</v>
      </c>
      <c r="O5" t="s">
        <v>11</v>
      </c>
      <c r="P5" t="s">
        <v>112</v>
      </c>
      <c r="Q5" t="s">
        <v>103</v>
      </c>
    </row>
    <row r="6" spans="1:18" x14ac:dyDescent="0.2">
      <c r="A6" t="s">
        <v>23</v>
      </c>
      <c r="B6" t="s">
        <v>107</v>
      </c>
      <c r="C6" t="s">
        <v>150</v>
      </c>
      <c r="D6">
        <v>40.965299999999999</v>
      </c>
      <c r="E6">
        <v>-124.6631</v>
      </c>
      <c r="F6">
        <v>1000</v>
      </c>
      <c r="G6" t="str">
        <f t="shared" si="0"/>
        <v>15MW_generic</v>
      </c>
      <c r="H6">
        <f>[1]Helpers!$C$22</f>
        <v>832</v>
      </c>
      <c r="I6">
        <v>43.348999999999997</v>
      </c>
      <c r="J6">
        <v>43.348999999999997</v>
      </c>
      <c r="K6" t="s">
        <v>74</v>
      </c>
      <c r="L6">
        <v>2031</v>
      </c>
      <c r="M6">
        <f>L6-[1]Helpers!$B$3</f>
        <v>2030</v>
      </c>
      <c r="N6" t="str">
        <f>_xlfn.CONCAT([1]Helpers!$B$4,'Expanded-High'!M6)</f>
        <v>05/01/2030</v>
      </c>
      <c r="O6" t="s">
        <v>11</v>
      </c>
      <c r="P6" t="s">
        <v>112</v>
      </c>
      <c r="Q6" t="s">
        <v>103</v>
      </c>
    </row>
    <row r="7" spans="1:18" x14ac:dyDescent="0.2">
      <c r="A7" t="s">
        <v>24</v>
      </c>
      <c r="B7" t="s">
        <v>108</v>
      </c>
      <c r="C7" t="s">
        <v>12</v>
      </c>
      <c r="D7">
        <v>42.159599999999998</v>
      </c>
      <c r="E7">
        <v>-124.8165</v>
      </c>
      <c r="F7">
        <v>1000</v>
      </c>
      <c r="G7" t="str">
        <f t="shared" si="0"/>
        <v>15MW_generic</v>
      </c>
      <c r="H7">
        <f>[1]Helpers!D22</f>
        <v>601.70000000000005</v>
      </c>
      <c r="I7">
        <v>148.40199999999999</v>
      </c>
      <c r="J7">
        <v>148.40199999999999</v>
      </c>
      <c r="K7" t="s">
        <v>74</v>
      </c>
      <c r="L7">
        <v>2032</v>
      </c>
      <c r="M7">
        <f>L7-[1]Helpers!$B$3</f>
        <v>2031</v>
      </c>
      <c r="N7" t="str">
        <f>_xlfn.CONCAT([1]Helpers!$B$4,'Expanded-High'!M7)</f>
        <v>05/01/2031</v>
      </c>
      <c r="O7" t="s">
        <v>13</v>
      </c>
      <c r="P7" t="s">
        <v>92</v>
      </c>
      <c r="Q7" t="s">
        <v>103</v>
      </c>
    </row>
    <row r="8" spans="1:18" x14ac:dyDescent="0.2">
      <c r="A8" t="s">
        <v>25</v>
      </c>
      <c r="B8" t="s">
        <v>96</v>
      </c>
      <c r="C8" t="s">
        <v>149</v>
      </c>
      <c r="D8">
        <v>43.634999999999998</v>
      </c>
      <c r="E8">
        <v>-124.8189</v>
      </c>
      <c r="F8">
        <v>1000</v>
      </c>
      <c r="G8" t="str">
        <f t="shared" si="0"/>
        <v>15MW_generic</v>
      </c>
      <c r="H8">
        <f>[1]Helpers!E22</f>
        <v>594.70000000000005</v>
      </c>
      <c r="I8">
        <v>50.051000000000002</v>
      </c>
      <c r="J8">
        <v>50.051000000000002</v>
      </c>
      <c r="K8" t="s">
        <v>74</v>
      </c>
      <c r="L8">
        <v>2033</v>
      </c>
      <c r="M8">
        <f>L8-[1]Helpers!$B$3</f>
        <v>2032</v>
      </c>
      <c r="N8" t="str">
        <f>_xlfn.CONCAT([1]Helpers!$B$4,'Expanded-High'!M8)</f>
        <v>05/01/2032</v>
      </c>
      <c r="O8" t="s">
        <v>13</v>
      </c>
      <c r="P8" t="s">
        <v>91</v>
      </c>
      <c r="Q8" t="s">
        <v>103</v>
      </c>
    </row>
    <row r="9" spans="1:18" x14ac:dyDescent="0.2">
      <c r="A9" t="s">
        <v>26</v>
      </c>
      <c r="B9" t="s">
        <v>107</v>
      </c>
      <c r="C9" t="s">
        <v>150</v>
      </c>
      <c r="D9">
        <v>40.965299999999999</v>
      </c>
      <c r="E9">
        <v>-124.6631</v>
      </c>
      <c r="F9">
        <v>1000</v>
      </c>
      <c r="G9" t="str">
        <f t="shared" si="0"/>
        <v>15MW_generic</v>
      </c>
      <c r="H9">
        <f>[1]Helpers!$C$22</f>
        <v>832</v>
      </c>
      <c r="I9">
        <v>43.348999999999997</v>
      </c>
      <c r="J9">
        <v>43.348999999999997</v>
      </c>
      <c r="K9" t="s">
        <v>74</v>
      </c>
      <c r="L9">
        <v>2033</v>
      </c>
      <c r="M9">
        <f>L9-[1]Helpers!$B$3</f>
        <v>2032</v>
      </c>
      <c r="N9" t="str">
        <f>_xlfn.CONCAT([1]Helpers!$B$4,'Expanded-High'!M9)</f>
        <v>05/01/2032</v>
      </c>
      <c r="O9" t="s">
        <v>11</v>
      </c>
      <c r="P9" t="s">
        <v>112</v>
      </c>
      <c r="Q9" t="s">
        <v>103</v>
      </c>
    </row>
    <row r="10" spans="1:18" x14ac:dyDescent="0.2">
      <c r="A10" t="s">
        <v>27</v>
      </c>
      <c r="B10" t="s">
        <v>107</v>
      </c>
      <c r="C10" t="s">
        <v>150</v>
      </c>
      <c r="D10">
        <v>40.965299999999999</v>
      </c>
      <c r="E10">
        <v>-124.6631</v>
      </c>
      <c r="F10">
        <v>1000</v>
      </c>
      <c r="G10" t="str">
        <f t="shared" si="0"/>
        <v>15MW_generic</v>
      </c>
      <c r="H10">
        <f>[1]Helpers!$C$22</f>
        <v>832</v>
      </c>
      <c r="I10">
        <v>43.348999999999997</v>
      </c>
      <c r="J10">
        <v>43.348999999999997</v>
      </c>
      <c r="K10" t="s">
        <v>74</v>
      </c>
      <c r="L10">
        <v>2034</v>
      </c>
      <c r="M10">
        <f>L10-[1]Helpers!$B$3</f>
        <v>2033</v>
      </c>
      <c r="N10" t="str">
        <f>_xlfn.CONCAT([1]Helpers!$B$4,'Expanded-High'!M10)</f>
        <v>05/01/2033</v>
      </c>
      <c r="O10" s="26" t="s">
        <v>10</v>
      </c>
      <c r="P10" t="s">
        <v>112</v>
      </c>
      <c r="Q10" t="s">
        <v>103</v>
      </c>
    </row>
    <row r="11" spans="1:18" x14ac:dyDescent="0.2">
      <c r="A11" t="s">
        <v>28</v>
      </c>
      <c r="B11" t="s">
        <v>107</v>
      </c>
      <c r="C11" t="s">
        <v>150</v>
      </c>
      <c r="D11">
        <v>40.965299999999999</v>
      </c>
      <c r="E11">
        <v>-124.6631</v>
      </c>
      <c r="F11">
        <v>1000</v>
      </c>
      <c r="G11" t="str">
        <f t="shared" si="0"/>
        <v>20MW_generic</v>
      </c>
      <c r="H11">
        <f>[1]Helpers!$C$22</f>
        <v>832</v>
      </c>
      <c r="I11">
        <v>43.348999999999997</v>
      </c>
      <c r="J11">
        <v>43.348999999999997</v>
      </c>
      <c r="K11" t="s">
        <v>74</v>
      </c>
      <c r="L11">
        <v>2035</v>
      </c>
      <c r="M11">
        <f>L11-[1]Helpers!$B$3</f>
        <v>2034</v>
      </c>
      <c r="N11" t="str">
        <f>_xlfn.CONCAT([1]Helpers!$B$4,'Expanded-High'!M11)</f>
        <v>05/01/2034</v>
      </c>
      <c r="O11" s="26" t="s">
        <v>15</v>
      </c>
      <c r="P11" t="s">
        <v>112</v>
      </c>
      <c r="Q11" t="s">
        <v>103</v>
      </c>
    </row>
    <row r="12" spans="1:18" x14ac:dyDescent="0.2">
      <c r="A12" t="s">
        <v>29</v>
      </c>
      <c r="B12" t="s">
        <v>107</v>
      </c>
      <c r="C12" t="s">
        <v>150</v>
      </c>
      <c r="D12">
        <v>40.965299999999999</v>
      </c>
      <c r="E12">
        <v>-124.6631</v>
      </c>
      <c r="F12">
        <v>1000</v>
      </c>
      <c r="G12" t="str">
        <f t="shared" si="0"/>
        <v>20MW_generic</v>
      </c>
      <c r="H12">
        <f>[1]Helpers!$C$22</f>
        <v>832</v>
      </c>
      <c r="I12">
        <v>43.348999999999997</v>
      </c>
      <c r="J12">
        <v>43.348999999999997</v>
      </c>
      <c r="K12" t="s">
        <v>74</v>
      </c>
      <c r="L12">
        <v>2036</v>
      </c>
      <c r="M12">
        <f>L12-[1]Helpers!$B$3</f>
        <v>2035</v>
      </c>
      <c r="N12" t="str">
        <f>_xlfn.CONCAT([1]Helpers!$B$4,'Expanded-High'!M12)</f>
        <v>05/01/2035</v>
      </c>
      <c r="O12" s="26" t="s">
        <v>10</v>
      </c>
      <c r="P12" t="s">
        <v>112</v>
      </c>
      <c r="Q12" t="s">
        <v>103</v>
      </c>
    </row>
    <row r="13" spans="1:18" x14ac:dyDescent="0.2">
      <c r="A13" t="s">
        <v>30</v>
      </c>
      <c r="B13" t="s">
        <v>107</v>
      </c>
      <c r="C13" t="s">
        <v>150</v>
      </c>
      <c r="D13">
        <v>40.965299999999999</v>
      </c>
      <c r="E13">
        <v>-124.6631</v>
      </c>
      <c r="F13">
        <v>1000</v>
      </c>
      <c r="G13" t="str">
        <f t="shared" si="0"/>
        <v>20MW_generic</v>
      </c>
      <c r="H13">
        <f>[1]Helpers!$C$22</f>
        <v>832</v>
      </c>
      <c r="I13">
        <v>43.348999999999997</v>
      </c>
      <c r="J13">
        <v>43.348999999999997</v>
      </c>
      <c r="K13" t="s">
        <v>74</v>
      </c>
      <c r="L13">
        <v>2037</v>
      </c>
      <c r="M13">
        <f>L13-[1]Helpers!$B$3</f>
        <v>2036</v>
      </c>
      <c r="N13" t="str">
        <f>_xlfn.CONCAT([1]Helpers!$B$4,'Expanded-High'!M13)</f>
        <v>05/01/2036</v>
      </c>
      <c r="O13" t="s">
        <v>11</v>
      </c>
      <c r="P13" t="s">
        <v>112</v>
      </c>
      <c r="Q13" t="s">
        <v>103</v>
      </c>
    </row>
    <row r="14" spans="1:18" x14ac:dyDescent="0.2">
      <c r="A14" t="s">
        <v>31</v>
      </c>
      <c r="B14" t="s">
        <v>107</v>
      </c>
      <c r="C14" t="s">
        <v>150</v>
      </c>
      <c r="D14">
        <v>40.965299999999999</v>
      </c>
      <c r="E14">
        <v>-124.6631</v>
      </c>
      <c r="F14">
        <v>1000</v>
      </c>
      <c r="G14" t="str">
        <f t="shared" si="0"/>
        <v>20MW_generic</v>
      </c>
      <c r="H14">
        <f>[1]Helpers!$C$22</f>
        <v>832</v>
      </c>
      <c r="I14">
        <v>43.348999999999997</v>
      </c>
      <c r="J14">
        <v>43.348999999999997</v>
      </c>
      <c r="K14" t="s">
        <v>74</v>
      </c>
      <c r="L14">
        <v>2038</v>
      </c>
      <c r="M14">
        <f>L14-[1]Helpers!$B$3</f>
        <v>2037</v>
      </c>
      <c r="N14" t="str">
        <f>_xlfn.CONCAT([1]Helpers!$B$4,'Expanded-High'!M14)</f>
        <v>05/01/2037</v>
      </c>
      <c r="O14" s="26" t="s">
        <v>10</v>
      </c>
      <c r="P14" t="s">
        <v>112</v>
      </c>
      <c r="Q14" t="s">
        <v>103</v>
      </c>
    </row>
    <row r="15" spans="1:18" x14ac:dyDescent="0.2">
      <c r="A15" t="s">
        <v>32</v>
      </c>
      <c r="B15" t="s">
        <v>107</v>
      </c>
      <c r="C15" t="s">
        <v>150</v>
      </c>
      <c r="D15">
        <v>40.965299999999999</v>
      </c>
      <c r="E15">
        <v>-124.6631</v>
      </c>
      <c r="F15">
        <v>1000</v>
      </c>
      <c r="G15" t="str">
        <f t="shared" si="0"/>
        <v>20MW_generic</v>
      </c>
      <c r="H15">
        <f>[1]Helpers!$C$22</f>
        <v>832</v>
      </c>
      <c r="I15">
        <v>43.348999999999997</v>
      </c>
      <c r="J15">
        <v>43.348999999999997</v>
      </c>
      <c r="K15" t="s">
        <v>74</v>
      </c>
      <c r="L15">
        <v>2039</v>
      </c>
      <c r="M15">
        <f>L15-[1]Helpers!$B$3</f>
        <v>2038</v>
      </c>
      <c r="N15" t="str">
        <f>_xlfn.CONCAT([1]Helpers!$B$4,'Expanded-High'!M15)</f>
        <v>05/01/2038</v>
      </c>
      <c r="O15" t="s">
        <v>11</v>
      </c>
      <c r="P15" t="s">
        <v>112</v>
      </c>
      <c r="Q15" t="s">
        <v>103</v>
      </c>
    </row>
    <row r="16" spans="1:18" x14ac:dyDescent="0.2">
      <c r="A16" t="s">
        <v>33</v>
      </c>
      <c r="B16" t="s">
        <v>107</v>
      </c>
      <c r="C16" t="s">
        <v>150</v>
      </c>
      <c r="D16">
        <v>40.965299999999999</v>
      </c>
      <c r="E16">
        <v>-124.6631</v>
      </c>
      <c r="F16">
        <v>1000</v>
      </c>
      <c r="G16" t="str">
        <f t="shared" si="0"/>
        <v>20MW_generic</v>
      </c>
      <c r="H16">
        <f>[1]Helpers!$C$22</f>
        <v>832</v>
      </c>
      <c r="I16">
        <v>43.348999999999997</v>
      </c>
      <c r="J16">
        <v>43.348999999999997</v>
      </c>
      <c r="K16" t="s">
        <v>74</v>
      </c>
      <c r="L16">
        <v>2040</v>
      </c>
      <c r="M16">
        <f>L16-[1]Helpers!$B$3</f>
        <v>2039</v>
      </c>
      <c r="N16" t="str">
        <f>_xlfn.CONCAT([1]Helpers!$B$4,'Expanded-High'!M16)</f>
        <v>05/01/2039</v>
      </c>
      <c r="O16" s="26" t="s">
        <v>10</v>
      </c>
      <c r="P16" t="s">
        <v>112</v>
      </c>
      <c r="Q16" t="s">
        <v>103</v>
      </c>
    </row>
    <row r="17" spans="1:17" x14ac:dyDescent="0.2">
      <c r="A17" t="s">
        <v>34</v>
      </c>
      <c r="B17" t="s">
        <v>107</v>
      </c>
      <c r="C17" t="s">
        <v>150</v>
      </c>
      <c r="D17">
        <v>40.965299999999999</v>
      </c>
      <c r="E17">
        <v>-124.6631</v>
      </c>
      <c r="F17">
        <v>1000</v>
      </c>
      <c r="G17" t="str">
        <f t="shared" si="0"/>
        <v>20MW_generic</v>
      </c>
      <c r="H17">
        <f>[1]Helpers!$C$22</f>
        <v>832</v>
      </c>
      <c r="I17">
        <v>43.348999999999997</v>
      </c>
      <c r="J17">
        <v>43.348999999999997</v>
      </c>
      <c r="K17" t="s">
        <v>74</v>
      </c>
      <c r="L17">
        <v>2041</v>
      </c>
      <c r="M17">
        <f>L17-[1]Helpers!$B$3</f>
        <v>2040</v>
      </c>
      <c r="N17" t="str">
        <f>_xlfn.CONCAT([1]Helpers!$B$4,'Expanded-High'!M17)</f>
        <v>05/01/2040</v>
      </c>
      <c r="O17" t="s">
        <v>11</v>
      </c>
      <c r="P17" t="s">
        <v>112</v>
      </c>
      <c r="Q17" t="s">
        <v>103</v>
      </c>
    </row>
    <row r="18" spans="1:17" x14ac:dyDescent="0.2">
      <c r="A18" t="s">
        <v>35</v>
      </c>
      <c r="B18" t="s">
        <v>107</v>
      </c>
      <c r="C18" t="s">
        <v>150</v>
      </c>
      <c r="D18">
        <v>40.965299999999999</v>
      </c>
      <c r="E18">
        <v>-124.6631</v>
      </c>
      <c r="F18">
        <v>1000</v>
      </c>
      <c r="G18" t="str">
        <f t="shared" si="0"/>
        <v>20MW_generic</v>
      </c>
      <c r="H18">
        <f>[1]Helpers!$C$22</f>
        <v>832</v>
      </c>
      <c r="I18">
        <v>43.348999999999997</v>
      </c>
      <c r="J18">
        <v>43.348999999999997</v>
      </c>
      <c r="K18" t="s">
        <v>74</v>
      </c>
      <c r="L18">
        <v>2042</v>
      </c>
      <c r="M18">
        <f>L18-[1]Helpers!$B$3</f>
        <v>2041</v>
      </c>
      <c r="N18" t="str">
        <f>_xlfn.CONCAT([1]Helpers!$B$4,'Expanded-High'!M18)</f>
        <v>05/01/2041</v>
      </c>
      <c r="O18" t="s">
        <v>10</v>
      </c>
      <c r="P18" t="s">
        <v>112</v>
      </c>
      <c r="Q18" t="s">
        <v>103</v>
      </c>
    </row>
    <row r="19" spans="1:17" x14ac:dyDescent="0.2">
      <c r="A19" t="s">
        <v>36</v>
      </c>
      <c r="B19" t="s">
        <v>107</v>
      </c>
      <c r="C19" t="s">
        <v>150</v>
      </c>
      <c r="D19">
        <v>40.965299999999999</v>
      </c>
      <c r="E19">
        <v>-124.6631</v>
      </c>
      <c r="F19">
        <v>1000</v>
      </c>
      <c r="G19" t="str">
        <f t="shared" si="0"/>
        <v>20MW_generic</v>
      </c>
      <c r="H19">
        <f>[1]Helpers!$C$22</f>
        <v>832</v>
      </c>
      <c r="I19">
        <v>43.348999999999997</v>
      </c>
      <c r="J19">
        <v>43.348999999999997</v>
      </c>
      <c r="K19" t="s">
        <v>74</v>
      </c>
      <c r="L19">
        <v>2043</v>
      </c>
      <c r="M19">
        <f>L19-[1]Helpers!$B$3</f>
        <v>2042</v>
      </c>
      <c r="N19" t="str">
        <f>_xlfn.CONCAT([1]Helpers!$B$4,'Expanded-High'!M19)</f>
        <v>05/01/2042</v>
      </c>
      <c r="O19" t="s">
        <v>11</v>
      </c>
      <c r="P19" t="s">
        <v>112</v>
      </c>
      <c r="Q19" t="s">
        <v>103</v>
      </c>
    </row>
    <row r="20" spans="1:17" x14ac:dyDescent="0.2">
      <c r="A20" t="s">
        <v>37</v>
      </c>
      <c r="B20" t="s">
        <v>107</v>
      </c>
      <c r="C20" t="s">
        <v>150</v>
      </c>
      <c r="D20">
        <v>40.965299999999999</v>
      </c>
      <c r="E20">
        <v>-124.6631</v>
      </c>
      <c r="F20">
        <v>1000</v>
      </c>
      <c r="G20" t="str">
        <f t="shared" si="0"/>
        <v>20MW_generic</v>
      </c>
      <c r="H20">
        <f>[1]Helpers!$C$22</f>
        <v>832</v>
      </c>
      <c r="I20">
        <v>43.348999999999997</v>
      </c>
      <c r="J20">
        <v>43.348999999999997</v>
      </c>
      <c r="K20" t="s">
        <v>74</v>
      </c>
      <c r="L20">
        <v>2044</v>
      </c>
      <c r="M20">
        <f>L20-[1]Helpers!$B$3</f>
        <v>2043</v>
      </c>
      <c r="N20" t="str">
        <f>_xlfn.CONCAT([1]Helpers!$B$4,'Expanded-High'!M20)</f>
        <v>05/01/2043</v>
      </c>
      <c r="O20" t="s">
        <v>11</v>
      </c>
      <c r="P20" t="s">
        <v>112</v>
      </c>
      <c r="Q20" t="s">
        <v>103</v>
      </c>
    </row>
    <row r="21" spans="1:17" x14ac:dyDescent="0.2">
      <c r="A21" t="s">
        <v>38</v>
      </c>
      <c r="B21" t="s">
        <v>107</v>
      </c>
      <c r="C21" t="s">
        <v>150</v>
      </c>
      <c r="D21">
        <v>40.965299999999999</v>
      </c>
      <c r="E21">
        <v>-124.6631</v>
      </c>
      <c r="F21">
        <v>1000</v>
      </c>
      <c r="G21" t="str">
        <f t="shared" si="0"/>
        <v>20MW_generic</v>
      </c>
      <c r="H21">
        <f>[1]Helpers!$C$22</f>
        <v>832</v>
      </c>
      <c r="I21">
        <v>43.348999999999997</v>
      </c>
      <c r="J21">
        <v>43.348999999999997</v>
      </c>
      <c r="K21" t="s">
        <v>74</v>
      </c>
      <c r="L21">
        <v>2045</v>
      </c>
      <c r="M21">
        <f>L21-[1]Helpers!$B$3</f>
        <v>2044</v>
      </c>
      <c r="N21" t="str">
        <f>_xlfn.CONCAT([1]Helpers!$B$4,'Expanded-High'!M21)</f>
        <v>05/01/2044</v>
      </c>
      <c r="O21" t="s">
        <v>11</v>
      </c>
      <c r="P21" t="s">
        <v>112</v>
      </c>
      <c r="Q21" t="s">
        <v>103</v>
      </c>
    </row>
    <row r="22" spans="1:17" x14ac:dyDescent="0.2">
      <c r="A22" t="s">
        <v>39</v>
      </c>
      <c r="B22" t="s">
        <v>107</v>
      </c>
      <c r="C22" t="s">
        <v>150</v>
      </c>
      <c r="D22">
        <v>40.965299999999999</v>
      </c>
      <c r="E22">
        <v>-124.6631</v>
      </c>
      <c r="F22">
        <v>1000</v>
      </c>
      <c r="G22" t="str">
        <f t="shared" si="0"/>
        <v>20MW_generic</v>
      </c>
      <c r="H22">
        <f>[1]Helpers!$C$22</f>
        <v>832</v>
      </c>
      <c r="I22">
        <v>43.348999999999997</v>
      </c>
      <c r="J22">
        <v>43.348999999999997</v>
      </c>
      <c r="K22" t="s">
        <v>74</v>
      </c>
      <c r="L22">
        <v>2045</v>
      </c>
      <c r="M22">
        <f>L22-[1]Helpers!$B$3</f>
        <v>2044</v>
      </c>
      <c r="N22" t="str">
        <f>_xlfn.CONCAT([1]Helpers!$B$4,'Expanded-High'!M22)</f>
        <v>05/01/2044</v>
      </c>
      <c r="O22" t="s">
        <v>11</v>
      </c>
      <c r="P22" t="s">
        <v>112</v>
      </c>
      <c r="Q22" t="s">
        <v>103</v>
      </c>
    </row>
    <row r="23" spans="1:17" x14ac:dyDescent="0.2">
      <c r="A23" t="s">
        <v>40</v>
      </c>
      <c r="B23" t="s">
        <v>108</v>
      </c>
      <c r="C23" t="s">
        <v>12</v>
      </c>
      <c r="D23">
        <v>42.159599999999998</v>
      </c>
      <c r="E23">
        <v>-124.8165</v>
      </c>
      <c r="F23">
        <v>1000</v>
      </c>
      <c r="G23" t="str">
        <f t="shared" si="0"/>
        <v>15MW_generic</v>
      </c>
      <c r="H23">
        <f>[1]Helpers!D22</f>
        <v>601.70000000000005</v>
      </c>
      <c r="I23">
        <v>148.40199999999999</v>
      </c>
      <c r="J23">
        <v>148.40199999999999</v>
      </c>
      <c r="K23" t="s">
        <v>74</v>
      </c>
      <c r="L23">
        <v>2034</v>
      </c>
      <c r="M23">
        <f>L23-[1]Helpers!$B$3</f>
        <v>2033</v>
      </c>
      <c r="N23" t="str">
        <f>_xlfn.CONCAT([1]Helpers!$B$4,'Expanded-High'!M23)</f>
        <v>05/01/2033</v>
      </c>
      <c r="O23" t="s">
        <v>13</v>
      </c>
      <c r="P23" t="s">
        <v>92</v>
      </c>
      <c r="Q23" t="s">
        <v>103</v>
      </c>
    </row>
    <row r="24" spans="1:17" x14ac:dyDescent="0.2">
      <c r="A24" t="s">
        <v>41</v>
      </c>
      <c r="B24" t="s">
        <v>96</v>
      </c>
      <c r="C24" t="s">
        <v>149</v>
      </c>
      <c r="D24">
        <v>43.634999999999998</v>
      </c>
      <c r="E24">
        <v>-124.8189</v>
      </c>
      <c r="F24">
        <v>1000</v>
      </c>
      <c r="G24" t="str">
        <f t="shared" si="0"/>
        <v>20MW_generic</v>
      </c>
      <c r="H24">
        <f>[1]Helpers!E22</f>
        <v>594.70000000000005</v>
      </c>
      <c r="I24">
        <v>50.051000000000002</v>
      </c>
      <c r="J24">
        <v>50.051000000000002</v>
      </c>
      <c r="K24" t="s">
        <v>74</v>
      </c>
      <c r="L24">
        <v>2035</v>
      </c>
      <c r="M24">
        <f>L24-[1]Helpers!$B$3</f>
        <v>2034</v>
      </c>
      <c r="N24" t="str">
        <f>_xlfn.CONCAT([1]Helpers!$B$4,'Expanded-High'!M24)</f>
        <v>05/01/2034</v>
      </c>
      <c r="O24" t="s">
        <v>13</v>
      </c>
      <c r="P24" t="s">
        <v>91</v>
      </c>
      <c r="Q24" t="s">
        <v>103</v>
      </c>
    </row>
    <row r="25" spans="1:17" x14ac:dyDescent="0.2">
      <c r="A25" t="s">
        <v>42</v>
      </c>
      <c r="B25" t="s">
        <v>108</v>
      </c>
      <c r="C25" t="s">
        <v>12</v>
      </c>
      <c r="D25">
        <v>42.159599999999998</v>
      </c>
      <c r="E25">
        <v>-124.8165</v>
      </c>
      <c r="F25">
        <v>1000</v>
      </c>
      <c r="G25" t="str">
        <f t="shared" si="0"/>
        <v>20MW_generic</v>
      </c>
      <c r="H25">
        <f>[1]Helpers!D22</f>
        <v>601.70000000000005</v>
      </c>
      <c r="I25">
        <v>148.40199999999999</v>
      </c>
      <c r="J25">
        <v>148.40199999999999</v>
      </c>
      <c r="K25" t="s">
        <v>74</v>
      </c>
      <c r="L25">
        <v>2036</v>
      </c>
      <c r="M25">
        <f>L25-[1]Helpers!$B$3</f>
        <v>2035</v>
      </c>
      <c r="N25" t="str">
        <f>_xlfn.CONCAT([1]Helpers!$B$4,'Expanded-High'!M25)</f>
        <v>05/01/2035</v>
      </c>
      <c r="O25" t="s">
        <v>13</v>
      </c>
      <c r="P25" t="s">
        <v>92</v>
      </c>
      <c r="Q25" t="s">
        <v>103</v>
      </c>
    </row>
    <row r="26" spans="1:17" x14ac:dyDescent="0.2">
      <c r="A26" t="s">
        <v>43</v>
      </c>
      <c r="B26" t="s">
        <v>96</v>
      </c>
      <c r="C26" t="s">
        <v>149</v>
      </c>
      <c r="D26">
        <v>43.634999999999998</v>
      </c>
      <c r="E26">
        <v>-124.8189</v>
      </c>
      <c r="F26">
        <v>1000</v>
      </c>
      <c r="G26" t="str">
        <f t="shared" si="0"/>
        <v>20MW_generic</v>
      </c>
      <c r="H26">
        <f>[1]Helpers!E22</f>
        <v>594.70000000000005</v>
      </c>
      <c r="I26">
        <v>50.051000000000002</v>
      </c>
      <c r="J26">
        <v>50.051000000000002</v>
      </c>
      <c r="K26" t="s">
        <v>74</v>
      </c>
      <c r="L26">
        <v>2037</v>
      </c>
      <c r="M26">
        <f>L26-[1]Helpers!$B$3</f>
        <v>2036</v>
      </c>
      <c r="N26" t="str">
        <f>_xlfn.CONCAT([1]Helpers!$B$4,'Expanded-High'!M26)</f>
        <v>05/01/2036</v>
      </c>
      <c r="O26" t="s">
        <v>13</v>
      </c>
      <c r="P26" t="s">
        <v>91</v>
      </c>
      <c r="Q26" t="s">
        <v>103</v>
      </c>
    </row>
    <row r="27" spans="1:17" x14ac:dyDescent="0.2">
      <c r="A27" t="s">
        <v>44</v>
      </c>
      <c r="B27" t="s">
        <v>108</v>
      </c>
      <c r="C27" t="s">
        <v>12</v>
      </c>
      <c r="D27">
        <v>42.159599999999998</v>
      </c>
      <c r="E27">
        <v>-124.8165</v>
      </c>
      <c r="F27">
        <v>1000</v>
      </c>
      <c r="G27" t="str">
        <f t="shared" si="0"/>
        <v>20MW_generic</v>
      </c>
      <c r="H27">
        <f>[1]Helpers!D22</f>
        <v>601.70000000000005</v>
      </c>
      <c r="I27">
        <v>148.40199999999999</v>
      </c>
      <c r="J27">
        <v>148.40199999999999</v>
      </c>
      <c r="K27" t="s">
        <v>74</v>
      </c>
      <c r="L27">
        <v>2038</v>
      </c>
      <c r="M27">
        <f>L27-[1]Helpers!$B$3</f>
        <v>2037</v>
      </c>
      <c r="N27" t="str">
        <f>_xlfn.CONCAT([1]Helpers!$B$4,'Expanded-High'!M27)</f>
        <v>05/01/2037</v>
      </c>
      <c r="O27" t="s">
        <v>13</v>
      </c>
      <c r="P27" t="s">
        <v>92</v>
      </c>
      <c r="Q27" t="s">
        <v>103</v>
      </c>
    </row>
    <row r="28" spans="1:17" x14ac:dyDescent="0.2">
      <c r="A28" t="s">
        <v>45</v>
      </c>
      <c r="B28" t="s">
        <v>96</v>
      </c>
      <c r="C28" t="s">
        <v>149</v>
      </c>
      <c r="D28">
        <v>43.634999999999998</v>
      </c>
      <c r="E28">
        <v>-124.8189</v>
      </c>
      <c r="F28">
        <v>1000</v>
      </c>
      <c r="G28" t="str">
        <f t="shared" si="0"/>
        <v>20MW_generic</v>
      </c>
      <c r="H28">
        <f>[1]Helpers!E22</f>
        <v>594.70000000000005</v>
      </c>
      <c r="I28">
        <v>50.051000000000002</v>
      </c>
      <c r="J28">
        <v>50.051000000000002</v>
      </c>
      <c r="K28" t="s">
        <v>74</v>
      </c>
      <c r="L28">
        <v>2039</v>
      </c>
      <c r="M28">
        <f>L28-[1]Helpers!$B$3</f>
        <v>2038</v>
      </c>
      <c r="N28" t="str">
        <f>_xlfn.CONCAT([1]Helpers!$B$4,'Expanded-High'!M28)</f>
        <v>05/01/2038</v>
      </c>
      <c r="O28" t="s">
        <v>13</v>
      </c>
      <c r="P28" t="s">
        <v>91</v>
      </c>
      <c r="Q28" t="s">
        <v>103</v>
      </c>
    </row>
    <row r="29" spans="1:17" x14ac:dyDescent="0.2">
      <c r="A29" t="s">
        <v>46</v>
      </c>
      <c r="B29" t="s">
        <v>108</v>
      </c>
      <c r="C29" t="s">
        <v>12</v>
      </c>
      <c r="D29">
        <v>42.159599999999998</v>
      </c>
      <c r="E29">
        <v>-124.8165</v>
      </c>
      <c r="F29">
        <v>1000</v>
      </c>
      <c r="G29" t="str">
        <f t="shared" si="0"/>
        <v>20MW_generic</v>
      </c>
      <c r="H29">
        <f>[1]Helpers!D22</f>
        <v>601.70000000000005</v>
      </c>
      <c r="I29">
        <v>148.40199999999999</v>
      </c>
      <c r="J29">
        <v>148.40199999999999</v>
      </c>
      <c r="K29" t="s">
        <v>74</v>
      </c>
      <c r="L29">
        <v>2040</v>
      </c>
      <c r="M29">
        <f>L29-[1]Helpers!$B$3</f>
        <v>2039</v>
      </c>
      <c r="N29" t="str">
        <f>_xlfn.CONCAT([1]Helpers!$B$4,'Expanded-High'!M29)</f>
        <v>05/01/2039</v>
      </c>
      <c r="O29" t="s">
        <v>13</v>
      </c>
      <c r="P29" t="s">
        <v>92</v>
      </c>
      <c r="Q29" t="s">
        <v>103</v>
      </c>
    </row>
    <row r="30" spans="1:17" x14ac:dyDescent="0.2">
      <c r="A30" t="s">
        <v>47</v>
      </c>
      <c r="B30" t="s">
        <v>108</v>
      </c>
      <c r="C30" t="s">
        <v>12</v>
      </c>
      <c r="D30">
        <v>42.159599999999998</v>
      </c>
      <c r="E30">
        <v>-124.8165</v>
      </c>
      <c r="F30">
        <v>1000</v>
      </c>
      <c r="G30" t="str">
        <f t="shared" si="0"/>
        <v>20MW_generic</v>
      </c>
      <c r="H30">
        <f>[1]Helpers!D22</f>
        <v>601.70000000000005</v>
      </c>
      <c r="I30">
        <v>148.40199999999999</v>
      </c>
      <c r="J30">
        <v>148.40199999999999</v>
      </c>
      <c r="K30" t="s">
        <v>74</v>
      </c>
      <c r="L30">
        <v>2041</v>
      </c>
      <c r="M30">
        <f>L30-[1]Helpers!$B$3</f>
        <v>2040</v>
      </c>
      <c r="N30" t="str">
        <f>_xlfn.CONCAT([1]Helpers!$B$4,'Expanded-High'!M30)</f>
        <v>05/01/2040</v>
      </c>
      <c r="O30" t="s">
        <v>13</v>
      </c>
      <c r="P30" t="s">
        <v>92</v>
      </c>
      <c r="Q30" t="s">
        <v>103</v>
      </c>
    </row>
    <row r="31" spans="1:17" x14ac:dyDescent="0.2">
      <c r="A31" t="s">
        <v>48</v>
      </c>
      <c r="B31" t="s">
        <v>99</v>
      </c>
      <c r="C31" t="s">
        <v>148</v>
      </c>
      <c r="D31">
        <v>35.598999999999997</v>
      </c>
      <c r="E31">
        <v>-124.819</v>
      </c>
      <c r="F31">
        <v>1000</v>
      </c>
      <c r="G31" t="str">
        <f t="shared" si="0"/>
        <v>15MW_generic</v>
      </c>
      <c r="H31">
        <f>[1]Helpers!$B$22</f>
        <v>1013</v>
      </c>
      <c r="I31">
        <v>432.74900000000002</v>
      </c>
      <c r="J31">
        <v>432.74900000000002</v>
      </c>
      <c r="K31" t="s">
        <v>74</v>
      </c>
      <c r="L31">
        <v>2033</v>
      </c>
      <c r="M31">
        <f>L31-[1]Helpers!$B$3</f>
        <v>2032</v>
      </c>
      <c r="N31" t="str">
        <f>_xlfn.CONCAT([1]Helpers!$B$4,'Expanded-High'!M31)</f>
        <v>05/01/2032</v>
      </c>
      <c r="O31" t="s">
        <v>10</v>
      </c>
      <c r="P31" t="s">
        <v>90</v>
      </c>
      <c r="Q31" t="s">
        <v>103</v>
      </c>
    </row>
    <row r="32" spans="1:17" x14ac:dyDescent="0.2">
      <c r="A32" t="s">
        <v>49</v>
      </c>
      <c r="B32" t="s">
        <v>99</v>
      </c>
      <c r="C32" t="s">
        <v>148</v>
      </c>
      <c r="D32">
        <v>35.598999999999997</v>
      </c>
      <c r="E32">
        <v>-124.819</v>
      </c>
      <c r="F32">
        <v>1000</v>
      </c>
      <c r="G32" t="str">
        <f t="shared" si="0"/>
        <v>20MW_generic</v>
      </c>
      <c r="H32">
        <f>[1]Helpers!$B$22</f>
        <v>1013</v>
      </c>
      <c r="I32">
        <v>432.74900000000002</v>
      </c>
      <c r="J32">
        <v>432.74900000000002</v>
      </c>
      <c r="K32" t="s">
        <v>74</v>
      </c>
      <c r="L32">
        <v>2035</v>
      </c>
      <c r="M32">
        <f>L32-[1]Helpers!$B$3</f>
        <v>2034</v>
      </c>
      <c r="N32" t="str">
        <f>_xlfn.CONCAT([1]Helpers!$B$4,'Expanded-High'!M32)</f>
        <v>05/01/2034</v>
      </c>
      <c r="O32" t="s">
        <v>10</v>
      </c>
      <c r="P32" t="s">
        <v>90</v>
      </c>
      <c r="Q32" t="s">
        <v>103</v>
      </c>
    </row>
    <row r="33" spans="1:18" x14ac:dyDescent="0.2">
      <c r="A33" t="s">
        <v>50</v>
      </c>
      <c r="B33" t="s">
        <v>99</v>
      </c>
      <c r="C33" t="s">
        <v>148</v>
      </c>
      <c r="D33">
        <v>35.598999999999997</v>
      </c>
      <c r="E33">
        <v>-124.819</v>
      </c>
      <c r="F33">
        <v>1000</v>
      </c>
      <c r="G33" t="str">
        <f t="shared" si="0"/>
        <v>20MW_generic</v>
      </c>
      <c r="H33">
        <f>[1]Helpers!$B$22</f>
        <v>1013</v>
      </c>
      <c r="I33">
        <v>432.74900000000002</v>
      </c>
      <c r="J33">
        <v>432.74900000000002</v>
      </c>
      <c r="K33" t="s">
        <v>74</v>
      </c>
      <c r="L33">
        <v>2037</v>
      </c>
      <c r="M33">
        <f>L33-[1]Helpers!$B$3</f>
        <v>2036</v>
      </c>
      <c r="N33" t="str">
        <f>_xlfn.CONCAT([1]Helpers!$B$4,'Expanded-High'!M33)</f>
        <v>05/01/2036</v>
      </c>
      <c r="O33" t="s">
        <v>10</v>
      </c>
      <c r="P33" t="s">
        <v>90</v>
      </c>
      <c r="Q33" t="s">
        <v>103</v>
      </c>
    </row>
    <row r="34" spans="1:18" x14ac:dyDescent="0.2">
      <c r="A34" t="s">
        <v>51</v>
      </c>
      <c r="B34" t="s">
        <v>99</v>
      </c>
      <c r="C34" t="s">
        <v>148</v>
      </c>
      <c r="D34">
        <v>35.598999999999997</v>
      </c>
      <c r="E34">
        <v>-124.819</v>
      </c>
      <c r="F34">
        <v>1000</v>
      </c>
      <c r="G34" t="str">
        <f t="shared" si="0"/>
        <v>20MW_generic</v>
      </c>
      <c r="H34">
        <f>[1]Helpers!$B$22</f>
        <v>1013</v>
      </c>
      <c r="I34">
        <v>432.74900000000002</v>
      </c>
      <c r="J34">
        <v>432.74900000000002</v>
      </c>
      <c r="K34" t="s">
        <v>74</v>
      </c>
      <c r="L34">
        <v>2039</v>
      </c>
      <c r="M34">
        <f>L34-[1]Helpers!$B$3</f>
        <v>2038</v>
      </c>
      <c r="N34" t="str">
        <f>_xlfn.CONCAT([1]Helpers!$B$4,'Expanded-High'!M34)</f>
        <v>05/01/2038</v>
      </c>
      <c r="O34" t="s">
        <v>75</v>
      </c>
      <c r="P34" t="s">
        <v>90</v>
      </c>
      <c r="Q34" t="s">
        <v>103</v>
      </c>
    </row>
    <row r="35" spans="1:18" x14ac:dyDescent="0.2">
      <c r="A35" t="s">
        <v>52</v>
      </c>
      <c r="B35" t="s">
        <v>99</v>
      </c>
      <c r="C35" t="s">
        <v>148</v>
      </c>
      <c r="D35">
        <v>35.598999999999997</v>
      </c>
      <c r="E35">
        <v>-124.819</v>
      </c>
      <c r="F35">
        <v>1000</v>
      </c>
      <c r="G35" t="str">
        <f t="shared" si="0"/>
        <v>20MW_generic</v>
      </c>
      <c r="H35">
        <f>[1]Helpers!$B$22</f>
        <v>1013</v>
      </c>
      <c r="I35">
        <v>432.74900000000002</v>
      </c>
      <c r="J35">
        <v>432.74900000000002</v>
      </c>
      <c r="K35" t="s">
        <v>74</v>
      </c>
      <c r="L35">
        <v>2041</v>
      </c>
      <c r="M35">
        <f>L35-[1]Helpers!$B$3</f>
        <v>2040</v>
      </c>
      <c r="N35" t="str">
        <f>_xlfn.CONCAT([1]Helpers!$B$4,'Expanded-High'!M35)</f>
        <v>05/01/2040</v>
      </c>
      <c r="O35" t="s">
        <v>75</v>
      </c>
      <c r="P35" t="s">
        <v>90</v>
      </c>
      <c r="Q35" t="s">
        <v>103</v>
      </c>
    </row>
    <row r="36" spans="1:18" x14ac:dyDescent="0.2">
      <c r="A36" t="s">
        <v>53</v>
      </c>
      <c r="B36" t="s">
        <v>99</v>
      </c>
      <c r="C36" t="s">
        <v>148</v>
      </c>
      <c r="D36">
        <v>35.598999999999997</v>
      </c>
      <c r="E36">
        <v>-124.819</v>
      </c>
      <c r="F36">
        <v>1000</v>
      </c>
      <c r="G36" t="str">
        <f t="shared" si="0"/>
        <v>20MW_generic</v>
      </c>
      <c r="H36">
        <f>[1]Helpers!$B$22</f>
        <v>1013</v>
      </c>
      <c r="I36">
        <v>432.74900000000002</v>
      </c>
      <c r="J36">
        <v>432.74900000000002</v>
      </c>
      <c r="K36" t="s">
        <v>74</v>
      </c>
      <c r="L36">
        <v>2043</v>
      </c>
      <c r="M36">
        <f>L36-[1]Helpers!$B$3</f>
        <v>2042</v>
      </c>
      <c r="N36" t="str">
        <f>_xlfn.CONCAT([1]Helpers!$B$4,'Expanded-High'!M36)</f>
        <v>05/01/2042</v>
      </c>
      <c r="O36" t="s">
        <v>75</v>
      </c>
      <c r="P36" t="s">
        <v>90</v>
      </c>
      <c r="Q36" t="s">
        <v>103</v>
      </c>
    </row>
    <row r="37" spans="1:18" x14ac:dyDescent="0.2">
      <c r="A37" t="s">
        <v>54</v>
      </c>
      <c r="B37" t="s">
        <v>14</v>
      </c>
      <c r="C37" t="s">
        <v>14</v>
      </c>
      <c r="D37">
        <v>46.887</v>
      </c>
      <c r="E37">
        <v>-125.04600000000001</v>
      </c>
      <c r="F37">
        <v>1000</v>
      </c>
      <c r="G37" t="str">
        <f t="shared" si="0"/>
        <v>20MW_generic</v>
      </c>
      <c r="H37">
        <f>[1]Helpers!$F$22</f>
        <v>913</v>
      </c>
      <c r="I37">
        <v>89.117000000000004</v>
      </c>
      <c r="J37">
        <v>89.117000000000004</v>
      </c>
      <c r="K37" t="s">
        <v>74</v>
      </c>
      <c r="L37">
        <v>2040</v>
      </c>
      <c r="M37">
        <f>L37-[1]Helpers!$B$3</f>
        <v>2039</v>
      </c>
      <c r="N37" t="str">
        <f>_xlfn.CONCAT([1]Helpers!$B$4,'Expanded-High'!M37)</f>
        <v>05/01/2039</v>
      </c>
      <c r="O37" t="s">
        <v>15</v>
      </c>
      <c r="P37" t="s">
        <v>95</v>
      </c>
      <c r="Q37" t="s">
        <v>104</v>
      </c>
    </row>
    <row r="38" spans="1:18" x14ac:dyDescent="0.2">
      <c r="A38" t="s">
        <v>55</v>
      </c>
      <c r="B38" t="s">
        <v>14</v>
      </c>
      <c r="C38" t="s">
        <v>14</v>
      </c>
      <c r="D38">
        <v>46.887</v>
      </c>
      <c r="E38">
        <v>-125.04600000000001</v>
      </c>
      <c r="F38">
        <v>1000</v>
      </c>
      <c r="G38" t="str">
        <f t="shared" si="0"/>
        <v>20MW_generic</v>
      </c>
      <c r="H38">
        <f>[1]Helpers!$F$22</f>
        <v>913</v>
      </c>
      <c r="I38">
        <v>89.117000000000004</v>
      </c>
      <c r="J38">
        <v>89.117000000000004</v>
      </c>
      <c r="K38" t="s">
        <v>74</v>
      </c>
      <c r="L38">
        <v>2041</v>
      </c>
      <c r="M38">
        <f>L38-[1]Helpers!$B$3</f>
        <v>2040</v>
      </c>
      <c r="N38" t="str">
        <f>_xlfn.CONCAT([1]Helpers!$B$4,'Expanded-High'!M38)</f>
        <v>05/01/2040</v>
      </c>
      <c r="O38" t="s">
        <v>15</v>
      </c>
      <c r="P38" t="s">
        <v>95</v>
      </c>
      <c r="Q38" t="s">
        <v>104</v>
      </c>
    </row>
    <row r="39" spans="1:18" x14ac:dyDescent="0.2">
      <c r="A39" t="s">
        <v>56</v>
      </c>
      <c r="B39" t="s">
        <v>14</v>
      </c>
      <c r="C39" t="s">
        <v>14</v>
      </c>
      <c r="D39">
        <v>46.887</v>
      </c>
      <c r="E39">
        <v>-125.04600000000001</v>
      </c>
      <c r="F39">
        <v>1000</v>
      </c>
      <c r="G39" t="str">
        <f t="shared" si="0"/>
        <v>20MW_generic</v>
      </c>
      <c r="H39">
        <f>[1]Helpers!$F$22</f>
        <v>913</v>
      </c>
      <c r="I39">
        <v>89.117000000000004</v>
      </c>
      <c r="J39">
        <v>89.117000000000004</v>
      </c>
      <c r="K39" t="s">
        <v>74</v>
      </c>
      <c r="L39">
        <v>2042</v>
      </c>
      <c r="M39">
        <f>L39-[1]Helpers!$B$3</f>
        <v>2041</v>
      </c>
      <c r="N39" t="str">
        <f>_xlfn.CONCAT([1]Helpers!$B$4,'Expanded-High'!M39)</f>
        <v>05/01/2041</v>
      </c>
      <c r="O39" t="s">
        <v>15</v>
      </c>
      <c r="P39" t="s">
        <v>95</v>
      </c>
      <c r="Q39" t="s">
        <v>104</v>
      </c>
    </row>
    <row r="40" spans="1:18" x14ac:dyDescent="0.2">
      <c r="A40" t="s">
        <v>57</v>
      </c>
      <c r="B40" t="s">
        <v>14</v>
      </c>
      <c r="C40" t="s">
        <v>14</v>
      </c>
      <c r="D40">
        <v>46.887</v>
      </c>
      <c r="E40">
        <v>-125.04600000000001</v>
      </c>
      <c r="F40">
        <v>1000</v>
      </c>
      <c r="G40" t="str">
        <f t="shared" si="0"/>
        <v>20MW_generic</v>
      </c>
      <c r="H40">
        <f>[1]Helpers!$F$22</f>
        <v>913</v>
      </c>
      <c r="I40">
        <v>89.117000000000004</v>
      </c>
      <c r="J40">
        <v>89.117000000000004</v>
      </c>
      <c r="K40" t="s">
        <v>74</v>
      </c>
      <c r="L40">
        <v>2043</v>
      </c>
      <c r="M40">
        <f>L40-[1]Helpers!$B$3</f>
        <v>2042</v>
      </c>
      <c r="N40" t="str">
        <f>_xlfn.CONCAT([1]Helpers!$B$4,'Expanded-High'!M40)</f>
        <v>05/01/2042</v>
      </c>
      <c r="O40" t="s">
        <v>15</v>
      </c>
      <c r="P40" t="s">
        <v>95</v>
      </c>
      <c r="Q40" t="s">
        <v>104</v>
      </c>
    </row>
    <row r="41" spans="1:18" x14ac:dyDescent="0.2">
      <c r="A41" t="s">
        <v>58</v>
      </c>
      <c r="B41" t="s">
        <v>14</v>
      </c>
      <c r="C41" t="s">
        <v>14</v>
      </c>
      <c r="D41">
        <v>46.887</v>
      </c>
      <c r="E41">
        <v>-125.04600000000001</v>
      </c>
      <c r="F41">
        <v>1000</v>
      </c>
      <c r="G41" t="str">
        <f>IF(L41&gt;2034, "20MW_generic", "15MW_generic")</f>
        <v>20MW_generic</v>
      </c>
      <c r="H41">
        <f>[1]Helpers!$F$22</f>
        <v>913</v>
      </c>
      <c r="I41">
        <v>89.117000000000004</v>
      </c>
      <c r="J41">
        <v>89.117000000000004</v>
      </c>
      <c r="K41" t="s">
        <v>74</v>
      </c>
      <c r="L41">
        <v>2044</v>
      </c>
      <c r="M41">
        <f>L41-[1]Helpers!$B$3</f>
        <v>2043</v>
      </c>
      <c r="N41" t="str">
        <f>_xlfn.CONCAT([1]Helpers!$B$4,'Expanded-High'!M41)</f>
        <v>05/01/2043</v>
      </c>
      <c r="O41" t="s">
        <v>15</v>
      </c>
      <c r="P41" t="s">
        <v>95</v>
      </c>
      <c r="Q41" t="s">
        <v>104</v>
      </c>
    </row>
    <row r="42" spans="1:18" x14ac:dyDescent="0.2">
      <c r="A42" t="s">
        <v>59</v>
      </c>
      <c r="B42" t="s">
        <v>14</v>
      </c>
      <c r="C42" t="s">
        <v>14</v>
      </c>
      <c r="D42">
        <v>46.887</v>
      </c>
      <c r="E42">
        <v>-125.04600000000001</v>
      </c>
      <c r="F42">
        <v>1000</v>
      </c>
      <c r="G42" t="str">
        <f t="shared" si="0"/>
        <v>20MW_generic</v>
      </c>
      <c r="H42">
        <f>[1]Helpers!$F$22</f>
        <v>913</v>
      </c>
      <c r="I42">
        <v>89.117000000000004</v>
      </c>
      <c r="J42">
        <v>89.117000000000004</v>
      </c>
      <c r="K42" t="s">
        <v>74</v>
      </c>
      <c r="L42">
        <v>2045</v>
      </c>
      <c r="M42">
        <f>L42-[1]Helpers!$B$3</f>
        <v>2044</v>
      </c>
      <c r="N42" t="str">
        <f>_xlfn.CONCAT([1]Helpers!$B$4,'Expanded-High'!M42)</f>
        <v>05/01/2044</v>
      </c>
      <c r="O42" t="s">
        <v>15</v>
      </c>
      <c r="P42" t="s">
        <v>95</v>
      </c>
      <c r="Q42" t="s">
        <v>104</v>
      </c>
    </row>
    <row r="43" spans="1:18" x14ac:dyDescent="0.2">
      <c r="A43" t="s">
        <v>60</v>
      </c>
      <c r="B43" t="s">
        <v>12</v>
      </c>
      <c r="C43" t="s">
        <v>12</v>
      </c>
      <c r="D43">
        <v>42.159599999999998</v>
      </c>
      <c r="E43">
        <v>-124.8165</v>
      </c>
      <c r="F43">
        <v>1000</v>
      </c>
      <c r="G43" t="str">
        <f t="shared" si="0"/>
        <v>20MW_generic</v>
      </c>
      <c r="H43">
        <f>[1]Helpers!D22</f>
        <v>601.70000000000005</v>
      </c>
      <c r="I43">
        <f>[1]Helpers!$H$11</f>
        <v>477.34100000000001</v>
      </c>
      <c r="J43">
        <f>[1]Helpers!$H$11</f>
        <v>477.34100000000001</v>
      </c>
      <c r="K43" t="s">
        <v>74</v>
      </c>
      <c r="L43">
        <v>2039</v>
      </c>
      <c r="M43">
        <f>L43-[1]Helpers!$B$3</f>
        <v>2038</v>
      </c>
      <c r="N43" t="str">
        <f>_xlfn.CONCAT([1]Helpers!$B$4,'Expanded-High'!M43)</f>
        <v>05/01/2038</v>
      </c>
      <c r="O43" t="s">
        <v>13</v>
      </c>
      <c r="P43" t="s">
        <v>92</v>
      </c>
      <c r="Q43" t="s">
        <v>104</v>
      </c>
      <c r="R43" s="12"/>
    </row>
    <row r="44" spans="1:18" x14ac:dyDescent="0.2">
      <c r="A44" t="s">
        <v>61</v>
      </c>
      <c r="B44" t="s">
        <v>96</v>
      </c>
      <c r="C44" t="s">
        <v>149</v>
      </c>
      <c r="D44">
        <v>43.634999999999998</v>
      </c>
      <c r="E44">
        <v>-124.8189</v>
      </c>
      <c r="F44">
        <v>1000</v>
      </c>
      <c r="G44" t="str">
        <f t="shared" si="0"/>
        <v>20MW_generic</v>
      </c>
      <c r="H44">
        <f>[1]Helpers!E22</f>
        <v>594.70000000000005</v>
      </c>
      <c r="I44">
        <f>[1]Helpers!$H$10</f>
        <v>316.45999999999998</v>
      </c>
      <c r="J44">
        <f>[1]Helpers!$H$10</f>
        <v>316.45999999999998</v>
      </c>
      <c r="K44" t="s">
        <v>74</v>
      </c>
      <c r="L44">
        <v>2041</v>
      </c>
      <c r="M44">
        <f>L44-[1]Helpers!$B$3</f>
        <v>2040</v>
      </c>
      <c r="N44" t="str">
        <f>_xlfn.CONCAT([1]Helpers!$B$4,'Expanded-High'!M44)</f>
        <v>05/01/2040</v>
      </c>
      <c r="O44" t="s">
        <v>15</v>
      </c>
      <c r="P44" t="s">
        <v>91</v>
      </c>
      <c r="Q44" t="s">
        <v>104</v>
      </c>
      <c r="R44" s="12"/>
    </row>
    <row r="45" spans="1:18" x14ac:dyDescent="0.2">
      <c r="A45" t="s">
        <v>62</v>
      </c>
      <c r="B45" t="s">
        <v>108</v>
      </c>
      <c r="C45" t="s">
        <v>12</v>
      </c>
      <c r="D45">
        <v>42.159599999999998</v>
      </c>
      <c r="E45">
        <v>-124.8165</v>
      </c>
      <c r="F45">
        <v>1000</v>
      </c>
      <c r="G45" t="str">
        <f t="shared" si="0"/>
        <v>20MW_generic</v>
      </c>
      <c r="H45">
        <f>[1]Helpers!D22</f>
        <v>601.70000000000005</v>
      </c>
      <c r="I45">
        <f>[1]Helpers!$H$11</f>
        <v>477.34100000000001</v>
      </c>
      <c r="J45">
        <f>[1]Helpers!$H$11</f>
        <v>477.34100000000001</v>
      </c>
      <c r="K45" t="s">
        <v>74</v>
      </c>
      <c r="L45">
        <v>2042</v>
      </c>
      <c r="M45">
        <f>L45-[1]Helpers!$B$3</f>
        <v>2041</v>
      </c>
      <c r="N45" t="str">
        <f>_xlfn.CONCAT([1]Helpers!$B$4,'Expanded-High'!M45)</f>
        <v>05/01/2041</v>
      </c>
      <c r="O45" t="s">
        <v>13</v>
      </c>
      <c r="P45" t="s">
        <v>92</v>
      </c>
      <c r="Q45" t="s">
        <v>104</v>
      </c>
      <c r="R45" s="12"/>
    </row>
    <row r="46" spans="1:18" x14ac:dyDescent="0.2">
      <c r="A46" t="s">
        <v>63</v>
      </c>
      <c r="B46" t="s">
        <v>96</v>
      </c>
      <c r="C46" t="s">
        <v>149</v>
      </c>
      <c r="D46">
        <v>43.634999999999998</v>
      </c>
      <c r="E46">
        <v>-124.8189</v>
      </c>
      <c r="F46">
        <v>1000</v>
      </c>
      <c r="G46" t="str">
        <f t="shared" si="0"/>
        <v>20MW_generic</v>
      </c>
      <c r="H46">
        <f>[1]Helpers!E22</f>
        <v>594.70000000000005</v>
      </c>
      <c r="I46">
        <f>[1]Helpers!$H$10</f>
        <v>316.45999999999998</v>
      </c>
      <c r="J46">
        <f>[1]Helpers!$H$10</f>
        <v>316.45999999999998</v>
      </c>
      <c r="K46" t="s">
        <v>74</v>
      </c>
      <c r="L46">
        <v>2043</v>
      </c>
      <c r="M46">
        <f>L46-[1]Helpers!$B$3</f>
        <v>2042</v>
      </c>
      <c r="N46" t="str">
        <f>_xlfn.CONCAT([1]Helpers!$B$4,'Expanded-High'!M46)</f>
        <v>05/01/2042</v>
      </c>
      <c r="O46" t="s">
        <v>15</v>
      </c>
      <c r="P46" t="s">
        <v>91</v>
      </c>
      <c r="Q46" t="s">
        <v>104</v>
      </c>
      <c r="R46" s="12"/>
    </row>
    <row r="47" spans="1:18" x14ac:dyDescent="0.2">
      <c r="A47" t="s">
        <v>64</v>
      </c>
      <c r="B47" t="s">
        <v>108</v>
      </c>
      <c r="C47" t="s">
        <v>12</v>
      </c>
      <c r="D47">
        <v>42.159599999999998</v>
      </c>
      <c r="E47">
        <v>-124.8165</v>
      </c>
      <c r="F47">
        <v>1000</v>
      </c>
      <c r="G47" t="str">
        <f t="shared" si="0"/>
        <v>20MW_generic</v>
      </c>
      <c r="H47">
        <f>[1]Helpers!D22</f>
        <v>601.70000000000005</v>
      </c>
      <c r="I47">
        <f>[1]Helpers!$H$11</f>
        <v>477.34100000000001</v>
      </c>
      <c r="J47">
        <f>[1]Helpers!$H$11</f>
        <v>477.34100000000001</v>
      </c>
      <c r="K47" t="s">
        <v>74</v>
      </c>
      <c r="L47">
        <v>2044</v>
      </c>
      <c r="M47">
        <f>L47-[1]Helpers!$B$3</f>
        <v>2043</v>
      </c>
      <c r="N47" t="str">
        <f>_xlfn.CONCAT([1]Helpers!$B$4,'Expanded-High'!M47)</f>
        <v>05/01/2043</v>
      </c>
      <c r="O47" t="s">
        <v>13</v>
      </c>
      <c r="P47" t="s">
        <v>92</v>
      </c>
      <c r="Q47" t="s">
        <v>104</v>
      </c>
      <c r="R47" s="12"/>
    </row>
    <row r="48" spans="1:18" x14ac:dyDescent="0.2">
      <c r="A48" t="s">
        <v>65</v>
      </c>
      <c r="B48" t="s">
        <v>96</v>
      </c>
      <c r="C48" t="s">
        <v>149</v>
      </c>
      <c r="D48">
        <v>43.634999999999998</v>
      </c>
      <c r="E48">
        <v>-124.8189</v>
      </c>
      <c r="F48">
        <v>1000</v>
      </c>
      <c r="G48" t="str">
        <f t="shared" si="0"/>
        <v>20MW_generic</v>
      </c>
      <c r="H48">
        <f>[1]Helpers!E22</f>
        <v>594.70000000000005</v>
      </c>
      <c r="I48">
        <f>[1]Helpers!$H$10</f>
        <v>316.45999999999998</v>
      </c>
      <c r="J48">
        <f>[1]Helpers!$H$10</f>
        <v>316.45999999999998</v>
      </c>
      <c r="K48" t="s">
        <v>74</v>
      </c>
      <c r="L48">
        <v>2045</v>
      </c>
      <c r="M48">
        <f>L48-[1]Helpers!$B$3</f>
        <v>2044</v>
      </c>
      <c r="N48" t="str">
        <f>_xlfn.CONCAT([1]Helpers!$B$4,'Expanded-High'!M48)</f>
        <v>05/01/2044</v>
      </c>
      <c r="O48" t="s">
        <v>15</v>
      </c>
      <c r="P48" t="s">
        <v>91</v>
      </c>
      <c r="Q48" t="s">
        <v>104</v>
      </c>
      <c r="R48" s="12"/>
    </row>
    <row r="49" spans="1:18" x14ac:dyDescent="0.2">
      <c r="A49" t="s">
        <v>66</v>
      </c>
      <c r="B49" t="s">
        <v>107</v>
      </c>
      <c r="C49" t="s">
        <v>150</v>
      </c>
      <c r="D49">
        <v>40.965299999999999</v>
      </c>
      <c r="E49">
        <v>-124.6631</v>
      </c>
      <c r="F49">
        <v>1000</v>
      </c>
      <c r="G49" t="str">
        <f t="shared" si="0"/>
        <v>20MW_generic</v>
      </c>
      <c r="H49">
        <f>[1]Helpers!$C$22</f>
        <v>832</v>
      </c>
      <c r="I49">
        <f>[1]Helpers!$G$12</f>
        <v>754.78300000000002</v>
      </c>
      <c r="J49">
        <f>[1]Helpers!$G$12</f>
        <v>754.78300000000002</v>
      </c>
      <c r="K49" t="s">
        <v>74</v>
      </c>
      <c r="L49">
        <v>2040</v>
      </c>
      <c r="M49">
        <f>L49-[1]Helpers!$B$3</f>
        <v>2039</v>
      </c>
      <c r="N49" t="str">
        <f>_xlfn.CONCAT([1]Helpers!$B$4,'Expanded-High'!M49)</f>
        <v>05/01/2039</v>
      </c>
      <c r="O49" t="s">
        <v>10</v>
      </c>
      <c r="P49" t="s">
        <v>112</v>
      </c>
      <c r="Q49" t="s">
        <v>104</v>
      </c>
      <c r="R49" s="12"/>
    </row>
    <row r="50" spans="1:18" x14ac:dyDescent="0.2">
      <c r="A50" t="s">
        <v>67</v>
      </c>
      <c r="B50" t="s">
        <v>107</v>
      </c>
      <c r="C50" t="s">
        <v>150</v>
      </c>
      <c r="D50">
        <v>40.965299999999999</v>
      </c>
      <c r="E50">
        <v>-124.6631</v>
      </c>
      <c r="F50">
        <v>1000</v>
      </c>
      <c r="G50" t="str">
        <f t="shared" si="0"/>
        <v>20MW_generic</v>
      </c>
      <c r="H50">
        <f>[1]Helpers!$C$22</f>
        <v>832</v>
      </c>
      <c r="I50">
        <f>[1]Helpers!$G$12</f>
        <v>754.78300000000002</v>
      </c>
      <c r="J50">
        <f>[1]Helpers!$G$12</f>
        <v>754.78300000000002</v>
      </c>
      <c r="K50" t="s">
        <v>74</v>
      </c>
      <c r="L50">
        <v>2041</v>
      </c>
      <c r="M50">
        <f>L50-[1]Helpers!$B$3</f>
        <v>2040</v>
      </c>
      <c r="N50" t="str">
        <f>_xlfn.CONCAT([1]Helpers!$B$4,'Expanded-High'!M50)</f>
        <v>05/01/2040</v>
      </c>
      <c r="O50" t="s">
        <v>10</v>
      </c>
      <c r="P50" t="s">
        <v>112</v>
      </c>
      <c r="Q50" t="s">
        <v>104</v>
      </c>
      <c r="R50" s="12"/>
    </row>
    <row r="51" spans="1:18" x14ac:dyDescent="0.2">
      <c r="A51" t="s">
        <v>68</v>
      </c>
      <c r="B51" t="s">
        <v>107</v>
      </c>
      <c r="C51" t="s">
        <v>150</v>
      </c>
      <c r="D51">
        <v>40.965299999999999</v>
      </c>
      <c r="E51">
        <v>-124.6631</v>
      </c>
      <c r="F51">
        <v>1000</v>
      </c>
      <c r="G51" t="str">
        <f t="shared" si="0"/>
        <v>20MW_generic</v>
      </c>
      <c r="H51">
        <f>[1]Helpers!$C$22</f>
        <v>832</v>
      </c>
      <c r="I51">
        <f>[1]Helpers!$G$12</f>
        <v>754.78300000000002</v>
      </c>
      <c r="J51">
        <f>[1]Helpers!$G$12</f>
        <v>754.78300000000002</v>
      </c>
      <c r="K51" t="s">
        <v>74</v>
      </c>
      <c r="L51">
        <v>2042</v>
      </c>
      <c r="M51">
        <f>L51-[1]Helpers!$B$3</f>
        <v>2041</v>
      </c>
      <c r="N51" t="str">
        <f>_xlfn.CONCAT([1]Helpers!$B$4,'Expanded-High'!M51)</f>
        <v>05/01/2041</v>
      </c>
      <c r="O51" t="s">
        <v>10</v>
      </c>
      <c r="P51" t="s">
        <v>112</v>
      </c>
      <c r="Q51" t="s">
        <v>104</v>
      </c>
      <c r="R51" s="12"/>
    </row>
    <row r="52" spans="1:18" x14ac:dyDescent="0.2">
      <c r="A52" t="s">
        <v>69</v>
      </c>
      <c r="B52" t="s">
        <v>107</v>
      </c>
      <c r="C52" t="s">
        <v>150</v>
      </c>
      <c r="D52">
        <v>40.965299999999999</v>
      </c>
      <c r="E52">
        <v>-124.6631</v>
      </c>
      <c r="F52">
        <v>1000</v>
      </c>
      <c r="G52" t="str">
        <f t="shared" si="0"/>
        <v>20MW_generic</v>
      </c>
      <c r="H52">
        <f>[1]Helpers!$C$22</f>
        <v>832</v>
      </c>
      <c r="I52">
        <f>[1]Helpers!$G$12</f>
        <v>754.78300000000002</v>
      </c>
      <c r="J52">
        <f>[1]Helpers!$G$12</f>
        <v>754.78300000000002</v>
      </c>
      <c r="K52" t="s">
        <v>74</v>
      </c>
      <c r="L52">
        <v>2043</v>
      </c>
      <c r="M52">
        <f>L52-[1]Helpers!$B$3</f>
        <v>2042</v>
      </c>
      <c r="N52" t="str">
        <f>_xlfn.CONCAT([1]Helpers!$B$4,'Expanded-High'!M52)</f>
        <v>05/01/2042</v>
      </c>
      <c r="O52" t="s">
        <v>10</v>
      </c>
      <c r="P52" t="s">
        <v>112</v>
      </c>
      <c r="Q52" t="s">
        <v>104</v>
      </c>
      <c r="R52" s="12"/>
    </row>
    <row r="53" spans="1:18" x14ac:dyDescent="0.2">
      <c r="A53" t="s">
        <v>70</v>
      </c>
      <c r="B53" t="s">
        <v>107</v>
      </c>
      <c r="C53" t="s">
        <v>150</v>
      </c>
      <c r="D53">
        <v>40.965299999999999</v>
      </c>
      <c r="E53">
        <v>-124.6631</v>
      </c>
      <c r="F53">
        <v>1000</v>
      </c>
      <c r="G53" t="str">
        <f t="shared" si="0"/>
        <v>20MW_generic</v>
      </c>
      <c r="H53">
        <f>[1]Helpers!$C$22</f>
        <v>832</v>
      </c>
      <c r="I53">
        <f>[1]Helpers!$G$12</f>
        <v>754.78300000000002</v>
      </c>
      <c r="J53">
        <f>[1]Helpers!$G$12</f>
        <v>754.78300000000002</v>
      </c>
      <c r="K53" t="s">
        <v>74</v>
      </c>
      <c r="L53">
        <v>2044</v>
      </c>
      <c r="M53">
        <f>L53-[1]Helpers!$B$3</f>
        <v>2043</v>
      </c>
      <c r="N53" t="str">
        <f>_xlfn.CONCAT([1]Helpers!$B$4,'Expanded-High'!M53)</f>
        <v>05/01/2043</v>
      </c>
      <c r="O53" t="s">
        <v>10</v>
      </c>
      <c r="P53" t="s">
        <v>112</v>
      </c>
      <c r="Q53" t="s">
        <v>104</v>
      </c>
      <c r="R53" s="12"/>
    </row>
    <row r="54" spans="1:18" x14ac:dyDescent="0.2">
      <c r="A54" t="s">
        <v>71</v>
      </c>
      <c r="B54" t="s">
        <v>107</v>
      </c>
      <c r="C54" t="s">
        <v>150</v>
      </c>
      <c r="D54">
        <v>40.965299999999999</v>
      </c>
      <c r="E54">
        <v>-124.6631</v>
      </c>
      <c r="F54">
        <v>1000</v>
      </c>
      <c r="G54" t="str">
        <f t="shared" si="0"/>
        <v>20MW_generic</v>
      </c>
      <c r="H54">
        <f>[1]Helpers!$C$22</f>
        <v>832</v>
      </c>
      <c r="I54">
        <f>[1]Helpers!$G$12</f>
        <v>754.78300000000002</v>
      </c>
      <c r="J54">
        <f>[1]Helpers!$G$12</f>
        <v>754.78300000000002</v>
      </c>
      <c r="K54" t="s">
        <v>74</v>
      </c>
      <c r="L54">
        <v>2045</v>
      </c>
      <c r="M54">
        <f>L54-[1]Helpers!$B$3</f>
        <v>2044</v>
      </c>
      <c r="N54" t="str">
        <f>_xlfn.CONCAT([1]Helpers!$B$4,'Expanded-High'!M54)</f>
        <v>05/01/2044</v>
      </c>
      <c r="O54" t="s">
        <v>10</v>
      </c>
      <c r="P54" t="s">
        <v>112</v>
      </c>
      <c r="Q54" t="s">
        <v>104</v>
      </c>
      <c r="R54" s="12"/>
    </row>
    <row r="55" spans="1:18" x14ac:dyDescent="0.2">
      <c r="A55" t="s">
        <v>72</v>
      </c>
      <c r="B55" t="s">
        <v>99</v>
      </c>
      <c r="C55" t="s">
        <v>148</v>
      </c>
      <c r="D55">
        <v>35.598999999999997</v>
      </c>
      <c r="E55">
        <v>-124.819</v>
      </c>
      <c r="F55">
        <v>1000</v>
      </c>
      <c r="G55" t="str">
        <f t="shared" si="0"/>
        <v>20MW_generic</v>
      </c>
      <c r="H55">
        <f>[1]Helpers!$B$22</f>
        <v>1013</v>
      </c>
      <c r="I55">
        <f>[1]Helpers!$G$13</f>
        <v>111.351</v>
      </c>
      <c r="J55">
        <f>[1]Helpers!$G$13</f>
        <v>111.351</v>
      </c>
      <c r="K55" t="s">
        <v>74</v>
      </c>
      <c r="L55">
        <v>2042</v>
      </c>
      <c r="M55">
        <f>L55-[1]Helpers!$B$3</f>
        <v>2041</v>
      </c>
      <c r="N55" t="str">
        <f>_xlfn.CONCAT([1]Helpers!$B$4,'Expanded-High'!M55)</f>
        <v>05/01/2041</v>
      </c>
      <c r="O55" t="s">
        <v>75</v>
      </c>
      <c r="P55" t="s">
        <v>114</v>
      </c>
      <c r="Q55" t="s">
        <v>104</v>
      </c>
      <c r="R55" s="12"/>
    </row>
    <row r="56" spans="1:18" x14ac:dyDescent="0.2">
      <c r="A56" t="s">
        <v>73</v>
      </c>
      <c r="B56" t="s">
        <v>99</v>
      </c>
      <c r="C56" t="s">
        <v>148</v>
      </c>
      <c r="D56">
        <v>35.598999999999997</v>
      </c>
      <c r="E56">
        <v>-124.819</v>
      </c>
      <c r="F56">
        <v>1000</v>
      </c>
      <c r="G56" t="str">
        <f t="shared" si="0"/>
        <v>20MW_generic</v>
      </c>
      <c r="H56">
        <f>[1]Helpers!$B$22</f>
        <v>1013</v>
      </c>
      <c r="I56">
        <f>[1]Helpers!$G$13</f>
        <v>111.351</v>
      </c>
      <c r="J56">
        <f>[1]Helpers!$G$13</f>
        <v>111.351</v>
      </c>
      <c r="K56" t="s">
        <v>74</v>
      </c>
      <c r="L56">
        <v>2044</v>
      </c>
      <c r="M56">
        <f>L56-[1]Helpers!$B$3</f>
        <v>2043</v>
      </c>
      <c r="N56" t="str">
        <f>_xlfn.CONCAT([1]Helpers!$B$4,'Expanded-High'!M56)</f>
        <v>05/01/2043</v>
      </c>
      <c r="O56" t="s">
        <v>75</v>
      </c>
      <c r="P56" t="s">
        <v>114</v>
      </c>
      <c r="Q56" t="s">
        <v>104</v>
      </c>
      <c r="R56" s="12"/>
    </row>
  </sheetData>
  <autoFilter ref="O1:O56" xr:uid="{E82BF5EA-4470-6E42-B4F0-EB0C845CDB6E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CE26-3DE6-DA4E-ADD0-DA93F4839E90}">
  <dimension ref="A2:O42"/>
  <sheetViews>
    <sheetView zoomScale="134" workbookViewId="0">
      <selection activeCell="B8" sqref="B8"/>
    </sheetView>
  </sheetViews>
  <sheetFormatPr baseColWidth="10" defaultColWidth="10.6640625" defaultRowHeight="16" x14ac:dyDescent="0.2"/>
  <cols>
    <col min="1" max="1" width="24.6640625" customWidth="1"/>
    <col min="2" max="2" width="30" customWidth="1"/>
    <col min="3" max="3" width="24.33203125" customWidth="1"/>
    <col min="4" max="4" width="20.6640625" customWidth="1"/>
    <col min="5" max="5" width="24.1640625" customWidth="1"/>
    <col min="6" max="6" width="13.83203125" bestFit="1" customWidth="1"/>
    <col min="7" max="7" width="11.83203125" bestFit="1" customWidth="1"/>
    <col min="12" max="12" width="15.1640625" bestFit="1" customWidth="1"/>
    <col min="13" max="13" width="12.33203125" bestFit="1" customWidth="1"/>
    <col min="14" max="14" width="12.6640625" bestFit="1" customWidth="1"/>
  </cols>
  <sheetData>
    <row r="2" spans="1:15" x14ac:dyDescent="0.2">
      <c r="A2" s="1" t="s">
        <v>76</v>
      </c>
    </row>
    <row r="3" spans="1:15" x14ac:dyDescent="0.2">
      <c r="A3" t="s">
        <v>77</v>
      </c>
      <c r="B3">
        <v>1</v>
      </c>
      <c r="C3" t="s">
        <v>78</v>
      </c>
    </row>
    <row r="4" spans="1:15" x14ac:dyDescent="0.2">
      <c r="A4" t="s">
        <v>79</v>
      </c>
      <c r="B4" s="2" t="s">
        <v>80</v>
      </c>
    </row>
    <row r="5" spans="1:15" x14ac:dyDescent="0.2">
      <c r="A5" t="s">
        <v>81</v>
      </c>
      <c r="B5" t="s">
        <v>82</v>
      </c>
    </row>
    <row r="6" spans="1:15" x14ac:dyDescent="0.2">
      <c r="A6" t="s">
        <v>83</v>
      </c>
      <c r="B6" t="s">
        <v>84</v>
      </c>
    </row>
    <row r="8" spans="1:15" x14ac:dyDescent="0.2">
      <c r="A8" s="9" t="s">
        <v>100</v>
      </c>
      <c r="B8" s="3"/>
      <c r="C8" s="27" t="s">
        <v>85</v>
      </c>
      <c r="D8" s="28"/>
      <c r="E8" s="28"/>
      <c r="F8" s="28" t="s">
        <v>86</v>
      </c>
      <c r="G8" s="28"/>
      <c r="H8" s="28"/>
      <c r="I8" s="28" t="s">
        <v>87</v>
      </c>
      <c r="J8" s="28"/>
      <c r="K8" s="28"/>
      <c r="L8" s="28"/>
      <c r="M8" s="28"/>
      <c r="N8" s="28" t="s">
        <v>88</v>
      </c>
      <c r="O8" s="28"/>
    </row>
    <row r="9" spans="1:15" x14ac:dyDescent="0.2">
      <c r="A9" s="10"/>
      <c r="B9" s="6"/>
      <c r="C9" s="4" t="s">
        <v>13</v>
      </c>
      <c r="D9" s="5" t="s">
        <v>11</v>
      </c>
      <c r="E9" s="5" t="s">
        <v>10</v>
      </c>
      <c r="F9" s="5" t="s">
        <v>15</v>
      </c>
      <c r="G9" s="5" t="s">
        <v>17</v>
      </c>
      <c r="H9" s="5" t="s">
        <v>16</v>
      </c>
      <c r="I9" s="5" t="s">
        <v>89</v>
      </c>
      <c r="J9" s="5" t="s">
        <v>90</v>
      </c>
      <c r="K9" s="5" t="s">
        <v>91</v>
      </c>
      <c r="L9" s="5" t="s">
        <v>92</v>
      </c>
      <c r="M9" s="5" t="s">
        <v>93</v>
      </c>
      <c r="N9" s="5" t="s">
        <v>94</v>
      </c>
      <c r="O9" s="5" t="s">
        <v>95</v>
      </c>
    </row>
    <row r="10" spans="1:15" x14ac:dyDescent="0.2">
      <c r="A10" s="29" t="s">
        <v>101</v>
      </c>
      <c r="B10" s="5" t="s">
        <v>96</v>
      </c>
      <c r="C10" s="7">
        <v>50.051000000000002</v>
      </c>
      <c r="D10" s="5"/>
      <c r="E10" s="5"/>
      <c r="F10" s="5"/>
      <c r="G10" s="5"/>
      <c r="H10" s="7">
        <v>316.45999999999998</v>
      </c>
      <c r="I10" s="5"/>
      <c r="J10" s="5"/>
      <c r="K10" s="7">
        <v>127.839</v>
      </c>
      <c r="L10" s="5"/>
      <c r="M10" s="5"/>
      <c r="N10" s="5"/>
      <c r="O10" s="5"/>
    </row>
    <row r="11" spans="1:15" x14ac:dyDescent="0.2">
      <c r="A11" s="29"/>
      <c r="B11" s="5" t="s">
        <v>97</v>
      </c>
      <c r="C11" s="7">
        <v>148.40199999999999</v>
      </c>
      <c r="D11" s="5"/>
      <c r="E11" s="5"/>
      <c r="F11" s="5"/>
      <c r="G11" s="5"/>
      <c r="H11" s="7">
        <v>477.34100000000001</v>
      </c>
      <c r="I11" s="5"/>
      <c r="J11" s="5"/>
      <c r="K11" s="5"/>
      <c r="L11" s="7">
        <v>47.543999999999997</v>
      </c>
      <c r="M11" s="5"/>
      <c r="N11" s="5"/>
      <c r="O11" s="5"/>
    </row>
    <row r="12" spans="1:15" x14ac:dyDescent="0.2">
      <c r="A12" s="29"/>
      <c r="B12" s="5" t="s">
        <v>98</v>
      </c>
      <c r="C12" s="5"/>
      <c r="D12" s="7">
        <v>43.348999999999997</v>
      </c>
      <c r="E12" s="5"/>
      <c r="F12" s="5"/>
      <c r="G12" s="7">
        <v>754.78300000000002</v>
      </c>
      <c r="H12" s="5"/>
      <c r="I12" s="7">
        <v>95.644000000000005</v>
      </c>
      <c r="J12" s="5"/>
      <c r="K12" s="5"/>
      <c r="L12" s="5"/>
      <c r="M12" s="7">
        <v>444.04</v>
      </c>
      <c r="N12" s="5"/>
      <c r="O12" s="5"/>
    </row>
    <row r="13" spans="1:15" x14ac:dyDescent="0.2">
      <c r="A13" s="29"/>
      <c r="B13" s="5" t="s">
        <v>99</v>
      </c>
      <c r="C13" s="5"/>
      <c r="D13" s="7">
        <v>655.173</v>
      </c>
      <c r="E13" s="7">
        <v>432.75900000000001</v>
      </c>
      <c r="F13" s="5"/>
      <c r="G13" s="7">
        <v>111.351</v>
      </c>
      <c r="H13" s="5"/>
      <c r="I13" s="5"/>
      <c r="J13" s="7">
        <v>90.795000000000002</v>
      </c>
      <c r="K13" s="5"/>
      <c r="L13" s="5"/>
      <c r="M13" s="5"/>
      <c r="N13" s="7">
        <v>97.381</v>
      </c>
      <c r="O13" s="5"/>
    </row>
    <row r="14" spans="1:15" x14ac:dyDescent="0.2">
      <c r="A14" s="29"/>
      <c r="B14" s="8" t="s">
        <v>14</v>
      </c>
      <c r="C14" s="5"/>
      <c r="D14" s="5"/>
      <c r="E14" s="5"/>
      <c r="F14" s="7">
        <v>89.117000000000004</v>
      </c>
      <c r="G14" s="5"/>
      <c r="H14" s="5"/>
      <c r="I14" s="5"/>
      <c r="J14" s="5"/>
      <c r="K14" s="5"/>
      <c r="L14" s="5"/>
      <c r="M14" s="5"/>
      <c r="N14" s="5"/>
      <c r="O14" s="7">
        <v>109.724</v>
      </c>
    </row>
    <row r="16" spans="1:15" x14ac:dyDescent="0.2">
      <c r="B16" s="10"/>
    </row>
    <row r="17" spans="1:6" ht="51" x14ac:dyDescent="0.2">
      <c r="A17" s="13" t="s">
        <v>115</v>
      </c>
      <c r="B17" s="14" t="s">
        <v>116</v>
      </c>
      <c r="C17" s="14" t="s">
        <v>117</v>
      </c>
      <c r="D17" s="14" t="s">
        <v>118</v>
      </c>
      <c r="E17" s="14" t="s">
        <v>119</v>
      </c>
      <c r="F17" s="15" t="s">
        <v>14</v>
      </c>
    </row>
    <row r="18" spans="1:6" ht="34" x14ac:dyDescent="0.2">
      <c r="A18" s="16" t="s">
        <v>120</v>
      </c>
      <c r="B18" s="17" t="s">
        <v>121</v>
      </c>
      <c r="C18" s="17" t="s">
        <v>122</v>
      </c>
      <c r="D18" s="17" t="s">
        <v>123</v>
      </c>
      <c r="E18" s="17" t="s">
        <v>124</v>
      </c>
      <c r="F18" s="17"/>
    </row>
    <row r="19" spans="1:6" ht="34" x14ac:dyDescent="0.2">
      <c r="A19" s="16" t="s">
        <v>125</v>
      </c>
      <c r="B19" s="18" t="s">
        <v>126</v>
      </c>
      <c r="C19" s="18" t="s">
        <v>127</v>
      </c>
      <c r="D19" s="18" t="s">
        <v>128</v>
      </c>
      <c r="E19" s="18" t="s">
        <v>129</v>
      </c>
      <c r="F19" s="17" t="s">
        <v>130</v>
      </c>
    </row>
    <row r="20" spans="1:6" ht="51" x14ac:dyDescent="0.2">
      <c r="A20" s="16" t="s">
        <v>131</v>
      </c>
      <c r="B20" s="18" t="s">
        <v>132</v>
      </c>
      <c r="C20" s="18" t="s">
        <v>133</v>
      </c>
      <c r="D20" s="18" t="s">
        <v>134</v>
      </c>
      <c r="E20" s="17" t="s">
        <v>135</v>
      </c>
      <c r="F20" s="17" t="s">
        <v>136</v>
      </c>
    </row>
    <row r="21" spans="1:6" x14ac:dyDescent="0.2">
      <c r="A21" s="13" t="s">
        <v>137</v>
      </c>
      <c r="B21" s="17"/>
      <c r="C21" s="17">
        <v>43.348999999999997</v>
      </c>
      <c r="D21" s="17"/>
      <c r="E21" s="17"/>
      <c r="F21" s="17">
        <v>89.117000000000004</v>
      </c>
    </row>
    <row r="22" spans="1:6" ht="34" x14ac:dyDescent="0.2">
      <c r="A22" s="16" t="s">
        <v>138</v>
      </c>
      <c r="B22" s="17">
        <v>1013</v>
      </c>
      <c r="C22" s="17">
        <v>832</v>
      </c>
      <c r="D22" s="17">
        <v>601.70000000000005</v>
      </c>
      <c r="E22" s="17">
        <v>594.70000000000005</v>
      </c>
      <c r="F22" s="18">
        <v>913</v>
      </c>
    </row>
    <row r="25" spans="1:6" x14ac:dyDescent="0.2">
      <c r="A25" t="s">
        <v>140</v>
      </c>
    </row>
    <row r="26" spans="1:6" x14ac:dyDescent="0.2">
      <c r="A26" s="13" t="s">
        <v>139</v>
      </c>
      <c r="B26" s="13" t="s">
        <v>11</v>
      </c>
      <c r="C26" s="13" t="s">
        <v>13</v>
      </c>
      <c r="D26" s="13" t="s">
        <v>113</v>
      </c>
      <c r="E26" s="13" t="s">
        <v>10</v>
      </c>
      <c r="F26" s="13" t="s">
        <v>15</v>
      </c>
    </row>
    <row r="27" spans="1:6" x14ac:dyDescent="0.2">
      <c r="A27" s="13" t="s">
        <v>151</v>
      </c>
      <c r="B27" s="24"/>
      <c r="C27" s="13"/>
      <c r="D27" s="13"/>
      <c r="E27" s="13"/>
      <c r="F27" s="13"/>
    </row>
    <row r="28" spans="1:6" x14ac:dyDescent="0.2">
      <c r="A28" s="13" t="s">
        <v>152</v>
      </c>
      <c r="B28" s="24"/>
      <c r="C28" s="13"/>
      <c r="D28" s="13"/>
      <c r="E28" s="24"/>
      <c r="F28" s="13"/>
    </row>
    <row r="29" spans="1:6" x14ac:dyDescent="0.2">
      <c r="A29" s="13" t="s">
        <v>153</v>
      </c>
      <c r="B29" s="24"/>
      <c r="C29" s="13"/>
      <c r="D29" s="24"/>
      <c r="E29" s="13"/>
      <c r="F29" s="13"/>
    </row>
    <row r="30" spans="1:6" x14ac:dyDescent="0.2">
      <c r="A30" s="13" t="s">
        <v>154</v>
      </c>
      <c r="B30" s="19"/>
      <c r="C30" s="19"/>
      <c r="D30" s="13"/>
      <c r="E30" s="13"/>
      <c r="F30" s="13"/>
    </row>
    <row r="31" spans="1:6" x14ac:dyDescent="0.2">
      <c r="A31" s="13" t="s">
        <v>155</v>
      </c>
      <c r="B31" s="19"/>
      <c r="C31" s="19"/>
      <c r="D31" s="13"/>
      <c r="E31" s="19"/>
      <c r="F31" s="13"/>
    </row>
    <row r="32" spans="1:6" x14ac:dyDescent="0.2">
      <c r="A32" s="13" t="s">
        <v>156</v>
      </c>
      <c r="B32" s="23"/>
      <c r="C32" s="23"/>
      <c r="D32" s="13"/>
      <c r="E32" s="23"/>
      <c r="F32" s="23"/>
    </row>
    <row r="35" spans="1:4" x14ac:dyDescent="0.2">
      <c r="A35" t="s">
        <v>141</v>
      </c>
    </row>
    <row r="36" spans="1:4" x14ac:dyDescent="0.2">
      <c r="B36" t="s">
        <v>143</v>
      </c>
    </row>
    <row r="37" spans="1:4" x14ac:dyDescent="0.2">
      <c r="A37" t="s">
        <v>142</v>
      </c>
      <c r="B37" t="s">
        <v>144</v>
      </c>
      <c r="C37" t="s">
        <v>145</v>
      </c>
      <c r="D37" t="s">
        <v>146</v>
      </c>
    </row>
    <row r="38" spans="1:4" x14ac:dyDescent="0.2">
      <c r="A38" t="s">
        <v>11</v>
      </c>
      <c r="B38">
        <v>2028</v>
      </c>
      <c r="C38">
        <v>2030</v>
      </c>
    </row>
    <row r="39" spans="1:4" x14ac:dyDescent="0.2">
      <c r="A39" t="s">
        <v>10</v>
      </c>
      <c r="B39">
        <v>2032</v>
      </c>
      <c r="C39">
        <v>2034</v>
      </c>
    </row>
    <row r="40" spans="1:4" x14ac:dyDescent="0.2">
      <c r="A40" t="s">
        <v>75</v>
      </c>
      <c r="B40">
        <v>2037</v>
      </c>
    </row>
    <row r="41" spans="1:4" x14ac:dyDescent="0.2">
      <c r="A41" t="s">
        <v>13</v>
      </c>
      <c r="B41">
        <v>2031</v>
      </c>
      <c r="C41">
        <v>2038</v>
      </c>
    </row>
    <row r="42" spans="1:4" x14ac:dyDescent="0.2">
      <c r="A42" t="s">
        <v>15</v>
      </c>
      <c r="B42">
        <v>2039</v>
      </c>
    </row>
  </sheetData>
  <mergeCells count="5">
    <mergeCell ref="C8:E8"/>
    <mergeCell ref="F8:H8"/>
    <mergeCell ref="I8:M8"/>
    <mergeCell ref="N8:O8"/>
    <mergeCell ref="A10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B0B258EEF50240929BB9F36779FA67" ma:contentTypeVersion="4" ma:contentTypeDescription="Create a new document." ma:contentTypeScope="" ma:versionID="12d51bf3efa933eaa519000c321f81ab">
  <xsd:schema xmlns:xsd="http://www.w3.org/2001/XMLSchema" xmlns:xs="http://www.w3.org/2001/XMLSchema" xmlns:p="http://schemas.microsoft.com/office/2006/metadata/properties" xmlns:ns2="e15d5529-bdaf-4d9d-a53f-a8864ec66478" xmlns:ns3="d3fc4b62-afde-4d0a-b311-d84c0759faf2" targetNamespace="http://schemas.microsoft.com/office/2006/metadata/properties" ma:root="true" ma:fieldsID="20035b3b5f1dea572bd5bfdac2fbef1b" ns2:_="" ns3:_="">
    <xsd:import namespace="e15d5529-bdaf-4d9d-a53f-a8864ec66478"/>
    <xsd:import namespace="d3fc4b62-afde-4d0a-b311-d84c0759f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d5529-bdaf-4d9d-a53f-a8864ec664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c4b62-afde-4d0a-b311-d84c0759f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22C20D-CA65-438C-8987-CA60D6F5CF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E3D272-C267-4A9B-B8D3-2A1FB2B40D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d5529-bdaf-4d9d-a53f-a8864ec66478"/>
    <ds:schemaRef ds:uri="d3fc4b62-afde-4d0a-b311-d84c0759f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67551D-9961-4E6F-8787-417C33DFD7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</vt:lpstr>
      <vt:lpstr>Baseline-Low</vt:lpstr>
      <vt:lpstr>Baseline-Mid (SC)</vt:lpstr>
      <vt:lpstr>Baseline-Mid (CC)</vt:lpstr>
      <vt:lpstr>Moderate-Low</vt:lpstr>
      <vt:lpstr>Moderate-Mid (SC)</vt:lpstr>
      <vt:lpstr>Expanded-High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2023-02-14T19:23:18Z</dcterms:created>
  <dcterms:modified xsi:type="dcterms:W3CDTF">2023-06-02T22:51:12Z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0x010100F8B0B258EEF50240929BB9F36779FA67</vt:lpwstr>
  </property>
</Properties>
</file>