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Floating-CORAL/CORAL/analysis/library/investments/"/>
    </mc:Choice>
  </mc:AlternateContent>
  <xr:revisionPtr revIDLastSave="0" documentId="13_ncr:1_{24068895-B5FE-0945-B3DF-954C96C7A02F}" xr6:coauthVersionLast="47" xr6:coauthVersionMax="47" xr10:uidLastSave="{00000000-0000-0000-0000-000000000000}"/>
  <bookViews>
    <workbookView xWindow="980" yWindow="500" windowWidth="32620" windowHeight="20500" xr2:uid="{A7405347-3D18-614C-A55B-F83F9C58CAAD}"/>
  </bookViews>
  <sheets>
    <sheet name="num-sites" sheetId="1" r:id="rId1"/>
    <sheet name="total-invest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1" l="1"/>
  <c r="O33" i="1"/>
  <c r="O34" i="1"/>
  <c r="O35" i="1"/>
  <c r="O36" i="1"/>
  <c r="O37" i="1"/>
  <c r="O38" i="1"/>
  <c r="O39" i="1"/>
  <c r="O40" i="1"/>
  <c r="N32" i="1"/>
  <c r="N33" i="1"/>
  <c r="N36" i="1"/>
  <c r="N39" i="1"/>
  <c r="O31" i="1"/>
  <c r="M32" i="1"/>
  <c r="M33" i="1"/>
  <c r="P33" i="1" s="1"/>
  <c r="M35" i="1"/>
  <c r="M36" i="1"/>
  <c r="M37" i="1"/>
  <c r="M38" i="1"/>
  <c r="M39" i="1"/>
  <c r="M40" i="1"/>
  <c r="T22" i="1"/>
  <c r="H22" i="1"/>
  <c r="Z20" i="1"/>
  <c r="Z21" i="1"/>
  <c r="Z22" i="1"/>
  <c r="Z23" i="1"/>
  <c r="Z24" i="1"/>
  <c r="Z25" i="1"/>
  <c r="Z26" i="1"/>
  <c r="Z27" i="1"/>
  <c r="Z28" i="1"/>
  <c r="Z19" i="1"/>
  <c r="W20" i="1"/>
  <c r="W21" i="1"/>
  <c r="W22" i="1"/>
  <c r="W23" i="1"/>
  <c r="W24" i="1"/>
  <c r="W25" i="1"/>
  <c r="W26" i="1"/>
  <c r="W27" i="1"/>
  <c r="W28" i="1"/>
  <c r="W19" i="1"/>
  <c r="T20" i="1"/>
  <c r="T21" i="1"/>
  <c r="T23" i="1"/>
  <c r="T24" i="1"/>
  <c r="T25" i="1"/>
  <c r="T26" i="1"/>
  <c r="T27" i="1"/>
  <c r="T28" i="1"/>
  <c r="T19" i="1"/>
  <c r="N20" i="1"/>
  <c r="N21" i="1"/>
  <c r="N22" i="1"/>
  <c r="N23" i="1"/>
  <c r="N24" i="1"/>
  <c r="N25" i="1"/>
  <c r="N26" i="1"/>
  <c r="N27" i="1"/>
  <c r="N28" i="1"/>
  <c r="N19" i="1"/>
  <c r="Q20" i="1"/>
  <c r="Q21" i="1"/>
  <c r="Q22" i="1"/>
  <c r="Q23" i="1"/>
  <c r="Q24" i="1"/>
  <c r="Q25" i="1"/>
  <c r="Q26" i="1"/>
  <c r="Q27" i="1"/>
  <c r="Q28" i="1"/>
  <c r="Q19" i="1"/>
  <c r="K20" i="1"/>
  <c r="K21" i="1"/>
  <c r="K23" i="1"/>
  <c r="K24" i="1"/>
  <c r="K25" i="1"/>
  <c r="K26" i="1"/>
  <c r="K27" i="1"/>
  <c r="K28" i="1"/>
  <c r="H20" i="1"/>
  <c r="H21" i="1"/>
  <c r="H23" i="1"/>
  <c r="H24" i="1"/>
  <c r="H25" i="1"/>
  <c r="H26" i="1"/>
  <c r="H27" i="1"/>
  <c r="C10" i="2" s="1"/>
  <c r="H28" i="1"/>
  <c r="H19" i="1"/>
  <c r="C9" i="2" l="1"/>
  <c r="P32" i="1"/>
  <c r="C8" i="2"/>
  <c r="C7" i="2"/>
  <c r="C6" i="2"/>
  <c r="C4" i="2"/>
  <c r="P36" i="1"/>
  <c r="P39" i="1"/>
  <c r="C3" i="2"/>
  <c r="C11" i="2"/>
  <c r="J20" i="1"/>
  <c r="J21" i="1"/>
  <c r="J24" i="1"/>
  <c r="J27" i="1"/>
  <c r="J28" i="1"/>
  <c r="L28" i="1"/>
  <c r="L20" i="1"/>
  <c r="L21" i="1"/>
  <c r="L22" i="1"/>
  <c r="L23" i="1"/>
  <c r="L24" i="1"/>
  <c r="L25" i="1"/>
  <c r="L26" i="1"/>
  <c r="L27" i="1"/>
  <c r="I20" i="1"/>
  <c r="I21" i="1"/>
  <c r="I22" i="1"/>
  <c r="I23" i="1"/>
  <c r="I24" i="1"/>
  <c r="I25" i="1"/>
  <c r="I26" i="1"/>
  <c r="I27" i="1"/>
  <c r="I28" i="1"/>
  <c r="L19" i="1"/>
  <c r="I19" i="1"/>
  <c r="G20" i="1"/>
  <c r="G21" i="1"/>
  <c r="G22" i="1"/>
  <c r="G23" i="1"/>
  <c r="G24" i="1"/>
  <c r="G25" i="1"/>
  <c r="G26" i="1"/>
  <c r="G27" i="1"/>
  <c r="G28" i="1"/>
  <c r="G19" i="1"/>
  <c r="M19" i="1"/>
  <c r="J8" i="1"/>
  <c r="N34" i="1" s="1"/>
  <c r="K8" i="1"/>
  <c r="J9" i="1"/>
  <c r="N35" i="1" s="1"/>
  <c r="P35" i="1" s="1"/>
  <c r="J11" i="1"/>
  <c r="N37" i="1" s="1"/>
  <c r="P37" i="1" s="1"/>
  <c r="J12" i="1"/>
  <c r="N38" i="1" s="1"/>
  <c r="P38" i="1" s="1"/>
  <c r="J14" i="1"/>
  <c r="N40" i="1" s="1"/>
  <c r="P40" i="1" s="1"/>
  <c r="K5" i="1"/>
  <c r="J5" i="1"/>
  <c r="N31" i="1" s="1"/>
  <c r="O20" i="1"/>
  <c r="O21" i="1"/>
  <c r="O22" i="1"/>
  <c r="O23" i="1"/>
  <c r="O24" i="1"/>
  <c r="O25" i="1"/>
  <c r="O26" i="1"/>
  <c r="O27" i="1"/>
  <c r="O28" i="1"/>
  <c r="O19" i="1"/>
  <c r="M20" i="1"/>
  <c r="M21" i="1"/>
  <c r="M22" i="1"/>
  <c r="M23" i="1"/>
  <c r="M24" i="1"/>
  <c r="M25" i="1"/>
  <c r="M26" i="1"/>
  <c r="M27" i="1"/>
  <c r="M28" i="1"/>
  <c r="R20" i="1"/>
  <c r="R21" i="1"/>
  <c r="R22" i="1"/>
  <c r="R23" i="1"/>
  <c r="R24" i="1"/>
  <c r="R25" i="1"/>
  <c r="R26" i="1"/>
  <c r="R27" i="1"/>
  <c r="R28" i="1"/>
  <c r="R19" i="1"/>
  <c r="P20" i="1"/>
  <c r="P21" i="1"/>
  <c r="P22" i="1"/>
  <c r="P23" i="1"/>
  <c r="P24" i="1"/>
  <c r="P25" i="1"/>
  <c r="P26" i="1"/>
  <c r="P27" i="1"/>
  <c r="P28" i="1"/>
  <c r="P19" i="1"/>
  <c r="U20" i="1"/>
  <c r="U21" i="1"/>
  <c r="U22" i="1"/>
  <c r="U23" i="1"/>
  <c r="U24" i="1"/>
  <c r="U25" i="1"/>
  <c r="U26" i="1"/>
  <c r="U27" i="1"/>
  <c r="U28" i="1"/>
  <c r="U19" i="1"/>
  <c r="S20" i="1"/>
  <c r="S21" i="1"/>
  <c r="S22" i="1"/>
  <c r="S23" i="1"/>
  <c r="S24" i="1"/>
  <c r="S25" i="1"/>
  <c r="S26" i="1"/>
  <c r="S27" i="1"/>
  <c r="S28" i="1"/>
  <c r="S19" i="1"/>
  <c r="X20" i="1"/>
  <c r="X21" i="1"/>
  <c r="X22" i="1"/>
  <c r="X23" i="1"/>
  <c r="X24" i="1"/>
  <c r="X25" i="1"/>
  <c r="X26" i="1"/>
  <c r="X27" i="1"/>
  <c r="X28" i="1"/>
  <c r="X19" i="1"/>
  <c r="V20" i="1"/>
  <c r="V21" i="1"/>
  <c r="V22" i="1"/>
  <c r="V23" i="1"/>
  <c r="V24" i="1"/>
  <c r="V25" i="1"/>
  <c r="V26" i="1"/>
  <c r="V27" i="1"/>
  <c r="V28" i="1"/>
  <c r="V19" i="1"/>
  <c r="AA20" i="1"/>
  <c r="AA21" i="1"/>
  <c r="AA22" i="1"/>
  <c r="AA23" i="1"/>
  <c r="AA24" i="1"/>
  <c r="AA25" i="1"/>
  <c r="AA26" i="1"/>
  <c r="AA27" i="1"/>
  <c r="AA28" i="1"/>
  <c r="AA19" i="1"/>
  <c r="Y20" i="1"/>
  <c r="Y21" i="1"/>
  <c r="Y22" i="1"/>
  <c r="Y23" i="1"/>
  <c r="Y24" i="1"/>
  <c r="Y25" i="1"/>
  <c r="Y26" i="1"/>
  <c r="Y27" i="1"/>
  <c r="Y28" i="1"/>
  <c r="Y19" i="1"/>
  <c r="J22" i="1" l="1"/>
  <c r="J26" i="1"/>
  <c r="E10" i="2"/>
  <c r="J19" i="1"/>
  <c r="D2" i="2" s="1"/>
  <c r="D7" i="2"/>
  <c r="E9" i="2"/>
  <c r="D5" i="2"/>
  <c r="D11" i="2"/>
  <c r="E7" i="2"/>
  <c r="E6" i="2"/>
  <c r="D10" i="2"/>
  <c r="F10" i="2" s="1"/>
  <c r="E2" i="2"/>
  <c r="E5" i="2"/>
  <c r="J25" i="1"/>
  <c r="M34" i="1"/>
  <c r="P34" i="1" s="1"/>
  <c r="K22" i="1"/>
  <c r="C5" i="2" s="1"/>
  <c r="E8" i="2"/>
  <c r="K19" i="1"/>
  <c r="C2" i="2" s="1"/>
  <c r="M31" i="1"/>
  <c r="P31" i="1" s="1"/>
  <c r="D4" i="2"/>
  <c r="D3" i="2"/>
  <c r="D9" i="2"/>
  <c r="F9" i="2" s="1"/>
  <c r="E4" i="2"/>
  <c r="D8" i="2"/>
  <c r="E11" i="2"/>
  <c r="E3" i="2"/>
  <c r="J23" i="1"/>
  <c r="D6" i="2" s="1"/>
  <c r="F5" i="2" l="1"/>
  <c r="F2" i="2"/>
  <c r="F8" i="2"/>
  <c r="F11" i="2"/>
  <c r="F3" i="2"/>
  <c r="F6" i="2"/>
  <c r="F4" i="2"/>
  <c r="F7" i="2"/>
</calcChain>
</file>

<file path=xl/sharedStrings.xml><?xml version="1.0" encoding="utf-8"?>
<sst xmlns="http://schemas.openxmlformats.org/spreadsheetml/2006/main" count="213" uniqueCount="56">
  <si>
    <t>Deployment</t>
  </si>
  <si>
    <t>Scenario</t>
  </si>
  <si>
    <t>MF</t>
  </si>
  <si>
    <t>S&amp;I</t>
  </si>
  <si>
    <t>O&amp;M</t>
  </si>
  <si>
    <t>Definition</t>
  </si>
  <si>
    <t>San Francisco Bay</t>
  </si>
  <si>
    <t>Northern California</t>
  </si>
  <si>
    <t>Oregon Coast</t>
  </si>
  <si>
    <t>Columbia River Basin</t>
  </si>
  <si>
    <t>WA Coast and Puget Sound</t>
  </si>
  <si>
    <t>25 GW</t>
  </si>
  <si>
    <t>35 GW</t>
  </si>
  <si>
    <t>55 GW</t>
  </si>
  <si>
    <t>Number of ports</t>
  </si>
  <si>
    <t>low</t>
  </si>
  <si>
    <t>mid (CA)</t>
  </si>
  <si>
    <t>mid (SC)</t>
  </si>
  <si>
    <t>mid</t>
  </si>
  <si>
    <t>mid (CRB)</t>
  </si>
  <si>
    <t>high (SC)</t>
  </si>
  <si>
    <t>high</t>
  </si>
  <si>
    <t>high (CA)</t>
  </si>
  <si>
    <t>high (CRB)</t>
  </si>
  <si>
    <t>Region</t>
  </si>
  <si>
    <t>Site Type</t>
  </si>
  <si>
    <t>Sinking Basin Costs</t>
  </si>
  <si>
    <t>Puget Sound and Washington Coast</t>
  </si>
  <si>
    <t>S&amp;I / MF</t>
  </si>
  <si>
    <t>Central California</t>
  </si>
  <si>
    <t>Southern California</t>
  </si>
  <si>
    <t>All</t>
  </si>
  <si>
    <t>Average Site Cost (M$)</t>
  </si>
  <si>
    <t>n/a</t>
  </si>
  <si>
    <t>n.a</t>
  </si>
  <si>
    <t>Site area (acres)</t>
  </si>
  <si>
    <t>Baseline: 25</t>
  </si>
  <si>
    <t>Moderate: 35</t>
  </si>
  <si>
    <t>Expanded: 55</t>
  </si>
  <si>
    <t>Investments</t>
  </si>
  <si>
    <t>Southern CA</t>
  </si>
  <si>
    <t>Central CA</t>
  </si>
  <si>
    <t>Total investment</t>
  </si>
  <si>
    <t>S&amp;I sites</t>
  </si>
  <si>
    <t>MF sites</t>
  </si>
  <si>
    <t>O&amp;M sites</t>
  </si>
  <si>
    <t>Total sites</t>
  </si>
  <si>
    <t>2 S&amp;I, 0 MF, and 
8 O&amp;M sites</t>
  </si>
  <si>
    <t>4 S&amp;I, 13 MF, and 
8 O&amp;M sites</t>
  </si>
  <si>
    <t>4 S&amp;I, 0 MF, and 
14 O&amp;M sites</t>
  </si>
  <si>
    <t>5 S&amp;I, 0 MF, and 
12 O&amp;M sites</t>
  </si>
  <si>
    <t>5 S&amp;I, 16 MF, and 
12 O&amp;M sites</t>
  </si>
  <si>
    <t>5 S&amp;I, 16 MF, and 
13 O&amp;M sites</t>
  </si>
  <si>
    <t>9 S&amp;I, 0 MF, and 
17 O&amp;M sites</t>
  </si>
  <si>
    <t>9 S&amp;I, 25 MF, and 
18 O&amp;M sites</t>
  </si>
  <si>
    <t>3 S&amp;I, 13 MF, and 
8 O&amp;M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</si>
</sst>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 wrapText="1"/>
    </xf>
    <xf numFmtId="3" fontId="0" fillId="5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3" fontId="0" fillId="8" borderId="12" xfId="0" applyNumberFormat="1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3" fontId="0" fillId="6" borderId="13" xfId="0" applyNumberFormat="1" applyFill="1" applyBorder="1" applyAlignment="1">
      <alignment horizontal="center" vertical="center"/>
    </xf>
    <xf numFmtId="3" fontId="0" fillId="8" borderId="14" xfId="0" applyNumberFormat="1" applyFill="1" applyBorder="1" applyAlignment="1">
      <alignment horizontal="center" vertical="center"/>
    </xf>
    <xf numFmtId="3" fontId="0" fillId="7" borderId="15" xfId="0" applyNumberFormat="1" applyFill="1" applyBorder="1" applyAlignment="1">
      <alignment horizontal="center" vertical="center"/>
    </xf>
    <xf numFmtId="3" fontId="0" fillId="6" borderId="16" xfId="0" applyNumberFormat="1" applyFill="1" applyBorder="1" applyAlignment="1">
      <alignment horizontal="center" vertical="center"/>
    </xf>
    <xf numFmtId="3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3" fontId="0" fillId="5" borderId="1" xfId="0" applyNumberForma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F625-BEF7-434A-A2BD-20DD55A55647}">
  <dimension ref="B2:AA45"/>
  <sheetViews>
    <sheetView tabSelected="1" zoomScale="120" zoomScaleNormal="120" workbookViewId="0">
      <selection activeCell="O21" sqref="O21"/>
    </sheetView>
  </sheetViews>
  <sheetFormatPr baseColWidth="10" defaultRowHeight="16" x14ac:dyDescent="0.2"/>
  <cols>
    <col min="2" max="2" width="11.6640625" bestFit="1" customWidth="1"/>
    <col min="4" max="4" width="9.83203125" bestFit="1" customWidth="1"/>
  </cols>
  <sheetData>
    <row r="2" spans="2:27" s="1" customFormat="1" ht="17" thickBot="1" x14ac:dyDescent="0.25">
      <c r="B2" s="54" t="s">
        <v>5</v>
      </c>
      <c r="C2" s="55"/>
      <c r="D2" s="55"/>
      <c r="E2" s="55"/>
      <c r="F2" s="56"/>
      <c r="G2" s="53" t="s">
        <v>14</v>
      </c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2:27" s="1" customFormat="1" x14ac:dyDescent="0.2">
      <c r="B3" s="57"/>
      <c r="C3" s="58"/>
      <c r="D3" s="58"/>
      <c r="E3" s="58"/>
      <c r="F3" s="58"/>
      <c r="G3" s="49" t="s">
        <v>40</v>
      </c>
      <c r="H3" s="50"/>
      <c r="I3" s="51"/>
      <c r="J3" s="62" t="s">
        <v>29</v>
      </c>
      <c r="K3" s="63"/>
      <c r="L3" s="64"/>
      <c r="M3" s="49" t="s">
        <v>6</v>
      </c>
      <c r="N3" s="50"/>
      <c r="O3" s="51"/>
      <c r="P3" s="49" t="s">
        <v>7</v>
      </c>
      <c r="Q3" s="50"/>
      <c r="R3" s="51"/>
      <c r="S3" s="49" t="s">
        <v>8</v>
      </c>
      <c r="T3" s="50"/>
      <c r="U3" s="51"/>
      <c r="V3" s="49" t="s">
        <v>9</v>
      </c>
      <c r="W3" s="50"/>
      <c r="X3" s="51"/>
      <c r="Y3" s="49" t="s">
        <v>10</v>
      </c>
      <c r="Z3" s="50"/>
      <c r="AA3" s="51"/>
    </row>
    <row r="4" spans="2:27" s="1" customFormat="1" x14ac:dyDescent="0.2">
      <c r="B4" s="2" t="s">
        <v>0</v>
      </c>
      <c r="C4" s="2" t="s">
        <v>1</v>
      </c>
      <c r="D4" s="7" t="s">
        <v>2</v>
      </c>
      <c r="E4" s="5" t="s">
        <v>3</v>
      </c>
      <c r="F4" s="9" t="s">
        <v>4</v>
      </c>
      <c r="G4" s="11" t="s">
        <v>2</v>
      </c>
      <c r="H4" s="5" t="s">
        <v>3</v>
      </c>
      <c r="I4" s="12" t="s">
        <v>4</v>
      </c>
      <c r="J4" s="11" t="s">
        <v>2</v>
      </c>
      <c r="K4" s="5" t="s">
        <v>3</v>
      </c>
      <c r="L4" s="12" t="s">
        <v>4</v>
      </c>
      <c r="M4" s="11" t="s">
        <v>2</v>
      </c>
      <c r="N4" s="5" t="s">
        <v>3</v>
      </c>
      <c r="O4" s="12" t="s">
        <v>4</v>
      </c>
      <c r="P4" s="11" t="s">
        <v>2</v>
      </c>
      <c r="Q4" s="5" t="s">
        <v>3</v>
      </c>
      <c r="R4" s="12" t="s">
        <v>4</v>
      </c>
      <c r="S4" s="11" t="s">
        <v>2</v>
      </c>
      <c r="T4" s="5" t="s">
        <v>3</v>
      </c>
      <c r="U4" s="12" t="s">
        <v>4</v>
      </c>
      <c r="V4" s="11" t="s">
        <v>2</v>
      </c>
      <c r="W4" s="5" t="s">
        <v>3</v>
      </c>
      <c r="X4" s="12" t="s">
        <v>4</v>
      </c>
      <c r="Y4" s="11" t="s">
        <v>2</v>
      </c>
      <c r="Z4" s="5" t="s">
        <v>3</v>
      </c>
      <c r="AA4" s="12" t="s">
        <v>4</v>
      </c>
    </row>
    <row r="5" spans="2:27" x14ac:dyDescent="0.2">
      <c r="B5" s="52" t="s">
        <v>11</v>
      </c>
      <c r="C5" s="3">
        <v>1</v>
      </c>
      <c r="D5" s="8" t="s">
        <v>15</v>
      </c>
      <c r="E5" s="6" t="s">
        <v>15</v>
      </c>
      <c r="F5" s="10" t="s">
        <v>15</v>
      </c>
      <c r="G5" s="13">
        <v>0</v>
      </c>
      <c r="H5" s="6">
        <v>0</v>
      </c>
      <c r="I5" s="14">
        <v>0</v>
      </c>
      <c r="J5" s="13">
        <f>G5</f>
        <v>0</v>
      </c>
      <c r="K5" s="6">
        <f t="shared" ref="K5" si="0">H5</f>
        <v>0</v>
      </c>
      <c r="L5" s="14">
        <v>3</v>
      </c>
      <c r="M5" s="13">
        <v>0</v>
      </c>
      <c r="N5" s="6">
        <v>0</v>
      </c>
      <c r="O5" s="14">
        <v>2</v>
      </c>
      <c r="P5" s="13">
        <v>0</v>
      </c>
      <c r="Q5" s="6">
        <v>2</v>
      </c>
      <c r="R5" s="14">
        <v>3</v>
      </c>
      <c r="S5" s="13">
        <v>0</v>
      </c>
      <c r="T5" s="6">
        <v>0</v>
      </c>
      <c r="U5" s="14">
        <v>0</v>
      </c>
      <c r="V5" s="13">
        <v>0</v>
      </c>
      <c r="W5" s="6">
        <v>0</v>
      </c>
      <c r="X5" s="14">
        <v>0</v>
      </c>
      <c r="Y5" s="13">
        <v>0</v>
      </c>
      <c r="Z5" s="6">
        <v>0</v>
      </c>
      <c r="AA5" s="14">
        <v>0</v>
      </c>
    </row>
    <row r="6" spans="2:27" x14ac:dyDescent="0.2">
      <c r="B6" s="52"/>
      <c r="C6" s="3">
        <v>2</v>
      </c>
      <c r="D6" s="8" t="s">
        <v>16</v>
      </c>
      <c r="E6" s="6" t="s">
        <v>17</v>
      </c>
      <c r="F6" s="10" t="s">
        <v>15</v>
      </c>
      <c r="G6" s="13">
        <v>3</v>
      </c>
      <c r="H6" s="6">
        <v>2</v>
      </c>
      <c r="I6" s="14">
        <v>0</v>
      </c>
      <c r="J6" s="13">
        <v>0</v>
      </c>
      <c r="K6" s="6">
        <v>0</v>
      </c>
      <c r="L6" s="14">
        <v>3</v>
      </c>
      <c r="M6" s="13">
        <v>8</v>
      </c>
      <c r="N6" s="6">
        <v>0</v>
      </c>
      <c r="O6" s="14">
        <v>2</v>
      </c>
      <c r="P6" s="13">
        <v>2</v>
      </c>
      <c r="Q6" s="6">
        <v>2</v>
      </c>
      <c r="R6" s="14">
        <v>3</v>
      </c>
      <c r="S6" s="13">
        <v>0</v>
      </c>
      <c r="T6" s="6">
        <v>0</v>
      </c>
      <c r="U6" s="14">
        <v>0</v>
      </c>
      <c r="V6" s="13">
        <v>0</v>
      </c>
      <c r="W6" s="6">
        <v>0</v>
      </c>
      <c r="X6" s="14">
        <v>0</v>
      </c>
      <c r="Y6" s="13">
        <v>0</v>
      </c>
      <c r="Z6" s="6">
        <v>0</v>
      </c>
      <c r="AA6" s="14">
        <v>0</v>
      </c>
    </row>
    <row r="7" spans="2:27" x14ac:dyDescent="0.2">
      <c r="B7" s="52"/>
      <c r="C7" s="3">
        <v>3</v>
      </c>
      <c r="D7" s="8" t="s">
        <v>16</v>
      </c>
      <c r="E7" s="6" t="s">
        <v>17</v>
      </c>
      <c r="F7" s="10" t="s">
        <v>15</v>
      </c>
      <c r="G7" s="13">
        <v>3</v>
      </c>
      <c r="H7" s="6">
        <v>0</v>
      </c>
      <c r="I7" s="14">
        <v>0</v>
      </c>
      <c r="J7" s="13">
        <v>0</v>
      </c>
      <c r="K7" s="6">
        <v>1</v>
      </c>
      <c r="L7" s="14">
        <v>3</v>
      </c>
      <c r="M7" s="13">
        <v>8</v>
      </c>
      <c r="N7" s="6">
        <v>0</v>
      </c>
      <c r="O7" s="14">
        <v>2</v>
      </c>
      <c r="P7" s="13">
        <v>2</v>
      </c>
      <c r="Q7" s="6">
        <v>2</v>
      </c>
      <c r="R7" s="14">
        <v>3</v>
      </c>
      <c r="S7" s="13">
        <v>0</v>
      </c>
      <c r="T7" s="6">
        <v>0</v>
      </c>
      <c r="U7" s="14">
        <v>0</v>
      </c>
      <c r="V7" s="13">
        <v>0</v>
      </c>
      <c r="W7" s="6">
        <v>0</v>
      </c>
      <c r="X7" s="14">
        <v>0</v>
      </c>
      <c r="Y7" s="13">
        <v>0</v>
      </c>
      <c r="Z7" s="6">
        <v>0</v>
      </c>
      <c r="AA7" s="14">
        <v>0</v>
      </c>
    </row>
    <row r="8" spans="2:27" x14ac:dyDescent="0.2">
      <c r="B8" s="52" t="s">
        <v>12</v>
      </c>
      <c r="C8" s="3">
        <v>4</v>
      </c>
      <c r="D8" s="8" t="s">
        <v>15</v>
      </c>
      <c r="E8" s="6" t="s">
        <v>15</v>
      </c>
      <c r="F8" s="10" t="s">
        <v>18</v>
      </c>
      <c r="G8" s="13">
        <v>0</v>
      </c>
      <c r="H8" s="6">
        <v>0</v>
      </c>
      <c r="I8" s="14">
        <v>0</v>
      </c>
      <c r="J8" s="13">
        <f t="shared" ref="J8:J14" si="1">G8</f>
        <v>0</v>
      </c>
      <c r="K8" s="6">
        <f t="shared" ref="K8" si="2">H8</f>
        <v>0</v>
      </c>
      <c r="L8" s="14">
        <v>3</v>
      </c>
      <c r="M8" s="13">
        <v>0</v>
      </c>
      <c r="N8" s="6">
        <v>0</v>
      </c>
      <c r="O8" s="14">
        <v>2</v>
      </c>
      <c r="P8" s="13">
        <v>0</v>
      </c>
      <c r="Q8" s="6">
        <v>2</v>
      </c>
      <c r="R8" s="14">
        <v>3</v>
      </c>
      <c r="S8" s="13">
        <v>0</v>
      </c>
      <c r="T8" s="6">
        <v>2</v>
      </c>
      <c r="U8" s="14">
        <v>6</v>
      </c>
      <c r="V8" s="13">
        <v>0</v>
      </c>
      <c r="W8" s="6">
        <v>0</v>
      </c>
      <c r="X8" s="14">
        <v>0</v>
      </c>
      <c r="Y8" s="13">
        <v>0</v>
      </c>
      <c r="Z8" s="6">
        <v>0</v>
      </c>
      <c r="AA8" s="14">
        <v>0</v>
      </c>
    </row>
    <row r="9" spans="2:27" x14ac:dyDescent="0.2">
      <c r="B9" s="52"/>
      <c r="C9" s="3">
        <v>5</v>
      </c>
      <c r="D9" s="8" t="s">
        <v>15</v>
      </c>
      <c r="E9" s="6" t="s">
        <v>17</v>
      </c>
      <c r="F9" s="10" t="s">
        <v>18</v>
      </c>
      <c r="G9" s="13">
        <v>0</v>
      </c>
      <c r="H9" s="6">
        <v>1</v>
      </c>
      <c r="I9" s="14">
        <v>0</v>
      </c>
      <c r="J9" s="13">
        <f t="shared" si="1"/>
        <v>0</v>
      </c>
      <c r="K9" s="6">
        <v>0</v>
      </c>
      <c r="L9" s="14">
        <v>3</v>
      </c>
      <c r="M9" s="13">
        <v>0</v>
      </c>
      <c r="N9" s="6">
        <v>0</v>
      </c>
      <c r="O9" s="14">
        <v>2</v>
      </c>
      <c r="P9" s="13">
        <v>0</v>
      </c>
      <c r="Q9" s="6">
        <v>2</v>
      </c>
      <c r="R9" s="14">
        <v>3</v>
      </c>
      <c r="S9" s="13">
        <v>0</v>
      </c>
      <c r="T9" s="6">
        <v>2</v>
      </c>
      <c r="U9" s="14">
        <v>4</v>
      </c>
      <c r="V9" s="13">
        <v>0</v>
      </c>
      <c r="W9" s="6">
        <v>0</v>
      </c>
      <c r="X9" s="14">
        <v>0</v>
      </c>
      <c r="Y9" s="13">
        <v>0</v>
      </c>
      <c r="Z9" s="6">
        <v>0</v>
      </c>
      <c r="AA9" s="14">
        <v>0</v>
      </c>
    </row>
    <row r="10" spans="2:27" x14ac:dyDescent="0.2">
      <c r="B10" s="52"/>
      <c r="C10" s="3">
        <v>6</v>
      </c>
      <c r="D10" s="8" t="s">
        <v>16</v>
      </c>
      <c r="E10" s="6" t="s">
        <v>17</v>
      </c>
      <c r="F10" s="10" t="s">
        <v>18</v>
      </c>
      <c r="G10" s="13">
        <v>3</v>
      </c>
      <c r="H10" s="6">
        <v>1</v>
      </c>
      <c r="I10" s="14">
        <v>0</v>
      </c>
      <c r="J10" s="13">
        <v>0</v>
      </c>
      <c r="K10" s="6">
        <v>0</v>
      </c>
      <c r="L10" s="14">
        <v>3</v>
      </c>
      <c r="M10" s="13">
        <v>8</v>
      </c>
      <c r="N10" s="6">
        <v>0</v>
      </c>
      <c r="O10" s="14">
        <v>2</v>
      </c>
      <c r="P10" s="13">
        <v>2</v>
      </c>
      <c r="Q10" s="6">
        <v>2</v>
      </c>
      <c r="R10" s="14">
        <v>3</v>
      </c>
      <c r="S10" s="13">
        <v>1</v>
      </c>
      <c r="T10" s="6">
        <v>2</v>
      </c>
      <c r="U10" s="14">
        <v>4</v>
      </c>
      <c r="V10" s="13">
        <v>2</v>
      </c>
      <c r="W10" s="6">
        <v>0</v>
      </c>
      <c r="X10" s="14">
        <v>0</v>
      </c>
      <c r="Y10" s="13">
        <v>0</v>
      </c>
      <c r="Z10" s="6">
        <v>0</v>
      </c>
      <c r="AA10" s="14">
        <v>0</v>
      </c>
    </row>
    <row r="11" spans="2:27" x14ac:dyDescent="0.2">
      <c r="B11" s="52"/>
      <c r="C11" s="3">
        <v>7</v>
      </c>
      <c r="D11" s="8" t="s">
        <v>19</v>
      </c>
      <c r="E11" s="6" t="s">
        <v>17</v>
      </c>
      <c r="F11" s="10" t="s">
        <v>18</v>
      </c>
      <c r="G11" s="13">
        <v>0</v>
      </c>
      <c r="H11" s="6">
        <v>1</v>
      </c>
      <c r="I11" s="14">
        <v>0</v>
      </c>
      <c r="J11" s="13">
        <f t="shared" si="1"/>
        <v>0</v>
      </c>
      <c r="K11" s="6">
        <v>0</v>
      </c>
      <c r="L11" s="14">
        <v>3</v>
      </c>
      <c r="M11" s="13">
        <v>5</v>
      </c>
      <c r="N11" s="6">
        <v>0</v>
      </c>
      <c r="O11" s="14">
        <v>3</v>
      </c>
      <c r="P11" s="13">
        <v>1</v>
      </c>
      <c r="Q11" s="6">
        <v>2</v>
      </c>
      <c r="R11" s="14">
        <v>3</v>
      </c>
      <c r="S11" s="13">
        <v>1</v>
      </c>
      <c r="T11" s="6">
        <v>2</v>
      </c>
      <c r="U11" s="14">
        <v>4</v>
      </c>
      <c r="V11" s="13">
        <v>6</v>
      </c>
      <c r="W11" s="6">
        <v>0</v>
      </c>
      <c r="X11" s="14">
        <v>0</v>
      </c>
      <c r="Y11" s="13">
        <v>3</v>
      </c>
      <c r="Z11" s="6">
        <v>0</v>
      </c>
      <c r="AA11" s="14">
        <v>0</v>
      </c>
    </row>
    <row r="12" spans="2:27" x14ac:dyDescent="0.2">
      <c r="B12" s="52" t="s">
        <v>13</v>
      </c>
      <c r="C12" s="3">
        <v>8</v>
      </c>
      <c r="D12" s="8" t="s">
        <v>15</v>
      </c>
      <c r="E12" s="6" t="s">
        <v>20</v>
      </c>
      <c r="F12" s="10" t="s">
        <v>21</v>
      </c>
      <c r="G12" s="13">
        <v>0</v>
      </c>
      <c r="H12" s="6">
        <v>2</v>
      </c>
      <c r="I12" s="14">
        <v>0</v>
      </c>
      <c r="J12" s="13">
        <f t="shared" si="1"/>
        <v>0</v>
      </c>
      <c r="K12" s="6">
        <v>1</v>
      </c>
      <c r="L12" s="14">
        <v>3</v>
      </c>
      <c r="M12" s="13">
        <v>0</v>
      </c>
      <c r="N12" s="6">
        <v>0</v>
      </c>
      <c r="O12" s="14">
        <v>3</v>
      </c>
      <c r="P12" s="13">
        <v>0</v>
      </c>
      <c r="Q12" s="6">
        <v>2</v>
      </c>
      <c r="R12" s="14">
        <v>4</v>
      </c>
      <c r="S12" s="13">
        <v>0</v>
      </c>
      <c r="T12" s="6">
        <v>2</v>
      </c>
      <c r="U12" s="14">
        <v>5</v>
      </c>
      <c r="V12" s="13">
        <v>0</v>
      </c>
      <c r="W12" s="6">
        <v>0</v>
      </c>
      <c r="X12" s="14">
        <v>0</v>
      </c>
      <c r="Y12" s="13">
        <v>0</v>
      </c>
      <c r="Z12" s="6">
        <v>2</v>
      </c>
      <c r="AA12" s="14">
        <v>2</v>
      </c>
    </row>
    <row r="13" spans="2:27" x14ac:dyDescent="0.2">
      <c r="B13" s="52"/>
      <c r="C13" s="3">
        <v>9</v>
      </c>
      <c r="D13" s="8" t="s">
        <v>22</v>
      </c>
      <c r="E13" s="6" t="s">
        <v>20</v>
      </c>
      <c r="F13" s="10" t="s">
        <v>21</v>
      </c>
      <c r="G13" s="13">
        <v>3</v>
      </c>
      <c r="H13" s="6">
        <v>2</v>
      </c>
      <c r="I13" s="14">
        <v>0</v>
      </c>
      <c r="J13" s="13">
        <v>0</v>
      </c>
      <c r="K13" s="6">
        <v>1</v>
      </c>
      <c r="L13" s="14">
        <v>3</v>
      </c>
      <c r="M13" s="13">
        <v>8</v>
      </c>
      <c r="N13" s="6">
        <v>0</v>
      </c>
      <c r="O13" s="14">
        <v>4</v>
      </c>
      <c r="P13" s="13">
        <v>2</v>
      </c>
      <c r="Q13" s="6">
        <v>2</v>
      </c>
      <c r="R13" s="14">
        <v>4</v>
      </c>
      <c r="S13" s="13">
        <v>1</v>
      </c>
      <c r="T13" s="6">
        <v>2</v>
      </c>
      <c r="U13" s="14">
        <v>5</v>
      </c>
      <c r="V13" s="13">
        <v>7</v>
      </c>
      <c r="W13" s="6">
        <v>0</v>
      </c>
      <c r="X13" s="14">
        <v>0</v>
      </c>
      <c r="Y13" s="13">
        <v>4</v>
      </c>
      <c r="Z13" s="6">
        <v>2</v>
      </c>
      <c r="AA13" s="14">
        <v>2</v>
      </c>
    </row>
    <row r="14" spans="2:27" ht="17" thickBot="1" x14ac:dyDescent="0.25">
      <c r="B14" s="52"/>
      <c r="C14" s="3">
        <v>10</v>
      </c>
      <c r="D14" s="8" t="s">
        <v>23</v>
      </c>
      <c r="E14" s="6" t="s">
        <v>20</v>
      </c>
      <c r="F14" s="10" t="s">
        <v>21</v>
      </c>
      <c r="G14" s="15">
        <v>0</v>
      </c>
      <c r="H14" s="16">
        <v>2</v>
      </c>
      <c r="I14" s="17">
        <v>0</v>
      </c>
      <c r="J14" s="15">
        <f t="shared" si="1"/>
        <v>0</v>
      </c>
      <c r="K14" s="16">
        <v>1</v>
      </c>
      <c r="L14" s="17">
        <v>3</v>
      </c>
      <c r="M14" s="15">
        <v>5</v>
      </c>
      <c r="N14" s="16">
        <v>0</v>
      </c>
      <c r="O14" s="17">
        <v>4</v>
      </c>
      <c r="P14" s="15">
        <v>1</v>
      </c>
      <c r="Q14" s="16">
        <v>2</v>
      </c>
      <c r="R14" s="17">
        <v>4</v>
      </c>
      <c r="S14" s="15">
        <v>1</v>
      </c>
      <c r="T14" s="16">
        <v>2</v>
      </c>
      <c r="U14" s="17">
        <v>5</v>
      </c>
      <c r="V14" s="15">
        <v>13</v>
      </c>
      <c r="W14" s="16">
        <v>0</v>
      </c>
      <c r="X14" s="17">
        <v>0</v>
      </c>
      <c r="Y14" s="15">
        <v>5</v>
      </c>
      <c r="Z14" s="16">
        <v>2</v>
      </c>
      <c r="AA14" s="17">
        <v>2</v>
      </c>
    </row>
    <row r="16" spans="2:27" ht="17" thickBot="1" x14ac:dyDescent="0.25">
      <c r="B16" s="54" t="s">
        <v>5</v>
      </c>
      <c r="C16" s="55"/>
      <c r="D16" s="55"/>
      <c r="E16" s="55"/>
      <c r="F16" s="56"/>
      <c r="G16" s="65" t="s">
        <v>39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7"/>
    </row>
    <row r="17" spans="2:27" x14ac:dyDescent="0.2">
      <c r="B17" s="57"/>
      <c r="C17" s="58"/>
      <c r="D17" s="58"/>
      <c r="E17" s="58"/>
      <c r="F17" s="58"/>
      <c r="G17" s="49" t="s">
        <v>40</v>
      </c>
      <c r="H17" s="50"/>
      <c r="I17" s="51"/>
      <c r="J17" s="62" t="s">
        <v>41</v>
      </c>
      <c r="K17" s="63"/>
      <c r="L17" s="64"/>
      <c r="M17" s="49" t="s">
        <v>6</v>
      </c>
      <c r="N17" s="50"/>
      <c r="O17" s="51"/>
      <c r="P17" s="49" t="s">
        <v>7</v>
      </c>
      <c r="Q17" s="50"/>
      <c r="R17" s="51"/>
      <c r="S17" s="49" t="s">
        <v>8</v>
      </c>
      <c r="T17" s="50"/>
      <c r="U17" s="51"/>
      <c r="V17" s="49" t="s">
        <v>9</v>
      </c>
      <c r="W17" s="50"/>
      <c r="X17" s="51"/>
      <c r="Y17" s="49" t="s">
        <v>10</v>
      </c>
      <c r="Z17" s="50"/>
      <c r="AA17" s="51"/>
    </row>
    <row r="18" spans="2:27" x14ac:dyDescent="0.2">
      <c r="B18" s="2" t="s">
        <v>0</v>
      </c>
      <c r="C18" s="2" t="s">
        <v>1</v>
      </c>
      <c r="D18" s="20" t="s">
        <v>2</v>
      </c>
      <c r="E18" s="18" t="s">
        <v>3</v>
      </c>
      <c r="F18" s="22" t="s">
        <v>4</v>
      </c>
      <c r="G18" s="24" t="s">
        <v>2</v>
      </c>
      <c r="H18" s="18" t="s">
        <v>3</v>
      </c>
      <c r="I18" s="25" t="s">
        <v>4</v>
      </c>
      <c r="J18" s="24" t="s">
        <v>2</v>
      </c>
      <c r="K18" s="18" t="s">
        <v>3</v>
      </c>
      <c r="L18" s="25" t="s">
        <v>4</v>
      </c>
      <c r="M18" s="24" t="s">
        <v>2</v>
      </c>
      <c r="N18" s="18" t="s">
        <v>3</v>
      </c>
      <c r="O18" s="25" t="s">
        <v>4</v>
      </c>
      <c r="P18" s="24" t="s">
        <v>2</v>
      </c>
      <c r="Q18" s="18" t="s">
        <v>3</v>
      </c>
      <c r="R18" s="25" t="s">
        <v>4</v>
      </c>
      <c r="S18" s="24" t="s">
        <v>2</v>
      </c>
      <c r="T18" s="18" t="s">
        <v>3</v>
      </c>
      <c r="U18" s="25" t="s">
        <v>4</v>
      </c>
      <c r="V18" s="24" t="s">
        <v>2</v>
      </c>
      <c r="W18" s="18" t="s">
        <v>3</v>
      </c>
      <c r="X18" s="25" t="s">
        <v>4</v>
      </c>
      <c r="Y18" s="24" t="s">
        <v>2</v>
      </c>
      <c r="Z18" s="18" t="s">
        <v>3</v>
      </c>
      <c r="AA18" s="25" t="s">
        <v>4</v>
      </c>
    </row>
    <row r="19" spans="2:27" x14ac:dyDescent="0.2">
      <c r="B19" s="52" t="s">
        <v>11</v>
      </c>
      <c r="C19" s="3">
        <v>1</v>
      </c>
      <c r="D19" s="21" t="s">
        <v>15</v>
      </c>
      <c r="E19" s="19" t="s">
        <v>15</v>
      </c>
      <c r="F19" s="23" t="s">
        <v>15</v>
      </c>
      <c r="G19" s="34">
        <f>G5*($D$40/2)</f>
        <v>0</v>
      </c>
      <c r="H19" s="35">
        <f>IF((H5=0), 0, ((H5*$D$40)+$H$40))</f>
        <v>0</v>
      </c>
      <c r="I19" s="36">
        <f>I5*$D$41</f>
        <v>0</v>
      </c>
      <c r="J19" s="34">
        <f>J5*($D$39/2)</f>
        <v>0</v>
      </c>
      <c r="K19" s="35">
        <f>IF((K5=0), 0, ((K5*$D$39)+$H$39))</f>
        <v>0</v>
      </c>
      <c r="L19" s="36">
        <f>L5*$D$41</f>
        <v>75</v>
      </c>
      <c r="M19" s="34">
        <f>M5*$D$37</f>
        <v>0</v>
      </c>
      <c r="N19" s="35">
        <f>IF((N5=0),0,((N5*$D$38)))</f>
        <v>0</v>
      </c>
      <c r="O19" s="36">
        <f>O5*$D$41</f>
        <v>50</v>
      </c>
      <c r="P19" s="34">
        <f>($D$36/2)*P5</f>
        <v>0</v>
      </c>
      <c r="Q19" s="35">
        <f>IF((Q5=0), 0, ((Q5*$D$36)+$H$36))</f>
        <v>2000</v>
      </c>
      <c r="R19" s="36">
        <f>$D$41*R5</f>
        <v>75</v>
      </c>
      <c r="S19" s="34">
        <f>($D$35/2)*S5</f>
        <v>0</v>
      </c>
      <c r="T19" s="35">
        <f>IF((T5=0), 0, ((T5*$D$35)+$H$35))</f>
        <v>0</v>
      </c>
      <c r="U19" s="36">
        <f>U5*$D$41</f>
        <v>0</v>
      </c>
      <c r="V19" s="34">
        <f>$D$33*V5</f>
        <v>0</v>
      </c>
      <c r="W19" s="35">
        <f>IF((W5=0),0,((W5*$D$34)))</f>
        <v>0</v>
      </c>
      <c r="X19" s="36">
        <f>X5*$D$33</f>
        <v>0</v>
      </c>
      <c r="Y19" s="34">
        <f>($E$32/2)*Y5</f>
        <v>0</v>
      </c>
      <c r="Z19" s="35">
        <f>IF((Z5=0), 0, ((Z5*$D$32)))</f>
        <v>0</v>
      </c>
      <c r="AA19" s="36">
        <f>AA5*$D$41</f>
        <v>0</v>
      </c>
    </row>
    <row r="20" spans="2:27" x14ac:dyDescent="0.2">
      <c r="B20" s="52"/>
      <c r="C20" s="3">
        <v>2</v>
      </c>
      <c r="D20" s="21" t="s">
        <v>16</v>
      </c>
      <c r="E20" s="19" t="s">
        <v>17</v>
      </c>
      <c r="F20" s="23" t="s">
        <v>15</v>
      </c>
      <c r="G20" s="34">
        <f>G6*($D$40/2)</f>
        <v>1650</v>
      </c>
      <c r="H20" s="35">
        <f>IF((H6=0), 0, ((H6*$D$40)+$H$40))</f>
        <v>2235</v>
      </c>
      <c r="I20" s="36">
        <f>I6*$D$41</f>
        <v>0</v>
      </c>
      <c r="J20" s="34">
        <f>J6*($D$39/2)</f>
        <v>0</v>
      </c>
      <c r="K20" s="35">
        <f>IF((K6=0), 0, ((K6*$D$39)+$H$39))</f>
        <v>0</v>
      </c>
      <c r="L20" s="36">
        <f>L6*$D$41</f>
        <v>75</v>
      </c>
      <c r="M20" s="34">
        <f>M6*$D$37</f>
        <v>2800</v>
      </c>
      <c r="N20" s="35">
        <f>IF((N6=0),0,((N6*$D$38)))</f>
        <v>0</v>
      </c>
      <c r="O20" s="36">
        <f>O6*$D$41</f>
        <v>50</v>
      </c>
      <c r="P20" s="34">
        <f>($D$36/2)*P6</f>
        <v>700</v>
      </c>
      <c r="Q20" s="35">
        <f>IF((Q6=0), 0, ((Q6*$D$36)+$H$36))</f>
        <v>2000</v>
      </c>
      <c r="R20" s="36">
        <f>$D$41*R6</f>
        <v>75</v>
      </c>
      <c r="S20" s="34">
        <f>($D$35/2)*S6</f>
        <v>0</v>
      </c>
      <c r="T20" s="35">
        <f>IF((T6=0), 0, ((T6*$D$35)+$H$35))</f>
        <v>0</v>
      </c>
      <c r="U20" s="36">
        <f>U6*$D$41</f>
        <v>0</v>
      </c>
      <c r="V20" s="34">
        <f>$D$33*V6</f>
        <v>0</v>
      </c>
      <c r="W20" s="35">
        <f>IF((W6=0),0,((W6*$D$34)))</f>
        <v>0</v>
      </c>
      <c r="X20" s="36">
        <f>X6*$D$33</f>
        <v>0</v>
      </c>
      <c r="Y20" s="34">
        <f>($E$32/2)*Y6</f>
        <v>0</v>
      </c>
      <c r="Z20" s="35">
        <f>IF((Z6=0), 0, ((Z6*$D$32)))</f>
        <v>0</v>
      </c>
      <c r="AA20" s="36">
        <f>AA6*$D$41</f>
        <v>0</v>
      </c>
    </row>
    <row r="21" spans="2:27" x14ac:dyDescent="0.2">
      <c r="B21" s="52"/>
      <c r="C21" s="3">
        <v>3</v>
      </c>
      <c r="D21" s="21" t="s">
        <v>16</v>
      </c>
      <c r="E21" s="19" t="s">
        <v>17</v>
      </c>
      <c r="F21" s="23" t="s">
        <v>15</v>
      </c>
      <c r="G21" s="34">
        <f>G7*($D$40/2)</f>
        <v>1650</v>
      </c>
      <c r="H21" s="35">
        <f>IF((H7=0), 0, ((H7*$D$40)+$H$40))</f>
        <v>0</v>
      </c>
      <c r="I21" s="36">
        <f>I7*$D$41</f>
        <v>0</v>
      </c>
      <c r="J21" s="34">
        <f>J7*($D$39/2)</f>
        <v>0</v>
      </c>
      <c r="K21" s="35">
        <f>IF((K7=0), 0, ((K7*$D$39)+$H$39))</f>
        <v>3200</v>
      </c>
      <c r="L21" s="36">
        <f>L7*$D$41</f>
        <v>75</v>
      </c>
      <c r="M21" s="34">
        <f>M7*$D$37</f>
        <v>2800</v>
      </c>
      <c r="N21" s="35">
        <f>IF((N7=0),0,((N7*$D$38)))</f>
        <v>0</v>
      </c>
      <c r="O21" s="36">
        <f>O7*$D$41</f>
        <v>50</v>
      </c>
      <c r="P21" s="34">
        <f>($D$36/2)*P7</f>
        <v>700</v>
      </c>
      <c r="Q21" s="35">
        <f>IF((Q7=0), 0, ((Q7*$D$36)+$H$36))</f>
        <v>2000</v>
      </c>
      <c r="R21" s="36">
        <f>$D$41*R7</f>
        <v>75</v>
      </c>
      <c r="S21" s="34">
        <f>($D$35/2)*S7</f>
        <v>0</v>
      </c>
      <c r="T21" s="35">
        <f>IF((T7=0), 0, ((T7*$D$35)+$H$35))</f>
        <v>0</v>
      </c>
      <c r="U21" s="36">
        <f>U7*$D$41</f>
        <v>0</v>
      </c>
      <c r="V21" s="34">
        <f>$D$33*V7</f>
        <v>0</v>
      </c>
      <c r="W21" s="35">
        <f>IF((W7=0),0,((W7*$D$34)))</f>
        <v>0</v>
      </c>
      <c r="X21" s="36">
        <f>X7*$D$33</f>
        <v>0</v>
      </c>
      <c r="Y21" s="34">
        <f>($E$32/2)*Y7</f>
        <v>0</v>
      </c>
      <c r="Z21" s="35">
        <f>IF((Z7=0), 0, ((Z7*$D$32)))</f>
        <v>0</v>
      </c>
      <c r="AA21" s="36">
        <f>AA7*$D$41</f>
        <v>0</v>
      </c>
    </row>
    <row r="22" spans="2:27" x14ac:dyDescent="0.2">
      <c r="B22" s="52" t="s">
        <v>12</v>
      </c>
      <c r="C22" s="3">
        <v>4</v>
      </c>
      <c r="D22" s="21" t="s">
        <v>15</v>
      </c>
      <c r="E22" s="19" t="s">
        <v>15</v>
      </c>
      <c r="F22" s="23" t="s">
        <v>18</v>
      </c>
      <c r="G22" s="34">
        <f>G8*($D$40/2)</f>
        <v>0</v>
      </c>
      <c r="H22" s="35">
        <f>IF((H8=0), 0, ((H8*$D$40)+$H$40))</f>
        <v>0</v>
      </c>
      <c r="I22" s="36">
        <f>I8*$D$41</f>
        <v>0</v>
      </c>
      <c r="J22" s="34">
        <f>J8*($D$39/2)</f>
        <v>0</v>
      </c>
      <c r="K22" s="35">
        <f>IF((K8=0), 0, ((K8*$D$39)+$H$39))</f>
        <v>0</v>
      </c>
      <c r="L22" s="36">
        <f>L8*$D$41</f>
        <v>75</v>
      </c>
      <c r="M22" s="34">
        <f>M8*$D$37</f>
        <v>0</v>
      </c>
      <c r="N22" s="35">
        <f>IF((N8=0),0,((N8*$D$38)))</f>
        <v>0</v>
      </c>
      <c r="O22" s="36">
        <f>O8*$D$41</f>
        <v>50</v>
      </c>
      <c r="P22" s="34">
        <f>($D$36/2)*P8</f>
        <v>0</v>
      </c>
      <c r="Q22" s="35">
        <f>IF((Q8=0), 0, ((Q8*$D$36)+$H$36))</f>
        <v>2000</v>
      </c>
      <c r="R22" s="36">
        <f>$D$41*R8</f>
        <v>75</v>
      </c>
      <c r="S22" s="34">
        <f>($D$35/2)*S8</f>
        <v>0</v>
      </c>
      <c r="T22" s="35">
        <f>IF((T8=0), 0, ((T8*$D$35)+$H$35))</f>
        <v>1926</v>
      </c>
      <c r="U22" s="36">
        <f>U8*$D$41</f>
        <v>150</v>
      </c>
      <c r="V22" s="34">
        <f>$D$33*V8</f>
        <v>0</v>
      </c>
      <c r="W22" s="35">
        <f>IF((W8=0),0,((W8*$D$34)))</f>
        <v>0</v>
      </c>
      <c r="X22" s="36">
        <f>X8*$D$33</f>
        <v>0</v>
      </c>
      <c r="Y22" s="34">
        <f>($E$32/2)*Y8</f>
        <v>0</v>
      </c>
      <c r="Z22" s="35">
        <f>IF((Z8=0), 0, ((Z8*$D$32)))</f>
        <v>0</v>
      </c>
      <c r="AA22" s="36">
        <f>AA8*$D$41</f>
        <v>0</v>
      </c>
    </row>
    <row r="23" spans="2:27" x14ac:dyDescent="0.2">
      <c r="B23" s="52"/>
      <c r="C23" s="3">
        <v>5</v>
      </c>
      <c r="D23" s="21" t="s">
        <v>15</v>
      </c>
      <c r="E23" s="19" t="s">
        <v>17</v>
      </c>
      <c r="F23" s="23" t="s">
        <v>18</v>
      </c>
      <c r="G23" s="34">
        <f>G9*($D$40/2)</f>
        <v>0</v>
      </c>
      <c r="H23" s="35">
        <f>IF((H9=0), 0, ((H9*$D$40)+$H$40))</f>
        <v>1135</v>
      </c>
      <c r="I23" s="36">
        <f>I9*$D$41</f>
        <v>0</v>
      </c>
      <c r="J23" s="34">
        <f>J9*($D$39/2)</f>
        <v>0</v>
      </c>
      <c r="K23" s="35">
        <f>IF((K9=0), 0, ((K9*$D$39)+$H$39))</f>
        <v>0</v>
      </c>
      <c r="L23" s="36">
        <f>L9*$D$41</f>
        <v>75</v>
      </c>
      <c r="M23" s="34">
        <f>M9*$D$37</f>
        <v>0</v>
      </c>
      <c r="N23" s="35">
        <f>IF((N9=0),0,((N9*$D$38)))</f>
        <v>0</v>
      </c>
      <c r="O23" s="36">
        <f>O9*$D$41</f>
        <v>50</v>
      </c>
      <c r="P23" s="34">
        <f>($D$36/2)*P9</f>
        <v>0</v>
      </c>
      <c r="Q23" s="35">
        <f>IF((Q9=0), 0, ((Q9*$D$36)+$H$36))</f>
        <v>2000</v>
      </c>
      <c r="R23" s="36">
        <f>$D$41*R9</f>
        <v>75</v>
      </c>
      <c r="S23" s="34">
        <f>($D$35/2)*S9</f>
        <v>0</v>
      </c>
      <c r="T23" s="35">
        <f>IF((T9=0), 0, ((T9*$D$35)+$H$35))</f>
        <v>1926</v>
      </c>
      <c r="U23" s="36">
        <f>U9*$D$41</f>
        <v>100</v>
      </c>
      <c r="V23" s="34">
        <f>$D$33*V9</f>
        <v>0</v>
      </c>
      <c r="W23" s="35">
        <f>IF((W9=0),0,((W9*$D$34)))</f>
        <v>0</v>
      </c>
      <c r="X23" s="36">
        <f>X9*$D$33</f>
        <v>0</v>
      </c>
      <c r="Y23" s="34">
        <f>($E$32/2)*Y9</f>
        <v>0</v>
      </c>
      <c r="Z23" s="35">
        <f>IF((Z9=0), 0, ((Z9*$D$32)))</f>
        <v>0</v>
      </c>
      <c r="AA23" s="36">
        <f>AA9*$D$41</f>
        <v>0</v>
      </c>
    </row>
    <row r="24" spans="2:27" x14ac:dyDescent="0.2">
      <c r="B24" s="52"/>
      <c r="C24" s="3">
        <v>6</v>
      </c>
      <c r="D24" s="21" t="s">
        <v>16</v>
      </c>
      <c r="E24" s="19" t="s">
        <v>17</v>
      </c>
      <c r="F24" s="23" t="s">
        <v>18</v>
      </c>
      <c r="G24" s="34">
        <f>G10*($D$40/2)</f>
        <v>1650</v>
      </c>
      <c r="H24" s="35">
        <f>IF((H10=0), 0, ((H10*$D$40)+$H$40))</f>
        <v>1135</v>
      </c>
      <c r="I24" s="36">
        <f>I10*$D$41</f>
        <v>0</v>
      </c>
      <c r="J24" s="34">
        <f>J10*($D$39/2)</f>
        <v>0</v>
      </c>
      <c r="K24" s="35">
        <f>IF((K10=0), 0, ((K10*$D$39)+$H$39))</f>
        <v>0</v>
      </c>
      <c r="L24" s="36">
        <f>L10*$D$41</f>
        <v>75</v>
      </c>
      <c r="M24" s="34">
        <f>M10*$D$37</f>
        <v>2800</v>
      </c>
      <c r="N24" s="35">
        <f>IF((N10=0),0,((N10*$D$38)))</f>
        <v>0</v>
      </c>
      <c r="O24" s="36">
        <f>O10*$D$41</f>
        <v>50</v>
      </c>
      <c r="P24" s="34">
        <f>($D$36/2)*P10</f>
        <v>700</v>
      </c>
      <c r="Q24" s="35">
        <f>IF((Q10=0), 0, ((Q10*$D$36)+$H$36))</f>
        <v>2000</v>
      </c>
      <c r="R24" s="36">
        <f>$D$41*R10</f>
        <v>75</v>
      </c>
      <c r="S24" s="34">
        <f>($D$35/2)*S10</f>
        <v>356.5</v>
      </c>
      <c r="T24" s="35">
        <f>IF((T10=0), 0, ((T10*$D$35)+$H$35))</f>
        <v>1926</v>
      </c>
      <c r="U24" s="36">
        <f>U10*$D$41</f>
        <v>100</v>
      </c>
      <c r="V24" s="34">
        <f>$D$33*V10</f>
        <v>458</v>
      </c>
      <c r="W24" s="35">
        <f>IF((W10=0),0,((W10*$D$34)))</f>
        <v>0</v>
      </c>
      <c r="X24" s="36">
        <f>X10*$D$33</f>
        <v>0</v>
      </c>
      <c r="Y24" s="34">
        <f>($E$32/2)*Y10</f>
        <v>0</v>
      </c>
      <c r="Z24" s="35">
        <f>IF((Z10=0), 0, ((Z10*$D$32)))</f>
        <v>0</v>
      </c>
      <c r="AA24" s="36">
        <f>AA10*$D$41</f>
        <v>0</v>
      </c>
    </row>
    <row r="25" spans="2:27" x14ac:dyDescent="0.2">
      <c r="B25" s="52"/>
      <c r="C25" s="3">
        <v>7</v>
      </c>
      <c r="D25" s="21" t="s">
        <v>19</v>
      </c>
      <c r="E25" s="19" t="s">
        <v>17</v>
      </c>
      <c r="F25" s="23" t="s">
        <v>18</v>
      </c>
      <c r="G25" s="34">
        <f>G11*($D$40/2)</f>
        <v>0</v>
      </c>
      <c r="H25" s="35">
        <f>IF((H11=0), 0, ((H11*$D$40)+$H$40))</f>
        <v>1135</v>
      </c>
      <c r="I25" s="36">
        <f>I11*$D$41</f>
        <v>0</v>
      </c>
      <c r="J25" s="34">
        <f>J11*($D$39/2)</f>
        <v>0</v>
      </c>
      <c r="K25" s="35">
        <f>IF((K11=0), 0, ((K11*$D$39)+$H$39))</f>
        <v>0</v>
      </c>
      <c r="L25" s="36">
        <f>L11*$D$41</f>
        <v>75</v>
      </c>
      <c r="M25" s="34">
        <f>M11*$D$37</f>
        <v>1750</v>
      </c>
      <c r="N25" s="35">
        <f>IF((N11=0),0,((N11*$D$38)))</f>
        <v>0</v>
      </c>
      <c r="O25" s="36">
        <f>O11*$D$41</f>
        <v>75</v>
      </c>
      <c r="P25" s="34">
        <f>($D$36/2)*P11</f>
        <v>350</v>
      </c>
      <c r="Q25" s="35">
        <f>IF((Q11=0), 0, ((Q11*$D$36)+$H$36))</f>
        <v>2000</v>
      </c>
      <c r="R25" s="36">
        <f>$D$41*R11</f>
        <v>75</v>
      </c>
      <c r="S25" s="34">
        <f>($D$35/2)*S11</f>
        <v>356.5</v>
      </c>
      <c r="T25" s="35">
        <f>IF((T11=0), 0, ((T11*$D$35)+$H$35))</f>
        <v>1926</v>
      </c>
      <c r="U25" s="36">
        <f>U11*$D$41</f>
        <v>100</v>
      </c>
      <c r="V25" s="34">
        <f>$D$33*V11</f>
        <v>1374</v>
      </c>
      <c r="W25" s="35">
        <f>IF((W11=0),0,((W11*$D$34)))</f>
        <v>0</v>
      </c>
      <c r="X25" s="36">
        <f>X11*$D$33</f>
        <v>0</v>
      </c>
      <c r="Y25" s="34">
        <f>($E$32/2)*Y11</f>
        <v>120</v>
      </c>
      <c r="Z25" s="35">
        <f>IF((Z11=0), 0, ((Z11*$D$32)))</f>
        <v>0</v>
      </c>
      <c r="AA25" s="36">
        <f>AA11*$D$41</f>
        <v>0</v>
      </c>
    </row>
    <row r="26" spans="2:27" x14ac:dyDescent="0.2">
      <c r="B26" s="52" t="s">
        <v>13</v>
      </c>
      <c r="C26" s="3">
        <v>8</v>
      </c>
      <c r="D26" s="21" t="s">
        <v>15</v>
      </c>
      <c r="E26" s="19" t="s">
        <v>20</v>
      </c>
      <c r="F26" s="23" t="s">
        <v>21</v>
      </c>
      <c r="G26" s="34">
        <f>G12*($D$40/2)</f>
        <v>0</v>
      </c>
      <c r="H26" s="35">
        <f>IF((H12=0), 0, ((H12*$D$40)+$H$40))</f>
        <v>2235</v>
      </c>
      <c r="I26" s="36">
        <f>I12*$D$41</f>
        <v>0</v>
      </c>
      <c r="J26" s="34">
        <f>J12*($D$39/2)</f>
        <v>0</v>
      </c>
      <c r="K26" s="35">
        <f>IF((K12=0), 0, ((K12*$D$39)+$H$39))</f>
        <v>3200</v>
      </c>
      <c r="L26" s="36">
        <f>L12*$D$41</f>
        <v>75</v>
      </c>
      <c r="M26" s="34">
        <f>M12*$D$37</f>
        <v>0</v>
      </c>
      <c r="N26" s="35">
        <f>IF((N12=0),0,((N12*$D$38)))</f>
        <v>0</v>
      </c>
      <c r="O26" s="36">
        <f>O12*$D$41</f>
        <v>75</v>
      </c>
      <c r="P26" s="34">
        <f>($D$36/2)*P12</f>
        <v>0</v>
      </c>
      <c r="Q26" s="35">
        <f>IF((Q12=0), 0, ((Q12*$D$36)+$H$36))</f>
        <v>2000</v>
      </c>
      <c r="R26" s="36">
        <f>$D$41*R12</f>
        <v>100</v>
      </c>
      <c r="S26" s="34">
        <f>($D$35/2)*S12</f>
        <v>0</v>
      </c>
      <c r="T26" s="35">
        <f>IF((T12=0), 0, ((T12*$D$35)+$H$35))</f>
        <v>1926</v>
      </c>
      <c r="U26" s="36">
        <f>U12*$D$41</f>
        <v>125</v>
      </c>
      <c r="V26" s="34">
        <f>$D$33*V12</f>
        <v>0</v>
      </c>
      <c r="W26" s="35">
        <f>IF((W12=0),0,((W12*$D$34)))</f>
        <v>0</v>
      </c>
      <c r="X26" s="36">
        <f>X12*$D$33</f>
        <v>0</v>
      </c>
      <c r="Y26" s="34">
        <f>($E$32/2)*Y12</f>
        <v>0</v>
      </c>
      <c r="Z26" s="35">
        <f>IF((Z12=0), 0, ((Z12*$D$32)))</f>
        <v>1330</v>
      </c>
      <c r="AA26" s="36">
        <f>AA12*$D$41</f>
        <v>50</v>
      </c>
    </row>
    <row r="27" spans="2:27" x14ac:dyDescent="0.2">
      <c r="B27" s="52"/>
      <c r="C27" s="3">
        <v>9</v>
      </c>
      <c r="D27" s="21" t="s">
        <v>22</v>
      </c>
      <c r="E27" s="19" t="s">
        <v>20</v>
      </c>
      <c r="F27" s="23" t="s">
        <v>21</v>
      </c>
      <c r="G27" s="34">
        <f>G13*($D$40/2)</f>
        <v>1650</v>
      </c>
      <c r="H27" s="35">
        <f>IF((H13=0), 0, ((H13*$D$40)+$H$40))</f>
        <v>2235</v>
      </c>
      <c r="I27" s="36">
        <f>I13*$D$41</f>
        <v>0</v>
      </c>
      <c r="J27" s="34">
        <f>J13*($D$39/2)</f>
        <v>0</v>
      </c>
      <c r="K27" s="35">
        <f>IF((K13=0), 0, ((K13*$D$39)+$H$39))</f>
        <v>3200</v>
      </c>
      <c r="L27" s="36">
        <f>L13*$D$41</f>
        <v>75</v>
      </c>
      <c r="M27" s="34">
        <f>M13*$D$37</f>
        <v>2800</v>
      </c>
      <c r="N27" s="35">
        <f>IF((N13=0),0,((N13*$D$38)))</f>
        <v>0</v>
      </c>
      <c r="O27" s="36">
        <f>O13*$D$41</f>
        <v>100</v>
      </c>
      <c r="P27" s="34">
        <f>($D$36/2)*P13</f>
        <v>700</v>
      </c>
      <c r="Q27" s="35">
        <f>IF((Q13=0), 0, ((Q13*$D$36)+$H$36))</f>
        <v>2000</v>
      </c>
      <c r="R27" s="36">
        <f>$D$41*R13</f>
        <v>100</v>
      </c>
      <c r="S27" s="34">
        <f>($D$35/2)*S13</f>
        <v>356.5</v>
      </c>
      <c r="T27" s="35">
        <f>IF((T13=0), 0, ((T13*$D$35)+$H$35))</f>
        <v>1926</v>
      </c>
      <c r="U27" s="36">
        <f>U13*$D$41</f>
        <v>125</v>
      </c>
      <c r="V27" s="34">
        <f>$D$33*V13</f>
        <v>1603</v>
      </c>
      <c r="W27" s="35">
        <f>IF((W13=0),0,((W13*$D$34)))</f>
        <v>0</v>
      </c>
      <c r="X27" s="36">
        <f>X13*$D$33</f>
        <v>0</v>
      </c>
      <c r="Y27" s="34">
        <f>($E$32/2)*Y13</f>
        <v>160</v>
      </c>
      <c r="Z27" s="35">
        <f>IF((Z13=0), 0, ((Z13*$D$32)))</f>
        <v>1330</v>
      </c>
      <c r="AA27" s="36">
        <f>AA13*$D$41</f>
        <v>50</v>
      </c>
    </row>
    <row r="28" spans="2:27" ht="17" thickBot="1" x14ac:dyDescent="0.25">
      <c r="B28" s="52"/>
      <c r="C28" s="3">
        <v>10</v>
      </c>
      <c r="D28" s="21" t="s">
        <v>23</v>
      </c>
      <c r="E28" s="19" t="s">
        <v>20</v>
      </c>
      <c r="F28" s="23" t="s">
        <v>21</v>
      </c>
      <c r="G28" s="37">
        <f>G14*($D$40/2)</f>
        <v>0</v>
      </c>
      <c r="H28" s="38">
        <f>IF((H14=0), 0, ((H14*$D$40)+$H$40))</f>
        <v>2235</v>
      </c>
      <c r="I28" s="39">
        <f>I14*$D$41</f>
        <v>0</v>
      </c>
      <c r="J28" s="37">
        <f>J14*($D$39/2)</f>
        <v>0</v>
      </c>
      <c r="K28" s="38">
        <f>IF((K14=0), 0, ((K14*$D$39)+$H$39))</f>
        <v>3200</v>
      </c>
      <c r="L28" s="39">
        <f>L14*$D$41</f>
        <v>75</v>
      </c>
      <c r="M28" s="37">
        <f>M14*$D$37</f>
        <v>1750</v>
      </c>
      <c r="N28" s="38">
        <f>IF((N14=0),0,((N14*$D$38)))</f>
        <v>0</v>
      </c>
      <c r="O28" s="39">
        <f>O14*$D$41</f>
        <v>100</v>
      </c>
      <c r="P28" s="37">
        <f>($D$36/2)*P14</f>
        <v>350</v>
      </c>
      <c r="Q28" s="38">
        <f>IF((Q14=0), 0, ((Q14*$D$36)+$H$36))</f>
        <v>2000</v>
      </c>
      <c r="R28" s="39">
        <f>$D$41*R14</f>
        <v>100</v>
      </c>
      <c r="S28" s="37">
        <f>($D$35/2)*S14</f>
        <v>356.5</v>
      </c>
      <c r="T28" s="38">
        <f>IF((T14=0), 0, ((T14*$D$35)+$H$35))</f>
        <v>1926</v>
      </c>
      <c r="U28" s="39">
        <f>U14*$D$41</f>
        <v>125</v>
      </c>
      <c r="V28" s="37">
        <f>$D$33*V14</f>
        <v>2977</v>
      </c>
      <c r="W28" s="38">
        <f>IF((W14=0),0,((W14*$D$34)))</f>
        <v>0</v>
      </c>
      <c r="X28" s="39">
        <f>X14*$D$33</f>
        <v>0</v>
      </c>
      <c r="Y28" s="37">
        <f>($E$32/2)*Y14</f>
        <v>200</v>
      </c>
      <c r="Z28" s="38">
        <f>IF((Z14=0), 0, ((Z14*$D$32)))</f>
        <v>1330</v>
      </c>
      <c r="AA28" s="39">
        <f>AA14*$D$41</f>
        <v>50</v>
      </c>
    </row>
    <row r="30" spans="2:27" ht="16" customHeight="1" x14ac:dyDescent="0.2">
      <c r="B30" s="59" t="s">
        <v>24</v>
      </c>
      <c r="C30" s="59" t="s">
        <v>25</v>
      </c>
      <c r="D30" s="59" t="s">
        <v>32</v>
      </c>
      <c r="E30" s="59" t="s">
        <v>35</v>
      </c>
      <c r="F30" s="59" t="s">
        <v>26</v>
      </c>
      <c r="G30" s="59"/>
      <c r="H30" s="59"/>
      <c r="K30" s="42" t="s">
        <v>0</v>
      </c>
      <c r="L30" s="42" t="s">
        <v>1</v>
      </c>
      <c r="M30" s="41" t="s">
        <v>43</v>
      </c>
      <c r="N30" s="41" t="s">
        <v>44</v>
      </c>
      <c r="O30" s="41" t="s">
        <v>45</v>
      </c>
      <c r="P30" s="41" t="s">
        <v>46</v>
      </c>
    </row>
    <row r="31" spans="2:27" ht="34" x14ac:dyDescent="0.2">
      <c r="B31" s="59"/>
      <c r="C31" s="59"/>
      <c r="D31" s="59"/>
      <c r="E31" s="59"/>
      <c r="F31" s="4">
        <v>18</v>
      </c>
      <c r="G31" s="4">
        <v>24</v>
      </c>
      <c r="H31" s="4">
        <v>30.5</v>
      </c>
      <c r="K31" s="43" t="s">
        <v>36</v>
      </c>
      <c r="L31" s="3">
        <v>1</v>
      </c>
      <c r="M31" s="47">
        <f>SUM(H5,K5,N5,Q5,T5,W5,Z5)</f>
        <v>2</v>
      </c>
      <c r="N31" s="47">
        <f>SUM(G5,J5,M5,P5,S5,V5,Y5)</f>
        <v>0</v>
      </c>
      <c r="O31" s="47">
        <f>SUM(I5,L5,O5,R5,U5,X5,AA5)</f>
        <v>8</v>
      </c>
      <c r="P31" s="47">
        <f>SUM(M31,N31,O31)</f>
        <v>10</v>
      </c>
    </row>
    <row r="32" spans="2:27" ht="68" x14ac:dyDescent="0.2">
      <c r="B32" s="4" t="s">
        <v>27</v>
      </c>
      <c r="C32" s="26" t="s">
        <v>28</v>
      </c>
      <c r="D32" s="28">
        <v>665</v>
      </c>
      <c r="E32" s="29">
        <v>80</v>
      </c>
      <c r="F32" s="28" t="s">
        <v>33</v>
      </c>
      <c r="G32" s="28" t="s">
        <v>33</v>
      </c>
      <c r="H32" s="28" t="s">
        <v>33</v>
      </c>
      <c r="K32" s="43" t="s">
        <v>36</v>
      </c>
      <c r="L32" s="3">
        <v>2</v>
      </c>
      <c r="M32" s="47">
        <f>SUM(H6,K6,N6,Q6,T6,W6,Z6)</f>
        <v>4</v>
      </c>
      <c r="N32" s="47">
        <f>SUM(G6,J6,M6,P6,S6,V6,Y6)</f>
        <v>13</v>
      </c>
      <c r="O32" s="47">
        <f>SUM(I6,L6,O6,R6,U6,X6,AA6)</f>
        <v>8</v>
      </c>
      <c r="P32" s="47">
        <f t="shared" ref="P32:P40" si="3">SUM(M32,N32,O32)</f>
        <v>25</v>
      </c>
    </row>
    <row r="33" spans="2:16" ht="34" customHeight="1" x14ac:dyDescent="0.2">
      <c r="B33" s="59" t="s">
        <v>9</v>
      </c>
      <c r="C33" s="60" t="s">
        <v>2</v>
      </c>
      <c r="D33" s="30">
        <v>229</v>
      </c>
      <c r="E33" s="31">
        <v>40</v>
      </c>
      <c r="F33" s="61" t="s">
        <v>33</v>
      </c>
      <c r="G33" s="61" t="s">
        <v>33</v>
      </c>
      <c r="H33" s="61" t="s">
        <v>33</v>
      </c>
      <c r="K33" s="43" t="s">
        <v>36</v>
      </c>
      <c r="L33" s="3">
        <v>3</v>
      </c>
      <c r="M33" s="47">
        <f>SUM(H7,K7,N7,Q7,T7,W7,Z7)</f>
        <v>3</v>
      </c>
      <c r="N33" s="47">
        <f>SUM(G7,J7,M7,P7,S7,V7,Y7)</f>
        <v>13</v>
      </c>
      <c r="O33" s="47">
        <f>SUM(I7,L7,O7,R7,U7,X7,AA7)</f>
        <v>8</v>
      </c>
      <c r="P33" s="47">
        <f t="shared" si="3"/>
        <v>24</v>
      </c>
    </row>
    <row r="34" spans="2:16" ht="34" x14ac:dyDescent="0.2">
      <c r="B34" s="59"/>
      <c r="C34" s="60"/>
      <c r="D34" s="31">
        <v>458</v>
      </c>
      <c r="E34" s="31">
        <v>80</v>
      </c>
      <c r="F34" s="61"/>
      <c r="G34" s="61"/>
      <c r="H34" s="61"/>
      <c r="K34" s="43" t="s">
        <v>37</v>
      </c>
      <c r="L34" s="3">
        <v>4</v>
      </c>
      <c r="M34" s="47">
        <f>SUM(H8,K8,N8,Q8,T8,W8,Z8)</f>
        <v>4</v>
      </c>
      <c r="N34" s="47">
        <f>SUM(G8,J8,M8,P8,S8,V8,Y8)</f>
        <v>0</v>
      </c>
      <c r="O34" s="47">
        <f>SUM(I8,L8,O8,R8,U8,X8,AA8)</f>
        <v>14</v>
      </c>
      <c r="P34" s="47">
        <f t="shared" si="3"/>
        <v>18</v>
      </c>
    </row>
    <row r="35" spans="2:16" ht="34" x14ac:dyDescent="0.2">
      <c r="B35" s="4" t="s">
        <v>8</v>
      </c>
      <c r="C35" s="26" t="s">
        <v>3</v>
      </c>
      <c r="D35" s="28">
        <v>713</v>
      </c>
      <c r="E35" s="29">
        <v>80</v>
      </c>
      <c r="F35" s="28">
        <v>125</v>
      </c>
      <c r="G35" s="28">
        <v>250</v>
      </c>
      <c r="H35" s="28">
        <v>500</v>
      </c>
      <c r="K35" s="43" t="s">
        <v>37</v>
      </c>
      <c r="L35" s="3">
        <v>5</v>
      </c>
      <c r="M35" s="47">
        <f>SUM(H9,K9,N9,Q9,T9,W9,Z9)</f>
        <v>5</v>
      </c>
      <c r="N35" s="47">
        <f>SUM(G9,J9,M9,P9,S9,V9,Y9)</f>
        <v>0</v>
      </c>
      <c r="O35" s="47">
        <f>SUM(I9,L9,O9,R9,U9,X9,AA9)</f>
        <v>12</v>
      </c>
      <c r="P35" s="47">
        <f t="shared" si="3"/>
        <v>17</v>
      </c>
    </row>
    <row r="36" spans="2:16" ht="34" x14ac:dyDescent="0.2">
      <c r="B36" s="4" t="s">
        <v>7</v>
      </c>
      <c r="C36" s="26" t="s">
        <v>3</v>
      </c>
      <c r="D36" s="28">
        <v>700</v>
      </c>
      <c r="E36" s="29">
        <v>80</v>
      </c>
      <c r="F36" s="28">
        <v>200</v>
      </c>
      <c r="G36" s="28">
        <v>350</v>
      </c>
      <c r="H36" s="28">
        <v>600</v>
      </c>
      <c r="K36" s="43" t="s">
        <v>37</v>
      </c>
      <c r="L36" s="3">
        <v>6</v>
      </c>
      <c r="M36" s="47">
        <f>SUM(H10,K10,N10,Q10,T10,W10,Z10)</f>
        <v>5</v>
      </c>
      <c r="N36" s="47">
        <f>SUM(G10,J10,M10,P10,S10,V10,Y10)</f>
        <v>16</v>
      </c>
      <c r="O36" s="47">
        <f>SUM(I10,L10,O10,R10,U10,X10,AA10)</f>
        <v>12</v>
      </c>
      <c r="P36" s="47">
        <f t="shared" si="3"/>
        <v>33</v>
      </c>
    </row>
    <row r="37" spans="2:16" ht="34" x14ac:dyDescent="0.2">
      <c r="B37" s="59" t="s">
        <v>6</v>
      </c>
      <c r="C37" s="60" t="s">
        <v>2</v>
      </c>
      <c r="D37" s="30">
        <v>350</v>
      </c>
      <c r="E37" s="31">
        <v>40</v>
      </c>
      <c r="F37" s="61" t="s">
        <v>33</v>
      </c>
      <c r="G37" s="61" t="s">
        <v>33</v>
      </c>
      <c r="H37" s="61" t="s">
        <v>34</v>
      </c>
      <c r="K37" s="43" t="s">
        <v>37</v>
      </c>
      <c r="L37" s="3">
        <v>7</v>
      </c>
      <c r="M37" s="47">
        <f>SUM(H11,K11,N11,Q11,T11,W11,Z11)</f>
        <v>5</v>
      </c>
      <c r="N37" s="47">
        <f>SUM(G11,J11,M11,P11,S11,V11,Y11)</f>
        <v>16</v>
      </c>
      <c r="O37" s="47">
        <f>SUM(I11,L11,O11,R11,U11,X11,AA11)</f>
        <v>13</v>
      </c>
      <c r="P37" s="47">
        <f t="shared" si="3"/>
        <v>34</v>
      </c>
    </row>
    <row r="38" spans="2:16" ht="32" customHeight="1" x14ac:dyDescent="0.2">
      <c r="B38" s="59"/>
      <c r="C38" s="60"/>
      <c r="D38" s="30">
        <v>525</v>
      </c>
      <c r="E38" s="31">
        <v>80</v>
      </c>
      <c r="F38" s="61"/>
      <c r="G38" s="61"/>
      <c r="H38" s="61"/>
      <c r="K38" s="43" t="s">
        <v>38</v>
      </c>
      <c r="L38" s="3">
        <v>8</v>
      </c>
      <c r="M38" s="47">
        <f>SUM(H12,K12,N12,Q12,T12,W12,Z12)</f>
        <v>9</v>
      </c>
      <c r="N38" s="47">
        <f>SUM(G12,J12,M12,P12,S12,V12,Y12)</f>
        <v>0</v>
      </c>
      <c r="O38" s="47">
        <f>SUM(I12,L12,O12,R12,U12,X12,AA12)</f>
        <v>17</v>
      </c>
      <c r="P38" s="47">
        <f t="shared" si="3"/>
        <v>26</v>
      </c>
    </row>
    <row r="39" spans="2:16" ht="34" x14ac:dyDescent="0.2">
      <c r="B39" s="4" t="s">
        <v>29</v>
      </c>
      <c r="C39" s="26" t="s">
        <v>3</v>
      </c>
      <c r="D39" s="28">
        <v>2800</v>
      </c>
      <c r="E39" s="29">
        <v>80</v>
      </c>
      <c r="F39" s="28">
        <v>70</v>
      </c>
      <c r="G39" s="28">
        <v>200</v>
      </c>
      <c r="H39" s="28">
        <v>400</v>
      </c>
      <c r="K39" s="43" t="s">
        <v>38</v>
      </c>
      <c r="L39" s="3">
        <v>9</v>
      </c>
      <c r="M39" s="47">
        <f>SUM(H13,K13,N13,Q13,T13,W13,Z13)</f>
        <v>9</v>
      </c>
      <c r="N39" s="47">
        <f>SUM(G13,J13,M13,P13,S13,V13,Y13)</f>
        <v>25</v>
      </c>
      <c r="O39" s="47">
        <f>SUM(I13,L13,O13,R13,U13,X13,AA13)</f>
        <v>18</v>
      </c>
      <c r="P39" s="47">
        <f t="shared" si="3"/>
        <v>52</v>
      </c>
    </row>
    <row r="40" spans="2:16" ht="34" x14ac:dyDescent="0.2">
      <c r="B40" s="4" t="s">
        <v>30</v>
      </c>
      <c r="C40" s="26" t="s">
        <v>3</v>
      </c>
      <c r="D40" s="28">
        <v>1100</v>
      </c>
      <c r="E40" s="29">
        <v>80</v>
      </c>
      <c r="F40" s="28" t="s">
        <v>33</v>
      </c>
      <c r="G40" s="28" t="s">
        <v>33</v>
      </c>
      <c r="H40" s="28">
        <v>35</v>
      </c>
      <c r="K40" s="43" t="s">
        <v>38</v>
      </c>
      <c r="L40" s="3">
        <v>10</v>
      </c>
      <c r="M40" s="47">
        <f>SUM(H14,K14,N14,Q14,T14,W14,Z14)</f>
        <v>9</v>
      </c>
      <c r="N40" s="47">
        <f>SUM(G14,J14,M14,P14,S14,V14,Y14)</f>
        <v>25</v>
      </c>
      <c r="O40" s="47">
        <f>SUM(I14,L14,O14,R14,U14,X14,AA14)</f>
        <v>18</v>
      </c>
      <c r="P40" s="47">
        <f t="shared" si="3"/>
        <v>52</v>
      </c>
    </row>
    <row r="41" spans="2:16" ht="17" x14ac:dyDescent="0.2">
      <c r="B41" s="4" t="s">
        <v>31</v>
      </c>
      <c r="C41" s="27" t="s">
        <v>4</v>
      </c>
      <c r="D41" s="32">
        <v>25</v>
      </c>
      <c r="E41" s="33">
        <v>40</v>
      </c>
      <c r="F41" s="32" t="s">
        <v>33</v>
      </c>
      <c r="G41" s="32" t="s">
        <v>33</v>
      </c>
      <c r="H41" s="32" t="s">
        <v>33</v>
      </c>
    </row>
    <row r="45" spans="2:16" x14ac:dyDescent="0.2">
      <c r="D45" s="40"/>
    </row>
  </sheetData>
  <mergeCells count="39">
    <mergeCell ref="B33:B34"/>
    <mergeCell ref="B37:B38"/>
    <mergeCell ref="C37:C38"/>
    <mergeCell ref="F37:F38"/>
    <mergeCell ref="G37:G38"/>
    <mergeCell ref="H37:H38"/>
    <mergeCell ref="D30:D31"/>
    <mergeCell ref="C30:C31"/>
    <mergeCell ref="F33:F34"/>
    <mergeCell ref="G33:G34"/>
    <mergeCell ref="H33:H34"/>
    <mergeCell ref="C33:C34"/>
    <mergeCell ref="B30:B31"/>
    <mergeCell ref="F30:H30"/>
    <mergeCell ref="E30:E31"/>
    <mergeCell ref="B16:F17"/>
    <mergeCell ref="G16:AA16"/>
    <mergeCell ref="G17:I17"/>
    <mergeCell ref="M17:O17"/>
    <mergeCell ref="P17:R17"/>
    <mergeCell ref="S17:U17"/>
    <mergeCell ref="V17:X17"/>
    <mergeCell ref="Y17:AA17"/>
    <mergeCell ref="B19:B21"/>
    <mergeCell ref="B26:B28"/>
    <mergeCell ref="J17:L17"/>
    <mergeCell ref="B22:B25"/>
    <mergeCell ref="Y3:AA3"/>
    <mergeCell ref="B5:B7"/>
    <mergeCell ref="B12:B14"/>
    <mergeCell ref="B8:B11"/>
    <mergeCell ref="G2:AA2"/>
    <mergeCell ref="B2:F3"/>
    <mergeCell ref="G3:I3"/>
    <mergeCell ref="M3:O3"/>
    <mergeCell ref="P3:R3"/>
    <mergeCell ref="S3:U3"/>
    <mergeCell ref="V3:X3"/>
    <mergeCell ref="J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1D42-AC57-0A41-9A56-A12F34E677C2}">
  <dimension ref="A1:F11"/>
  <sheetViews>
    <sheetView workbookViewId="0">
      <selection activeCell="E18" sqref="E18"/>
    </sheetView>
  </sheetViews>
  <sheetFormatPr baseColWidth="10" defaultRowHeight="16" x14ac:dyDescent="0.2"/>
  <cols>
    <col min="1" max="1" width="12.1640625" bestFit="1" customWidth="1"/>
    <col min="2" max="2" width="36.6640625" bestFit="1" customWidth="1"/>
    <col min="3" max="3" width="13.83203125" bestFit="1" customWidth="1"/>
    <col min="4" max="4" width="13.6640625" bestFit="1" customWidth="1"/>
    <col min="5" max="5" width="15.33203125" bestFit="1" customWidth="1"/>
    <col min="6" max="6" width="15.1640625" bestFit="1" customWidth="1"/>
  </cols>
  <sheetData>
    <row r="1" spans="1:6" x14ac:dyDescent="0.2">
      <c r="A1" s="44" t="s">
        <v>0</v>
      </c>
      <c r="B1" s="44" t="s">
        <v>1</v>
      </c>
      <c r="C1" s="45" t="s">
        <v>3</v>
      </c>
      <c r="D1" s="45" t="s">
        <v>2</v>
      </c>
      <c r="E1" s="45" t="s">
        <v>4</v>
      </c>
      <c r="F1" s="45" t="s">
        <v>42</v>
      </c>
    </row>
    <row r="2" spans="1:6" ht="16" customHeight="1" x14ac:dyDescent="0.2">
      <c r="A2" s="46" t="s">
        <v>36</v>
      </c>
      <c r="B2" s="48" t="s">
        <v>47</v>
      </c>
      <c r="C2" s="47">
        <f>SUM('num-sites'!H19,'num-sites'!K19,'num-sites'!N19,'num-sites'!Q19,'num-sites'!T19,'num-sites'!W19,'num-sites'!Z19)</f>
        <v>2000</v>
      </c>
      <c r="D2" s="47">
        <f>SUM('num-sites'!G19,'num-sites'!J19,'num-sites'!M19,'num-sites'!P19,'num-sites'!S19,'num-sites'!V19,'num-sites'!Y19)</f>
        <v>0</v>
      </c>
      <c r="E2" s="47">
        <f>SUM('num-sites'!I19,'num-sites'!L19,'num-sites'!O19,'num-sites'!R19,'num-sites'!U19,'num-sites'!X19,'num-sites'!AA19)</f>
        <v>200</v>
      </c>
      <c r="F2" s="47">
        <f t="shared" ref="F2:F11" si="0">SUM(C2,D2,E2)</f>
        <v>2200</v>
      </c>
    </row>
    <row r="3" spans="1:6" ht="34" x14ac:dyDescent="0.2">
      <c r="A3" s="46" t="s">
        <v>36</v>
      </c>
      <c r="B3" s="48" t="s">
        <v>48</v>
      </c>
      <c r="C3" s="47">
        <f>SUM('num-sites'!H20,'num-sites'!K20,'num-sites'!N20,'num-sites'!Q20,'num-sites'!T20,'num-sites'!W20,'num-sites'!Z20)</f>
        <v>4235</v>
      </c>
      <c r="D3" s="47">
        <f>SUM('num-sites'!G20,'num-sites'!J20,'num-sites'!M20,'num-sites'!P20,'num-sites'!S20,'num-sites'!V20,'num-sites'!Y20)</f>
        <v>5150</v>
      </c>
      <c r="E3" s="47">
        <f>SUM('num-sites'!I20,'num-sites'!L20,'num-sites'!O20,'num-sites'!R20,'num-sites'!U20,'num-sites'!X20,'num-sites'!AA20)</f>
        <v>200</v>
      </c>
      <c r="F3" s="47">
        <f t="shared" si="0"/>
        <v>9585</v>
      </c>
    </row>
    <row r="4" spans="1:6" ht="34" x14ac:dyDescent="0.2">
      <c r="A4" s="46" t="s">
        <v>36</v>
      </c>
      <c r="B4" s="48" t="s">
        <v>55</v>
      </c>
      <c r="C4" s="47">
        <f>SUM('num-sites'!H21,'num-sites'!K21,'num-sites'!N21,'num-sites'!Q21,'num-sites'!T21,'num-sites'!W21,'num-sites'!Z21)</f>
        <v>5200</v>
      </c>
      <c r="D4" s="47">
        <f>SUM('num-sites'!G21,'num-sites'!J21,'num-sites'!M21,'num-sites'!P21,'num-sites'!S21,'num-sites'!V21,'num-sites'!Y21)</f>
        <v>5150</v>
      </c>
      <c r="E4" s="47">
        <f>SUM('num-sites'!I21,'num-sites'!L21,'num-sites'!O21,'num-sites'!R21,'num-sites'!U21,'num-sites'!X21,'num-sites'!AA21)</f>
        <v>200</v>
      </c>
      <c r="F4" s="47">
        <f t="shared" si="0"/>
        <v>10550</v>
      </c>
    </row>
    <row r="5" spans="1:6" ht="16" customHeight="1" x14ac:dyDescent="0.2">
      <c r="A5" s="46" t="s">
        <v>37</v>
      </c>
      <c r="B5" s="48" t="s">
        <v>49</v>
      </c>
      <c r="C5" s="47">
        <f>SUM('num-sites'!H22,'num-sites'!K22,'num-sites'!N22,'num-sites'!Q22,'num-sites'!T22,'num-sites'!W22,'num-sites'!Z22)</f>
        <v>3926</v>
      </c>
      <c r="D5" s="47">
        <f>SUM('num-sites'!G22,'num-sites'!J22,'num-sites'!M22,'num-sites'!P22,'num-sites'!S22,'num-sites'!V22,'num-sites'!Y22)</f>
        <v>0</v>
      </c>
      <c r="E5" s="47">
        <f>SUM('num-sites'!I22,'num-sites'!L22,'num-sites'!O22,'num-sites'!R22,'num-sites'!U22,'num-sites'!X22,'num-sites'!AA22)</f>
        <v>350</v>
      </c>
      <c r="F5" s="47">
        <f t="shared" si="0"/>
        <v>4276</v>
      </c>
    </row>
    <row r="6" spans="1:6" ht="34" x14ac:dyDescent="0.2">
      <c r="A6" s="46" t="s">
        <v>37</v>
      </c>
      <c r="B6" s="48" t="s">
        <v>50</v>
      </c>
      <c r="C6" s="47">
        <f>SUM('num-sites'!H23,'num-sites'!K23,'num-sites'!N23,'num-sites'!Q23,'num-sites'!T23,'num-sites'!W23,'num-sites'!Z23)</f>
        <v>5061</v>
      </c>
      <c r="D6" s="47">
        <f>SUM('num-sites'!G23,'num-sites'!J23,'num-sites'!M23,'num-sites'!P23,'num-sites'!S23,'num-sites'!V23,'num-sites'!Y23)</f>
        <v>0</v>
      </c>
      <c r="E6" s="47">
        <f>SUM('num-sites'!I23,'num-sites'!L23,'num-sites'!O23,'num-sites'!R23,'num-sites'!U23,'num-sites'!X23,'num-sites'!AA23)</f>
        <v>300</v>
      </c>
      <c r="F6" s="47">
        <f t="shared" si="0"/>
        <v>5361</v>
      </c>
    </row>
    <row r="7" spans="1:6" ht="34" x14ac:dyDescent="0.2">
      <c r="A7" s="46" t="s">
        <v>37</v>
      </c>
      <c r="B7" s="48" t="s">
        <v>51</v>
      </c>
      <c r="C7" s="47">
        <f>SUM('num-sites'!H24,'num-sites'!K24,'num-sites'!N24,'num-sites'!Q24,'num-sites'!T24,'num-sites'!W24,'num-sites'!Z24)</f>
        <v>5061</v>
      </c>
      <c r="D7" s="47">
        <f>SUM('num-sites'!G24,'num-sites'!J24,'num-sites'!M24,'num-sites'!P24,'num-sites'!S24,'num-sites'!V24,'num-sites'!Y24)</f>
        <v>5964.5</v>
      </c>
      <c r="E7" s="47">
        <f>SUM('num-sites'!I24,'num-sites'!L24,'num-sites'!O24,'num-sites'!R24,'num-sites'!U24,'num-sites'!X24,'num-sites'!AA24)</f>
        <v>300</v>
      </c>
      <c r="F7" s="47">
        <f t="shared" si="0"/>
        <v>11325.5</v>
      </c>
    </row>
    <row r="8" spans="1:6" ht="34" x14ac:dyDescent="0.2">
      <c r="A8" s="46" t="s">
        <v>37</v>
      </c>
      <c r="B8" s="48" t="s">
        <v>52</v>
      </c>
      <c r="C8" s="47">
        <f>SUM('num-sites'!H25,'num-sites'!K25,'num-sites'!N25,'num-sites'!Q25,'num-sites'!T25,'num-sites'!W25,'num-sites'!Z25)</f>
        <v>5061</v>
      </c>
      <c r="D8" s="47">
        <f>SUM('num-sites'!G25,'num-sites'!J25,'num-sites'!M25,'num-sites'!P25,'num-sites'!S25,'num-sites'!V25,'num-sites'!Y25)</f>
        <v>3950.5</v>
      </c>
      <c r="E8" s="47">
        <f>SUM('num-sites'!I25,'num-sites'!L25,'num-sites'!O25,'num-sites'!R25,'num-sites'!U25,'num-sites'!X25,'num-sites'!AA25)</f>
        <v>325</v>
      </c>
      <c r="F8" s="47">
        <f t="shared" si="0"/>
        <v>9336.5</v>
      </c>
    </row>
    <row r="9" spans="1:6" ht="16" customHeight="1" x14ac:dyDescent="0.2">
      <c r="A9" s="46" t="s">
        <v>38</v>
      </c>
      <c r="B9" s="48" t="s">
        <v>53</v>
      </c>
      <c r="C9" s="47">
        <f>SUM('num-sites'!H26,'num-sites'!K26,'num-sites'!N26,'num-sites'!Q26,'num-sites'!T26,'num-sites'!W26,'num-sites'!Z26)</f>
        <v>10691</v>
      </c>
      <c r="D9" s="47">
        <f>SUM('num-sites'!G26,'num-sites'!J26,'num-sites'!M26,'num-sites'!P26,'num-sites'!S26,'num-sites'!V26,'num-sites'!Y26)</f>
        <v>0</v>
      </c>
      <c r="E9" s="47">
        <f>SUM('num-sites'!I26,'num-sites'!L26,'num-sites'!O26,'num-sites'!R26,'num-sites'!U26,'num-sites'!X26,'num-sites'!AA26)</f>
        <v>425</v>
      </c>
      <c r="F9" s="47">
        <f t="shared" si="0"/>
        <v>11116</v>
      </c>
    </row>
    <row r="10" spans="1:6" ht="34" x14ac:dyDescent="0.2">
      <c r="A10" s="46" t="s">
        <v>38</v>
      </c>
      <c r="B10" s="48" t="s">
        <v>54</v>
      </c>
      <c r="C10" s="47">
        <f>SUM('num-sites'!H27,'num-sites'!K27,'num-sites'!N27,'num-sites'!Q27,'num-sites'!T27,'num-sites'!W27,'num-sites'!Z27)</f>
        <v>10691</v>
      </c>
      <c r="D10" s="47">
        <f>SUM('num-sites'!G27,'num-sites'!J27,'num-sites'!M27,'num-sites'!P27,'num-sites'!S27,'num-sites'!V27,'num-sites'!Y27)</f>
        <v>7269.5</v>
      </c>
      <c r="E10" s="47">
        <f>SUM('num-sites'!I27,'num-sites'!L27,'num-sites'!O27,'num-sites'!R27,'num-sites'!U27,'num-sites'!X27,'num-sites'!AA27)</f>
        <v>450</v>
      </c>
      <c r="F10" s="47">
        <f t="shared" si="0"/>
        <v>18410.5</v>
      </c>
    </row>
    <row r="11" spans="1:6" ht="34" x14ac:dyDescent="0.2">
      <c r="A11" s="46" t="s">
        <v>38</v>
      </c>
      <c r="B11" s="48" t="s">
        <v>54</v>
      </c>
      <c r="C11" s="47">
        <f>SUM('num-sites'!H28,'num-sites'!K28,'num-sites'!N28,'num-sites'!Q28,'num-sites'!T28,'num-sites'!W28,'num-sites'!Z28)</f>
        <v>10691</v>
      </c>
      <c r="D11" s="47">
        <f>SUM('num-sites'!G28,'num-sites'!J28,'num-sites'!M28,'num-sites'!P28,'num-sites'!S28,'num-sites'!V28,'num-sites'!Y28)</f>
        <v>5633.5</v>
      </c>
      <c r="E11" s="47">
        <f>SUM('num-sites'!I28,'num-sites'!L28,'num-sites'!O28,'num-sites'!R28,'num-sites'!U28,'num-sites'!X28,'num-sites'!AA28)</f>
        <v>450</v>
      </c>
      <c r="F11" s="47">
        <f t="shared" si="0"/>
        <v>16774.5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num-sites</vt:lpstr>
      <vt:lpstr>total-investments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2023-05-15T21:44:27Z</dcterms:created>
  <dcterms:modified xsi:type="dcterms:W3CDTF">2023-05-18T18:51:06Z</dcterms:modified>
</cp:coreProperties>
</file>