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LiteratureProjections\old_to_delete\"/>
    </mc:Choice>
  </mc:AlternateContent>
  <xr:revisionPtr revIDLastSave="0" documentId="13_ncr:1_{C6299CEA-ED71-4DBE-B9BA-06D155930AD7}" xr6:coauthVersionLast="46" xr6:coauthVersionMax="46" xr10:uidLastSave="{00000000-0000-0000-0000-000000000000}"/>
  <bookViews>
    <workbookView xWindow="29280" yWindow="-1890" windowWidth="27210" windowHeight="14085" xr2:uid="{AF72BD23-974C-4E35-956F-C0D9DFB4E5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4" i="2"/>
  <c r="L7" i="2"/>
  <c r="L6" i="2"/>
  <c r="L5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4" i="2"/>
  <c r="H6" i="2"/>
  <c r="H8" i="2"/>
  <c r="H10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D6" i="2"/>
  <c r="D8" i="2"/>
  <c r="D10" i="2"/>
  <c r="D12" i="2"/>
  <c r="D14" i="2"/>
  <c r="D16" i="2"/>
  <c r="D18" i="2"/>
  <c r="D20" i="2"/>
  <c r="D22" i="2"/>
  <c r="D24" i="2"/>
  <c r="D26" i="2"/>
  <c r="D28" i="2"/>
  <c r="D30" i="2"/>
  <c r="D32" i="2"/>
  <c r="D34" i="2"/>
  <c r="D36" i="2"/>
  <c r="H4" i="2"/>
  <c r="D4" i="2"/>
  <c r="F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" i="1"/>
  <c r="E5" i="1"/>
  <c r="E11" i="1"/>
  <c r="E13" i="1"/>
  <c r="E21" i="1"/>
  <c r="E27" i="1"/>
  <c r="E2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" i="1"/>
  <c r="D21" i="1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" i="1"/>
  <c r="J4" i="1" s="1"/>
  <c r="L3" i="1" s="1"/>
  <c r="M3" i="1" s="1"/>
  <c r="D5" i="1"/>
  <c r="D7" i="1"/>
  <c r="D8" i="1" s="1"/>
  <c r="F8" i="1" s="1"/>
  <c r="G8" i="1" s="1"/>
  <c r="D9" i="1"/>
  <c r="E9" i="1" s="1"/>
  <c r="D11" i="1"/>
  <c r="D13" i="1"/>
  <c r="D15" i="1"/>
  <c r="E15" i="1" s="1"/>
  <c r="D17" i="1"/>
  <c r="E17" i="1" s="1"/>
  <c r="D19" i="1"/>
  <c r="E19" i="1" s="1"/>
  <c r="D23" i="1"/>
  <c r="E23" i="1" s="1"/>
  <c r="D25" i="1"/>
  <c r="E25" i="1" s="1"/>
  <c r="D27" i="1"/>
  <c r="D29" i="1"/>
  <c r="D31" i="1"/>
  <c r="E31" i="1" s="1"/>
  <c r="D33" i="1"/>
  <c r="E33" i="1" s="1"/>
  <c r="D35" i="1"/>
  <c r="E35" i="1" s="1"/>
  <c r="D3" i="1"/>
  <c r="E3" i="1" s="1"/>
  <c r="D12" i="1" l="1"/>
  <c r="J30" i="1"/>
  <c r="L29" i="1" s="1"/>
  <c r="M29" i="1" s="1"/>
  <c r="D30" i="1"/>
  <c r="E8" i="1"/>
  <c r="F12" i="1"/>
  <c r="G12" i="1" s="1"/>
  <c r="E7" i="1"/>
  <c r="J14" i="1"/>
  <c r="F7" i="1"/>
  <c r="G7" i="1" s="1"/>
  <c r="D24" i="1"/>
  <c r="D6" i="1"/>
  <c r="F24" i="1"/>
  <c r="G24" i="1" s="1"/>
  <c r="J6" i="1"/>
  <c r="L5" i="1" s="1"/>
  <c r="M5" i="1" s="1"/>
  <c r="F6" i="1"/>
  <c r="G6" i="1" s="1"/>
  <c r="D22" i="1"/>
  <c r="D34" i="1"/>
  <c r="J18" i="1"/>
  <c r="L17" i="1" s="1"/>
  <c r="M17" i="1" s="1"/>
  <c r="L4" i="1"/>
  <c r="M4" i="1" s="1"/>
  <c r="D32" i="1"/>
  <c r="D14" i="1"/>
  <c r="E14" i="1" s="1"/>
  <c r="J32" i="1"/>
  <c r="L31" i="1" s="1"/>
  <c r="M31" i="1" s="1"/>
  <c r="J16" i="1"/>
  <c r="L15" i="1" s="1"/>
  <c r="M15" i="1" s="1"/>
  <c r="J22" i="1"/>
  <c r="L21" i="1" s="1"/>
  <c r="M21" i="1" s="1"/>
  <c r="J34" i="1"/>
  <c r="L33" i="1" s="1"/>
  <c r="M33" i="1" s="1"/>
  <c r="F10" i="1"/>
  <c r="G10" i="1" s="1"/>
  <c r="D16" i="1"/>
  <c r="F32" i="1"/>
  <c r="G32" i="1" s="1"/>
  <c r="D10" i="1"/>
  <c r="D26" i="1"/>
  <c r="J26" i="1"/>
  <c r="L25" i="1" s="1"/>
  <c r="M25" i="1" s="1"/>
  <c r="J10" i="1"/>
  <c r="L9" i="1" s="1"/>
  <c r="M9" i="1" s="1"/>
  <c r="J24" i="1"/>
  <c r="L23" i="1" s="1"/>
  <c r="M23" i="1" s="1"/>
  <c r="J8" i="1"/>
  <c r="L7" i="1" s="1"/>
  <c r="M7" i="1" s="1"/>
  <c r="D18" i="1"/>
  <c r="J20" i="1"/>
  <c r="L19" i="1" s="1"/>
  <c r="M19" i="1" s="1"/>
  <c r="J28" i="1"/>
  <c r="D28" i="1"/>
  <c r="E28" i="1" s="1"/>
  <c r="J12" i="1"/>
  <c r="D20" i="1"/>
  <c r="F9" i="1" l="1"/>
  <c r="G9" i="1" s="1"/>
  <c r="E10" i="1"/>
  <c r="F3" i="1"/>
  <c r="G3" i="1" s="1"/>
  <c r="E4" i="1"/>
  <c r="F19" i="1"/>
  <c r="G19" i="1" s="1"/>
  <c r="E20" i="1"/>
  <c r="F25" i="1"/>
  <c r="G25" i="1" s="1"/>
  <c r="E26" i="1"/>
  <c r="F31" i="1"/>
  <c r="G31" i="1" s="1"/>
  <c r="E32" i="1"/>
  <c r="L26" i="1"/>
  <c r="M26" i="1" s="1"/>
  <c r="F17" i="1"/>
  <c r="G17" i="1" s="1"/>
  <c r="E18" i="1"/>
  <c r="F15" i="1"/>
  <c r="G15" i="1" s="1"/>
  <c r="E16" i="1"/>
  <c r="F29" i="1"/>
  <c r="G29" i="1" s="1"/>
  <c r="E30" i="1"/>
  <c r="F30" i="1"/>
  <c r="G30" i="1" s="1"/>
  <c r="F5" i="1"/>
  <c r="G5" i="1" s="1"/>
  <c r="E6" i="1"/>
  <c r="F33" i="1"/>
  <c r="G33" i="1" s="1"/>
  <c r="E34" i="1"/>
  <c r="F23" i="1"/>
  <c r="G23" i="1" s="1"/>
  <c r="E24" i="1"/>
  <c r="F11" i="1"/>
  <c r="G11" i="1" s="1"/>
  <c r="E12" i="1"/>
  <c r="F21" i="1"/>
  <c r="G21" i="1" s="1"/>
  <c r="E22" i="1"/>
  <c r="L30" i="1"/>
  <c r="M30" i="1" s="1"/>
  <c r="F26" i="1"/>
  <c r="G26" i="1" s="1"/>
  <c r="L18" i="1"/>
  <c r="M18" i="1" s="1"/>
  <c r="L16" i="1"/>
  <c r="M16" i="1" s="1"/>
  <c r="F22" i="1"/>
  <c r="G22" i="1" s="1"/>
  <c r="F20" i="1"/>
  <c r="G20" i="1" s="1"/>
  <c r="L13" i="1"/>
  <c r="M13" i="1" s="1"/>
  <c r="L14" i="1"/>
  <c r="M14" i="1" s="1"/>
  <c r="L34" i="1"/>
  <c r="M34" i="1" s="1"/>
  <c r="F13" i="1"/>
  <c r="G13" i="1" s="1"/>
  <c r="F14" i="1"/>
  <c r="G14" i="1" s="1"/>
  <c r="L20" i="1"/>
  <c r="M20" i="1" s="1"/>
  <c r="F16" i="1"/>
  <c r="G16" i="1" s="1"/>
  <c r="F28" i="1"/>
  <c r="G28" i="1" s="1"/>
  <c r="F27" i="1"/>
  <c r="G27" i="1" s="1"/>
  <c r="G4" i="1"/>
  <c r="L22" i="1"/>
  <c r="M22" i="1" s="1"/>
  <c r="F34" i="1"/>
  <c r="G34" i="1" s="1"/>
  <c r="L11" i="1"/>
  <c r="M11" i="1" s="1"/>
  <c r="L12" i="1"/>
  <c r="M12" i="1" s="1"/>
  <c r="L27" i="1"/>
  <c r="M27" i="1" s="1"/>
  <c r="L28" i="1"/>
  <c r="M28" i="1" s="1"/>
  <c r="L8" i="1"/>
  <c r="M8" i="1" s="1"/>
  <c r="F18" i="1"/>
  <c r="G18" i="1" s="1"/>
  <c r="L24" i="1"/>
  <c r="M24" i="1" s="1"/>
  <c r="L6" i="1"/>
  <c r="M6" i="1" s="1"/>
  <c r="L32" i="1"/>
  <c r="M32" i="1" s="1"/>
  <c r="L10" i="1"/>
  <c r="M10" i="1" s="1"/>
</calcChain>
</file>

<file path=xl/sharedStrings.xml><?xml version="1.0" encoding="utf-8"?>
<sst xmlns="http://schemas.openxmlformats.org/spreadsheetml/2006/main" count="47" uniqueCount="24">
  <si>
    <t>Rooftop PV_GW</t>
  </si>
  <si>
    <t>Year</t>
  </si>
  <si>
    <t>Utility PV_GW</t>
  </si>
  <si>
    <t>Base Case</t>
  </si>
  <si>
    <t>Low-RE-Cost-HighElectrification</t>
  </si>
  <si>
    <t>BaseCase_AnnualPVInstalls_GW</t>
  </si>
  <si>
    <t>Low-RE-Cost-HighElectrification_AnnualPVInstalls_GW</t>
  </si>
  <si>
    <t>Annual GW</t>
  </si>
  <si>
    <t>Annual MW</t>
  </si>
  <si>
    <t>Current Baseline</t>
  </si>
  <si>
    <t>Current Baseline Installs MW</t>
  </si>
  <si>
    <t>Current Baseline Installs GW</t>
  </si>
  <si>
    <t>Reference</t>
  </si>
  <si>
    <t>Low RE High E</t>
  </si>
  <si>
    <t>Cambium Download</t>
  </si>
  <si>
    <t>All PV</t>
  </si>
  <si>
    <t>All PV MW</t>
  </si>
  <si>
    <t>DIFFERENCE</t>
  </si>
  <si>
    <t>Paper Digitized current PV ICE RUN</t>
  </si>
  <si>
    <t>High Electrification</t>
  </si>
  <si>
    <t>tion S</t>
  </si>
  <si>
    <t>IRENA 2016</t>
  </si>
  <si>
    <t>IRENA 2016, global</t>
  </si>
  <si>
    <t>CSA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</si>
</sst>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9"/>
      <color rgb="FF00BFB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1" fillId="0" borderId="0" xfId="0" applyFont="1" applyFill="1"/>
    <xf numFmtId="0" fontId="0" fillId="2" borderId="0" xfId="0" applyFill="1"/>
    <xf numFmtId="0" fontId="0" fillId="3" borderId="0" xfId="0" applyFill="1"/>
    <xf numFmtId="164" fontId="0" fillId="0" borderId="0" xfId="0" applyNumberFormat="1"/>
    <xf numFmtId="164" fontId="0" fillId="3" borderId="0" xfId="0" applyNumberFormat="1" applyFill="1"/>
    <xf numFmtId="164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3" borderId="3" xfId="0" applyFill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Sheet1!$A$3:$A$35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Sheet1!$D$3:$D$35</c:f>
              <c:numCache>
                <c:formatCode>General</c:formatCode>
                <c:ptCount val="33"/>
                <c:pt idx="0">
                  <c:v>57.335402476054597</c:v>
                </c:pt>
                <c:pt idx="1">
                  <c:v>64.138699769225397</c:v>
                </c:pt>
                <c:pt idx="2">
                  <c:v>70.941997062396197</c:v>
                </c:pt>
                <c:pt idx="3">
                  <c:v>84.566787027103345</c:v>
                </c:pt>
                <c:pt idx="4">
                  <c:v>98.191576991810493</c:v>
                </c:pt>
                <c:pt idx="5">
                  <c:v>106.97890145830385</c:v>
                </c:pt>
                <c:pt idx="6">
                  <c:v>115.7662259247972</c:v>
                </c:pt>
                <c:pt idx="7">
                  <c:v>123.4063095224441</c:v>
                </c:pt>
                <c:pt idx="8">
                  <c:v>131.04639312009101</c:v>
                </c:pt>
                <c:pt idx="9">
                  <c:v>145.56820333939666</c:v>
                </c:pt>
                <c:pt idx="10">
                  <c:v>160.09001355870231</c:v>
                </c:pt>
                <c:pt idx="11">
                  <c:v>180.41506823813882</c:v>
                </c:pt>
                <c:pt idx="12">
                  <c:v>200.74012291757532</c:v>
                </c:pt>
                <c:pt idx="13">
                  <c:v>222.94151523920669</c:v>
                </c:pt>
                <c:pt idx="14">
                  <c:v>245.1429075608381</c:v>
                </c:pt>
                <c:pt idx="15">
                  <c:v>260.16814016569583</c:v>
                </c:pt>
                <c:pt idx="16">
                  <c:v>275.19337277055359</c:v>
                </c:pt>
                <c:pt idx="17">
                  <c:v>284.69866863308908</c:v>
                </c:pt>
                <c:pt idx="18">
                  <c:v>294.20396449562458</c:v>
                </c:pt>
                <c:pt idx="19">
                  <c:v>303.42031575308636</c:v>
                </c:pt>
                <c:pt idx="20">
                  <c:v>312.63666701054819</c:v>
                </c:pt>
                <c:pt idx="21">
                  <c:v>336.02162596435852</c:v>
                </c:pt>
                <c:pt idx="22">
                  <c:v>359.40658491816885</c:v>
                </c:pt>
                <c:pt idx="23">
                  <c:v>368.7595262789705</c:v>
                </c:pt>
                <c:pt idx="24">
                  <c:v>378.11246763977209</c:v>
                </c:pt>
                <c:pt idx="25">
                  <c:v>396.51360787850945</c:v>
                </c:pt>
                <c:pt idx="26">
                  <c:v>414.91474811724686</c:v>
                </c:pt>
                <c:pt idx="27">
                  <c:v>429.88729973690749</c:v>
                </c:pt>
                <c:pt idx="28">
                  <c:v>444.85985135656819</c:v>
                </c:pt>
                <c:pt idx="29">
                  <c:v>465.24369117406934</c:v>
                </c:pt>
                <c:pt idx="30">
                  <c:v>485.62753099157055</c:v>
                </c:pt>
                <c:pt idx="31">
                  <c:v>514.19724365240245</c:v>
                </c:pt>
                <c:pt idx="32">
                  <c:v>542.76695631323446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1-49A5-9F34-05AEF84B4987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High Electrification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invertIfNegative val="0"/>
          <c:val>
            <c:numRef>
              <c:f>Sheet1!$J$3:$J$35</c:f>
              <c:numCache>
                <c:formatCode>General</c:formatCode>
                <c:ptCount val="33"/>
                <c:pt idx="0">
                  <c:v>53.924272888543996</c:v>
                </c:pt>
                <c:pt idx="1">
                  <c:v>68.785580450533445</c:v>
                </c:pt>
                <c:pt idx="2">
                  <c:v>83.646888012522908</c:v>
                </c:pt>
                <c:pt idx="3">
                  <c:v>104.52804961087861</c:v>
                </c:pt>
                <c:pt idx="4">
                  <c:v>125.4092112092343</c:v>
                </c:pt>
                <c:pt idx="5">
                  <c:v>145.53874112276145</c:v>
                </c:pt>
                <c:pt idx="6">
                  <c:v>165.66827103628862</c:v>
                </c:pt>
                <c:pt idx="7">
                  <c:v>182.50787311277082</c:v>
                </c:pt>
                <c:pt idx="8">
                  <c:v>199.347475189253</c:v>
                </c:pt>
                <c:pt idx="9">
                  <c:v>226.27742299354793</c:v>
                </c:pt>
                <c:pt idx="10">
                  <c:v>253.20737079784288</c:v>
                </c:pt>
                <c:pt idx="11">
                  <c:v>299.92233205880541</c:v>
                </c:pt>
                <c:pt idx="12">
                  <c:v>346.63729331976799</c:v>
                </c:pt>
                <c:pt idx="13">
                  <c:v>408.7306431636942</c:v>
                </c:pt>
                <c:pt idx="14">
                  <c:v>470.8239930076204</c:v>
                </c:pt>
                <c:pt idx="15">
                  <c:v>518.23262545464343</c:v>
                </c:pt>
                <c:pt idx="16">
                  <c:v>565.64125790166645</c:v>
                </c:pt>
                <c:pt idx="17">
                  <c:v>592.76442621194349</c:v>
                </c:pt>
                <c:pt idx="18">
                  <c:v>619.88759452222052</c:v>
                </c:pt>
                <c:pt idx="19">
                  <c:v>656.7238942927047</c:v>
                </c:pt>
                <c:pt idx="20">
                  <c:v>693.56019406318899</c:v>
                </c:pt>
                <c:pt idx="21">
                  <c:v>707.5217813941706</c:v>
                </c:pt>
                <c:pt idx="22">
                  <c:v>721.4833687251521</c:v>
                </c:pt>
                <c:pt idx="23">
                  <c:v>750.00624878819008</c:v>
                </c:pt>
                <c:pt idx="24">
                  <c:v>778.52912885122805</c:v>
                </c:pt>
                <c:pt idx="25">
                  <c:v>804.8006039169245</c:v>
                </c:pt>
                <c:pt idx="26">
                  <c:v>831.07207898262106</c:v>
                </c:pt>
                <c:pt idx="27">
                  <c:v>863.90607126936197</c:v>
                </c:pt>
                <c:pt idx="28">
                  <c:v>896.740063556103</c:v>
                </c:pt>
                <c:pt idx="29">
                  <c:v>940.69811400851302</c:v>
                </c:pt>
                <c:pt idx="30">
                  <c:v>984.65616446092304</c:v>
                </c:pt>
                <c:pt idx="31">
                  <c:v>1029.8104454079644</c:v>
                </c:pt>
                <c:pt idx="32">
                  <c:v>1074.964726355006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E1-49A5-9F34-05AEF84B4987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CSA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Sheet1!$S$3:$S$35</c:f>
              <c:numCache>
                <c:formatCode>General</c:formatCode>
                <c:ptCount val="33"/>
                <c:pt idx="12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1-41E6-A6DB-15985A026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4197968"/>
        <c:axId val="857263344"/>
      </c:barChart>
      <c:catAx>
        <c:axId val="5241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857263344"/>
        <c:crosses val="autoZero"/>
        <c:auto val="1"/>
        <c:lblAlgn val="ctr"/>
        <c:lblOffset val="100"/>
        <c:noMultiLvlLbl val="0"/>
      </c:catAx>
      <c:valAx>
        <c:axId val="857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Cumulative Installed Capacity [GW]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2419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703127873347039"/>
          <c:y val="0.16783216783216784"/>
          <c:w val="0.24513213477070731"/>
          <c:h val="0.34894006946392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BaseCase_AnnualPVInstalls_GW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Sheet1!$A$3:$A$34</c:f>
              <c:numCache>
                <c:formatCode>General</c:formatCode>
                <c:ptCount val="3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</c:numCache>
            </c:numRef>
          </c:cat>
          <c:val>
            <c:numRef>
              <c:f>Sheet1!$F$3:$F$34</c:f>
              <c:numCache>
                <c:formatCode>General</c:formatCode>
                <c:ptCount val="32"/>
                <c:pt idx="0">
                  <c:v>6.8032972931708002</c:v>
                </c:pt>
                <c:pt idx="1">
                  <c:v>6.8032972931708002</c:v>
                </c:pt>
                <c:pt idx="2">
                  <c:v>13.624789964707148</c:v>
                </c:pt>
                <c:pt idx="3">
                  <c:v>13.624789964707148</c:v>
                </c:pt>
                <c:pt idx="4">
                  <c:v>8.7873244664933594</c:v>
                </c:pt>
                <c:pt idx="5">
                  <c:v>8.7873244664933452</c:v>
                </c:pt>
                <c:pt idx="6">
                  <c:v>7.6400835976469068</c:v>
                </c:pt>
                <c:pt idx="7">
                  <c:v>7.6400835976469068</c:v>
                </c:pt>
                <c:pt idx="8">
                  <c:v>14.52181021930565</c:v>
                </c:pt>
                <c:pt idx="9">
                  <c:v>14.52181021930565</c:v>
                </c:pt>
                <c:pt idx="10">
                  <c:v>20.325054679436505</c:v>
                </c:pt>
                <c:pt idx="11">
                  <c:v>20.325054679436505</c:v>
                </c:pt>
                <c:pt idx="12">
                  <c:v>22.201392321631374</c:v>
                </c:pt>
                <c:pt idx="13">
                  <c:v>22.201392321631403</c:v>
                </c:pt>
                <c:pt idx="14">
                  <c:v>15.025232604857734</c:v>
                </c:pt>
                <c:pt idx="15">
                  <c:v>15.025232604857763</c:v>
                </c:pt>
                <c:pt idx="16">
                  <c:v>9.5052958625354904</c:v>
                </c:pt>
                <c:pt idx="17">
                  <c:v>9.5052958625354904</c:v>
                </c:pt>
                <c:pt idx="18">
                  <c:v>9.2163512574617812</c:v>
                </c:pt>
                <c:pt idx="19">
                  <c:v>9.216351257461838</c:v>
                </c:pt>
                <c:pt idx="20">
                  <c:v>23.384958953810326</c:v>
                </c:pt>
                <c:pt idx="21">
                  <c:v>23.384958953810326</c:v>
                </c:pt>
                <c:pt idx="22">
                  <c:v>9.3529413608016512</c:v>
                </c:pt>
                <c:pt idx="23">
                  <c:v>9.3529413608015943</c:v>
                </c:pt>
                <c:pt idx="24">
                  <c:v>18.401140238737355</c:v>
                </c:pt>
                <c:pt idx="25">
                  <c:v>18.401140238737412</c:v>
                </c:pt>
                <c:pt idx="26">
                  <c:v>14.972551619660635</c:v>
                </c:pt>
                <c:pt idx="27">
                  <c:v>14.972551619660692</c:v>
                </c:pt>
                <c:pt idx="28">
                  <c:v>20.383839817501155</c:v>
                </c:pt>
                <c:pt idx="29">
                  <c:v>20.383839817501212</c:v>
                </c:pt>
                <c:pt idx="30">
                  <c:v>28.569712660831897</c:v>
                </c:pt>
                <c:pt idx="31">
                  <c:v>28.56971266083201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B-4F88-800A-F58DB6841749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Low-RE-Cost-HighElectrification_AnnualPVInstalls_GW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Sheet1!$A$3:$A$34</c:f>
              <c:numCache>
                <c:formatCode>General</c:formatCode>
                <c:ptCount val="3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</c:numCache>
            </c:numRef>
          </c:cat>
          <c:val>
            <c:numRef>
              <c:f>Sheet1!$L$3:$L$34</c:f>
              <c:numCache>
                <c:formatCode>General</c:formatCode>
                <c:ptCount val="32"/>
                <c:pt idx="0">
                  <c:v>14.861307561989449</c:v>
                </c:pt>
                <c:pt idx="1">
                  <c:v>14.861307561989463</c:v>
                </c:pt>
                <c:pt idx="2">
                  <c:v>20.881161598355703</c:v>
                </c:pt>
                <c:pt idx="3">
                  <c:v>20.881161598355689</c:v>
                </c:pt>
                <c:pt idx="4">
                  <c:v>20.129529913527151</c:v>
                </c:pt>
                <c:pt idx="5">
                  <c:v>20.129529913527165</c:v>
                </c:pt>
                <c:pt idx="6">
                  <c:v>16.839602076482208</c:v>
                </c:pt>
                <c:pt idx="7">
                  <c:v>16.83960207648218</c:v>
                </c:pt>
                <c:pt idx="8">
                  <c:v>26.929947804294926</c:v>
                </c:pt>
                <c:pt idx="9">
                  <c:v>26.929947804294954</c:v>
                </c:pt>
                <c:pt idx="10">
                  <c:v>46.714961260962525</c:v>
                </c:pt>
                <c:pt idx="11">
                  <c:v>46.714961260962582</c:v>
                </c:pt>
                <c:pt idx="12">
                  <c:v>62.093349843926205</c:v>
                </c:pt>
                <c:pt idx="13">
                  <c:v>62.093349843926205</c:v>
                </c:pt>
                <c:pt idx="14">
                  <c:v>47.408632447023024</c:v>
                </c:pt>
                <c:pt idx="15">
                  <c:v>47.408632447023024</c:v>
                </c:pt>
                <c:pt idx="16">
                  <c:v>27.123168310277038</c:v>
                </c:pt>
                <c:pt idx="17">
                  <c:v>27.123168310277038</c:v>
                </c:pt>
                <c:pt idx="18">
                  <c:v>36.836299770484175</c:v>
                </c:pt>
                <c:pt idx="19">
                  <c:v>36.836299770484288</c:v>
                </c:pt>
                <c:pt idx="20">
                  <c:v>13.961587330981615</c:v>
                </c:pt>
                <c:pt idx="21">
                  <c:v>13.961587330981502</c:v>
                </c:pt>
                <c:pt idx="22">
                  <c:v>28.522880063037974</c:v>
                </c:pt>
                <c:pt idx="23">
                  <c:v>28.522880063037974</c:v>
                </c:pt>
                <c:pt idx="24">
                  <c:v>26.27147506569645</c:v>
                </c:pt>
                <c:pt idx="25">
                  <c:v>26.271475065696563</c:v>
                </c:pt>
                <c:pt idx="26">
                  <c:v>32.833992286740909</c:v>
                </c:pt>
                <c:pt idx="27">
                  <c:v>32.833992286741022</c:v>
                </c:pt>
                <c:pt idx="28">
                  <c:v>43.958050452410021</c:v>
                </c:pt>
                <c:pt idx="29">
                  <c:v>43.958050452410021</c:v>
                </c:pt>
                <c:pt idx="30">
                  <c:v>45.154280947041343</c:v>
                </c:pt>
                <c:pt idx="31">
                  <c:v>45.15428094704157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5B-4F88-800A-F58DB6841749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Current Baseline Installs GW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Sheet1!$P$3:$P$35</c:f>
              <c:numCache>
                <c:formatCode>General</c:formatCode>
                <c:ptCount val="33"/>
                <c:pt idx="0">
                  <c:v>7.7620726260000001</c:v>
                </c:pt>
                <c:pt idx="1">
                  <c:v>13.385895329999999</c:v>
                </c:pt>
                <c:pt idx="2">
                  <c:v>14.903790000000001</c:v>
                </c:pt>
                <c:pt idx="3">
                  <c:v>16.455560000000002</c:v>
                </c:pt>
                <c:pt idx="4">
                  <c:v>15.227229999999999</c:v>
                </c:pt>
                <c:pt idx="5">
                  <c:v>15.224020000000001</c:v>
                </c:pt>
                <c:pt idx="6">
                  <c:v>16.634430000000002</c:v>
                </c:pt>
                <c:pt idx="7">
                  <c:v>18.114894270000001</c:v>
                </c:pt>
                <c:pt idx="8">
                  <c:v>19.727119859999998</c:v>
                </c:pt>
                <c:pt idx="9">
                  <c:v>21.482833530000001</c:v>
                </c:pt>
                <c:pt idx="10">
                  <c:v>23.39480571</c:v>
                </c:pt>
                <c:pt idx="11">
                  <c:v>25.476943420000001</c:v>
                </c:pt>
                <c:pt idx="12">
                  <c:v>27.74439138</c:v>
                </c:pt>
                <c:pt idx="13">
                  <c:v>30.213642220000001</c:v>
                </c:pt>
                <c:pt idx="14">
                  <c:v>32.902656369999995</c:v>
                </c:pt>
                <c:pt idx="15">
                  <c:v>35.830992789999996</c:v>
                </c:pt>
                <c:pt idx="16">
                  <c:v>39.019951150000004</c:v>
                </c:pt>
                <c:pt idx="17">
                  <c:v>42.4927268</c:v>
                </c:pt>
                <c:pt idx="18">
                  <c:v>46.274579489999994</c:v>
                </c:pt>
                <c:pt idx="19">
                  <c:v>50.393017059999998</c:v>
                </c:pt>
                <c:pt idx="20">
                  <c:v>54.877995580000004</c:v>
                </c:pt>
                <c:pt idx="21">
                  <c:v>59.762137190000004</c:v>
                </c:pt>
                <c:pt idx="22">
                  <c:v>65.080967400000006</c:v>
                </c:pt>
                <c:pt idx="23">
                  <c:v>70.873173500000007</c:v>
                </c:pt>
                <c:pt idx="24">
                  <c:v>77.180885939999996</c:v>
                </c:pt>
                <c:pt idx="25">
                  <c:v>84.049984789999996</c:v>
                </c:pt>
                <c:pt idx="26">
                  <c:v>91.530433430000002</c:v>
                </c:pt>
                <c:pt idx="27">
                  <c:v>99.676642009999995</c:v>
                </c:pt>
                <c:pt idx="28">
                  <c:v>108.5478631</c:v>
                </c:pt>
                <c:pt idx="29">
                  <c:v>118.208623</c:v>
                </c:pt>
                <c:pt idx="30">
                  <c:v>128.72919039999999</c:v>
                </c:pt>
                <c:pt idx="31">
                  <c:v>140.18608840000002</c:v>
                </c:pt>
                <c:pt idx="32">
                  <c:v>152.6626502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D-47DB-BC7A-0352D5C1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702640"/>
        <c:axId val="518704608"/>
      </c:barChart>
      <c:catAx>
        <c:axId val="5187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04608"/>
        <c:crosses val="autoZero"/>
        <c:auto val="1"/>
        <c:lblAlgn val="ctr"/>
        <c:lblOffset val="100"/>
        <c:noMultiLvlLbl val="0"/>
      </c:catAx>
      <c:valAx>
        <c:axId val="5187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PV Installations [GW]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2638900309963298E-2"/>
          <c:y val="5.5440531706474554E-2"/>
          <c:w val="0.97393838488789852"/>
          <c:h val="0.15000109869987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237772</xdr:colOff>
      <xdr:row>0</xdr:row>
      <xdr:rowOff>119945</xdr:rowOff>
    </xdr:from>
    <xdr:to>
      <xdr:col>30</xdr:col>
      <xdr:colOff>88194</xdr:colOff>
      <xdr:row>16</xdr:row>
      <xdr:rowOff>172860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6720B-D714-4E0C-A64E-625A7C9DE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317147</xdr:colOff>
      <xdr:row>18</xdr:row>
      <xdr:rowOff>181503</xdr:rowOff>
    </xdr:from>
    <xdr:to>
      <xdr:col>30</xdr:col>
      <xdr:colOff>208139</xdr:colOff>
      <xdr:row>34</xdr:row>
      <xdr:rowOff>13934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D0C2E5-FD80-48B4-A05F-4BAEF1B0C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04AA-A87F-4009-A208-8E065D631FDB}">
  <dimension ref="A1:S38"/>
  <sheetViews>
    <sheetView tabSelected="1" zoomScale="90" zoomScaleNormal="90" workbookViewId="0">
      <pane xSplit="1" topLeftCell="N1" activePane="topRight" state="frozen"/>
      <selection pane="topRight" activeCell="AL15" sqref="AK14:AL15"/>
    </sheetView>
  </sheetViews>
  <sheetFormatPr defaultRowHeight="14.5" x14ac:dyDescent="0.35"/>
  <cols>
    <col min="1" max="1" width="5.26953125" bestFit="1" customWidth="1"/>
    <col min="2" max="2" width="14.54296875" bestFit="1" customWidth="1"/>
    <col min="3" max="3" width="12.90625" customWidth="1"/>
    <col min="4" max="6" width="12.90625" style="2" customWidth="1"/>
    <col min="7" max="7" width="12.90625" style="3" customWidth="1"/>
    <col min="8" max="8" width="15" style="2" customWidth="1"/>
    <col min="9" max="9" width="12.90625" style="2" bestFit="1" customWidth="1"/>
    <col min="10" max="12" width="11.7265625" style="2" customWidth="1"/>
    <col min="13" max="13" width="8.7265625" style="3" customWidth="1"/>
    <col min="14" max="14" width="8.7265625" style="2"/>
  </cols>
  <sheetData>
    <row r="1" spans="1:19" x14ac:dyDescent="0.35">
      <c r="A1" t="s">
        <v>1</v>
      </c>
      <c r="B1" t="s">
        <v>3</v>
      </c>
      <c r="C1" t="s">
        <v>3</v>
      </c>
      <c r="D1" s="2" t="s">
        <v>3</v>
      </c>
      <c r="E1" s="4" t="s">
        <v>8</v>
      </c>
      <c r="F1" s="2" t="s">
        <v>7</v>
      </c>
      <c r="H1" s="2" t="s">
        <v>4</v>
      </c>
      <c r="I1" s="2" t="s">
        <v>4</v>
      </c>
      <c r="J1" s="2" t="s">
        <v>4</v>
      </c>
      <c r="K1" s="4" t="s">
        <v>8</v>
      </c>
      <c r="L1" s="2" t="s">
        <v>7</v>
      </c>
      <c r="O1" t="s">
        <v>9</v>
      </c>
      <c r="R1" t="s">
        <v>21</v>
      </c>
    </row>
    <row r="2" spans="1:19" x14ac:dyDescent="0.35">
      <c r="A2" t="s">
        <v>1</v>
      </c>
      <c r="B2" t="s">
        <v>0</v>
      </c>
      <c r="C2" t="s">
        <v>2</v>
      </c>
      <c r="D2" s="2" t="s">
        <v>12</v>
      </c>
      <c r="E2" s="4" t="s">
        <v>12</v>
      </c>
      <c r="F2" s="2" t="s">
        <v>5</v>
      </c>
      <c r="H2" s="2" t="s">
        <v>0</v>
      </c>
      <c r="I2" s="2" t="s">
        <v>2</v>
      </c>
      <c r="J2" s="2" t="s">
        <v>19</v>
      </c>
      <c r="K2" s="1"/>
      <c r="L2" s="2" t="s">
        <v>6</v>
      </c>
      <c r="O2" t="s">
        <v>10</v>
      </c>
      <c r="P2" t="s">
        <v>11</v>
      </c>
      <c r="R2" t="s">
        <v>22</v>
      </c>
      <c r="S2" t="s">
        <v>23</v>
      </c>
    </row>
    <row r="3" spans="1:19" x14ac:dyDescent="0.35">
      <c r="A3">
        <v>2018</v>
      </c>
      <c r="B3">
        <v>16.258679090909101</v>
      </c>
      <c r="C3">
        <v>41.076723385145499</v>
      </c>
      <c r="D3" s="2">
        <f>B3+C3</f>
        <v>57.335402476054597</v>
      </c>
      <c r="E3" s="1">
        <f>D3*1000</f>
        <v>57335.402476054594</v>
      </c>
      <c r="F3" s="2">
        <f>D4-D3</f>
        <v>6.8032972931708002</v>
      </c>
      <c r="G3" s="3">
        <f>F3*1000</f>
        <v>6803.2972931708</v>
      </c>
      <c r="H3" s="2">
        <v>16.795572727272699</v>
      </c>
      <c r="I3" s="2">
        <v>37.128700161271297</v>
      </c>
      <c r="J3" s="2">
        <f>I3+H3</f>
        <v>53.924272888543996</v>
      </c>
      <c r="K3" s="1">
        <f>J3*1000</f>
        <v>53924.272888543994</v>
      </c>
      <c r="L3" s="2">
        <f>J4-J3</f>
        <v>14.861307561989449</v>
      </c>
      <c r="M3" s="3">
        <f>L3*1000</f>
        <v>14861.307561989448</v>
      </c>
      <c r="O3">
        <v>7762.0726260000001</v>
      </c>
      <c r="P3">
        <f>O3/1000</f>
        <v>7.7620726260000001</v>
      </c>
    </row>
    <row r="4" spans="1:19" x14ac:dyDescent="0.35">
      <c r="A4">
        <v>2019</v>
      </c>
      <c r="D4" s="2">
        <f>D3+((D5-D3)/2)</f>
        <v>64.138699769225397</v>
      </c>
      <c r="E4" s="1">
        <f t="shared" ref="E4:E35" si="0">D4*1000</f>
        <v>64138.699769225394</v>
      </c>
      <c r="F4" s="2">
        <f>D5-D4</f>
        <v>6.8032972931708002</v>
      </c>
      <c r="G4" s="3">
        <f t="shared" ref="G4:G34" si="1">F4*1000</f>
        <v>6803.2972931708</v>
      </c>
      <c r="J4" s="2">
        <f>J3+((J5-J3)/2)</f>
        <v>68.785580450533445</v>
      </c>
      <c r="K4" s="1">
        <f t="shared" ref="K4:K35" si="2">J4*1000</f>
        <v>68785.580450533438</v>
      </c>
      <c r="L4" s="2">
        <f t="shared" ref="L4:L34" si="3">J5-J4</f>
        <v>14.861307561989463</v>
      </c>
      <c r="M4" s="3">
        <f t="shared" ref="M4:M34" si="4">L4*1000</f>
        <v>14861.307561989463</v>
      </c>
      <c r="O4">
        <v>13385.895329999999</v>
      </c>
      <c r="P4">
        <f t="shared" ref="P4:P35" si="5">O4/1000</f>
        <v>13.385895329999999</v>
      </c>
    </row>
    <row r="5" spans="1:19" x14ac:dyDescent="0.35">
      <c r="A5">
        <v>2020</v>
      </c>
      <c r="B5">
        <v>19.673482727272699</v>
      </c>
      <c r="C5">
        <v>51.268514335123498</v>
      </c>
      <c r="D5" s="2">
        <f t="shared" ref="D5:D35" si="6">B5+C5</f>
        <v>70.941997062396197</v>
      </c>
      <c r="E5" s="1">
        <f t="shared" si="0"/>
        <v>70941.9970623962</v>
      </c>
      <c r="F5" s="2">
        <f t="shared" ref="F5:F34" si="7">D6-D5</f>
        <v>13.624789964707148</v>
      </c>
      <c r="G5" s="3">
        <f t="shared" si="1"/>
        <v>13624.789964707148</v>
      </c>
      <c r="H5" s="2">
        <v>20.908446363636401</v>
      </c>
      <c r="I5" s="2">
        <v>62.7384416488865</v>
      </c>
      <c r="J5" s="2">
        <f t="shared" ref="J5:J35" si="8">I5+H5</f>
        <v>83.646888012522908</v>
      </c>
      <c r="K5" s="1">
        <f t="shared" si="2"/>
        <v>83646.888012522904</v>
      </c>
      <c r="L5" s="2">
        <f t="shared" si="3"/>
        <v>20.881161598355703</v>
      </c>
      <c r="M5" s="3">
        <f t="shared" si="4"/>
        <v>20881.161598355702</v>
      </c>
      <c r="O5">
        <v>14903.79</v>
      </c>
      <c r="P5">
        <f t="shared" si="5"/>
        <v>14.903790000000001</v>
      </c>
      <c r="R5">
        <v>511</v>
      </c>
    </row>
    <row r="6" spans="1:19" x14ac:dyDescent="0.35">
      <c r="A6">
        <v>2021</v>
      </c>
      <c r="D6" s="2">
        <f>D5+((D7-D5)/2)</f>
        <v>84.566787027103345</v>
      </c>
      <c r="E6" s="1">
        <f t="shared" si="0"/>
        <v>84566.787027103346</v>
      </c>
      <c r="F6" s="2">
        <f t="shared" si="7"/>
        <v>13.624789964707148</v>
      </c>
      <c r="G6" s="3">
        <f t="shared" si="1"/>
        <v>13624.789964707148</v>
      </c>
      <c r="J6" s="2">
        <f>J5+((J7-J5)/2)</f>
        <v>104.52804961087861</v>
      </c>
      <c r="K6" s="1">
        <f t="shared" si="2"/>
        <v>104528.04961087862</v>
      </c>
      <c r="L6" s="2">
        <f t="shared" si="3"/>
        <v>20.881161598355689</v>
      </c>
      <c r="M6" s="3">
        <f t="shared" si="4"/>
        <v>20881.161598355688</v>
      </c>
      <c r="O6">
        <v>16455.560000000001</v>
      </c>
      <c r="P6">
        <f t="shared" si="5"/>
        <v>16.455560000000002</v>
      </c>
    </row>
    <row r="7" spans="1:19" x14ac:dyDescent="0.35">
      <c r="A7">
        <v>2022</v>
      </c>
      <c r="B7">
        <v>23.176570000000002</v>
      </c>
      <c r="C7">
        <v>75.015006991810495</v>
      </c>
      <c r="D7" s="2">
        <f t="shared" si="6"/>
        <v>98.191576991810493</v>
      </c>
      <c r="E7" s="1">
        <f t="shared" si="0"/>
        <v>98191.576991810492</v>
      </c>
      <c r="F7" s="2">
        <f t="shared" si="7"/>
        <v>8.7873244664933594</v>
      </c>
      <c r="G7" s="3">
        <f t="shared" si="1"/>
        <v>8787.3244664933591</v>
      </c>
      <c r="H7" s="2">
        <v>25.792741818181799</v>
      </c>
      <c r="I7" s="2">
        <v>99.616469391052505</v>
      </c>
      <c r="J7" s="2">
        <f t="shared" si="8"/>
        <v>125.4092112092343</v>
      </c>
      <c r="K7" s="1">
        <f t="shared" si="2"/>
        <v>125409.2112092343</v>
      </c>
      <c r="L7" s="2">
        <f t="shared" si="3"/>
        <v>20.129529913527151</v>
      </c>
      <c r="M7" s="3">
        <f t="shared" si="4"/>
        <v>20129.529913527149</v>
      </c>
      <c r="O7">
        <v>15227.23</v>
      </c>
      <c r="P7">
        <f t="shared" si="5"/>
        <v>15.227229999999999</v>
      </c>
    </row>
    <row r="8" spans="1:19" x14ac:dyDescent="0.35">
      <c r="A8">
        <v>2023</v>
      </c>
      <c r="D8" s="2">
        <f>D7+((D9-D7)/2)</f>
        <v>106.97890145830385</v>
      </c>
      <c r="E8" s="1">
        <f t="shared" si="0"/>
        <v>106978.90145830385</v>
      </c>
      <c r="F8" s="2">
        <f t="shared" si="7"/>
        <v>8.7873244664933452</v>
      </c>
      <c r="G8" s="3">
        <f t="shared" si="1"/>
        <v>8787.3244664933445</v>
      </c>
      <c r="J8" s="2">
        <f>J7+((J9-J7)/2)</f>
        <v>145.53874112276145</v>
      </c>
      <c r="K8" s="1">
        <f t="shared" si="2"/>
        <v>145538.74112276145</v>
      </c>
      <c r="L8" s="2">
        <f t="shared" si="3"/>
        <v>20.129529913527165</v>
      </c>
      <c r="M8" s="3">
        <f t="shared" si="4"/>
        <v>20129.529913527163</v>
      </c>
      <c r="O8">
        <v>15224.02</v>
      </c>
      <c r="P8">
        <f t="shared" si="5"/>
        <v>15.224020000000001</v>
      </c>
    </row>
    <row r="9" spans="1:19" x14ac:dyDescent="0.35">
      <c r="A9">
        <v>2024</v>
      </c>
      <c r="B9">
        <v>26.291125454545501</v>
      </c>
      <c r="C9">
        <v>89.475100470251704</v>
      </c>
      <c r="D9" s="2">
        <f t="shared" si="6"/>
        <v>115.7662259247972</v>
      </c>
      <c r="E9" s="1">
        <f t="shared" si="0"/>
        <v>115766.2259247972</v>
      </c>
      <c r="F9" s="2">
        <f t="shared" si="7"/>
        <v>7.6400835976469068</v>
      </c>
      <c r="G9" s="3">
        <f t="shared" si="1"/>
        <v>7640.083597646907</v>
      </c>
      <c r="H9" s="2">
        <v>30.935123636363599</v>
      </c>
      <c r="I9" s="2">
        <v>134.733147399925</v>
      </c>
      <c r="J9" s="2">
        <f t="shared" si="8"/>
        <v>165.66827103628862</v>
      </c>
      <c r="K9" s="1">
        <f t="shared" si="2"/>
        <v>165668.27103628861</v>
      </c>
      <c r="L9" s="2">
        <f t="shared" si="3"/>
        <v>16.839602076482208</v>
      </c>
      <c r="M9" s="3">
        <f t="shared" si="4"/>
        <v>16839.60207648221</v>
      </c>
      <c r="O9">
        <v>16634.43</v>
      </c>
      <c r="P9">
        <f t="shared" si="5"/>
        <v>16.634430000000002</v>
      </c>
    </row>
    <row r="10" spans="1:19" x14ac:dyDescent="0.35">
      <c r="A10">
        <v>2025</v>
      </c>
      <c r="D10" s="2">
        <f>D9+((D11-D9)/2)</f>
        <v>123.4063095224441</v>
      </c>
      <c r="E10" s="1">
        <f t="shared" si="0"/>
        <v>123406.30952244411</v>
      </c>
      <c r="F10" s="2">
        <f t="shared" si="7"/>
        <v>7.6400835976469068</v>
      </c>
      <c r="G10" s="3">
        <f t="shared" si="1"/>
        <v>7640.083597646907</v>
      </c>
      <c r="J10" s="2">
        <f>J9+((J11-J9)/2)</f>
        <v>182.50787311277082</v>
      </c>
      <c r="K10" s="1">
        <f t="shared" si="2"/>
        <v>182507.87311277082</v>
      </c>
      <c r="L10" s="2">
        <f t="shared" si="3"/>
        <v>16.83960207648218</v>
      </c>
      <c r="M10" s="3">
        <f t="shared" si="4"/>
        <v>16839.602076482181</v>
      </c>
      <c r="O10">
        <v>18114.894270000001</v>
      </c>
      <c r="P10">
        <f t="shared" si="5"/>
        <v>18.114894270000001</v>
      </c>
      <c r="R10">
        <v>954</v>
      </c>
    </row>
    <row r="11" spans="1:19" x14ac:dyDescent="0.35">
      <c r="A11">
        <v>2026</v>
      </c>
      <c r="B11">
        <v>30.089390000000002</v>
      </c>
      <c r="C11">
        <v>100.957003120091</v>
      </c>
      <c r="D11" s="2">
        <f t="shared" si="6"/>
        <v>131.04639312009101</v>
      </c>
      <c r="E11" s="1">
        <f t="shared" si="0"/>
        <v>131046.39312009102</v>
      </c>
      <c r="F11" s="2">
        <f t="shared" si="7"/>
        <v>14.52181021930565</v>
      </c>
      <c r="G11" s="3">
        <f t="shared" si="1"/>
        <v>14521.810219305649</v>
      </c>
      <c r="H11" s="2">
        <v>37.526330000000002</v>
      </c>
      <c r="I11" s="2">
        <v>161.821145189253</v>
      </c>
      <c r="J11" s="2">
        <f t="shared" si="8"/>
        <v>199.347475189253</v>
      </c>
      <c r="K11" s="1">
        <f t="shared" si="2"/>
        <v>199347.47518925299</v>
      </c>
      <c r="L11" s="2">
        <f t="shared" si="3"/>
        <v>26.929947804294926</v>
      </c>
      <c r="M11" s="3">
        <f t="shared" si="4"/>
        <v>26929.947804294927</v>
      </c>
      <c r="O11">
        <v>19727.119859999999</v>
      </c>
      <c r="P11">
        <f t="shared" si="5"/>
        <v>19.727119859999998</v>
      </c>
    </row>
    <row r="12" spans="1:19" x14ac:dyDescent="0.35">
      <c r="A12">
        <v>2027</v>
      </c>
      <c r="D12" s="2">
        <f>D11+((D13-D11)/2)</f>
        <v>145.56820333939666</v>
      </c>
      <c r="E12" s="1">
        <f t="shared" si="0"/>
        <v>145568.20333939666</v>
      </c>
      <c r="F12" s="2">
        <f t="shared" si="7"/>
        <v>14.52181021930565</v>
      </c>
      <c r="G12" s="3">
        <f t="shared" si="1"/>
        <v>14521.810219305649</v>
      </c>
      <c r="J12" s="2">
        <f>J11+((J13-J11)/2)</f>
        <v>226.27742299354793</v>
      </c>
      <c r="K12" s="1">
        <f t="shared" si="2"/>
        <v>226277.42299354792</v>
      </c>
      <c r="L12" s="2">
        <f t="shared" si="3"/>
        <v>26.929947804294954</v>
      </c>
      <c r="M12" s="3">
        <f t="shared" si="4"/>
        <v>26929.947804294956</v>
      </c>
      <c r="O12">
        <v>21482.83353</v>
      </c>
      <c r="P12">
        <f t="shared" si="5"/>
        <v>21.482833530000001</v>
      </c>
    </row>
    <row r="13" spans="1:19" x14ac:dyDescent="0.35">
      <c r="A13">
        <v>2028</v>
      </c>
      <c r="B13">
        <v>34.8543372727273</v>
      </c>
      <c r="C13">
        <v>125.235676285975</v>
      </c>
      <c r="D13" s="2">
        <f t="shared" si="6"/>
        <v>160.09001355870231</v>
      </c>
      <c r="E13" s="1">
        <f t="shared" si="0"/>
        <v>160090.01355870231</v>
      </c>
      <c r="F13" s="2">
        <f t="shared" si="7"/>
        <v>20.325054679436505</v>
      </c>
      <c r="G13" s="3">
        <f t="shared" si="1"/>
        <v>20325.054679436504</v>
      </c>
      <c r="H13" s="2">
        <v>45.875010909090904</v>
      </c>
      <c r="I13" s="2">
        <v>207.33235988875199</v>
      </c>
      <c r="J13" s="2">
        <f t="shared" si="8"/>
        <v>253.20737079784288</v>
      </c>
      <c r="K13" s="1">
        <f t="shared" si="2"/>
        <v>253207.37079784289</v>
      </c>
      <c r="L13" s="2">
        <f t="shared" si="3"/>
        <v>46.714961260962525</v>
      </c>
      <c r="M13" s="3">
        <f t="shared" si="4"/>
        <v>46714.961260962526</v>
      </c>
      <c r="O13">
        <v>23394.805710000001</v>
      </c>
      <c r="P13">
        <f t="shared" si="5"/>
        <v>23.39480571</v>
      </c>
    </row>
    <row r="14" spans="1:19" x14ac:dyDescent="0.35">
      <c r="A14">
        <v>2029</v>
      </c>
      <c r="D14" s="2">
        <f>D13+((D15-D13)/2)</f>
        <v>180.41506823813882</v>
      </c>
      <c r="E14" s="1">
        <f t="shared" si="0"/>
        <v>180415.0682381388</v>
      </c>
      <c r="F14" s="2">
        <f t="shared" si="7"/>
        <v>20.325054679436505</v>
      </c>
      <c r="G14" s="3">
        <f t="shared" si="1"/>
        <v>20325.054679436504</v>
      </c>
      <c r="J14" s="2">
        <f>J13+((J15-J13)/2)</f>
        <v>299.92233205880541</v>
      </c>
      <c r="K14" s="1">
        <f t="shared" si="2"/>
        <v>299922.33205880539</v>
      </c>
      <c r="L14" s="2">
        <f t="shared" si="3"/>
        <v>46.714961260962582</v>
      </c>
      <c r="M14" s="3">
        <f t="shared" si="4"/>
        <v>46714.961260962584</v>
      </c>
      <c r="O14">
        <v>25476.94342</v>
      </c>
      <c r="P14">
        <f t="shared" si="5"/>
        <v>25.476943420000001</v>
      </c>
    </row>
    <row r="15" spans="1:19" x14ac:dyDescent="0.35">
      <c r="A15">
        <v>2030</v>
      </c>
      <c r="B15">
        <v>40.543157272727299</v>
      </c>
      <c r="C15">
        <v>160.19696564484801</v>
      </c>
      <c r="D15" s="2">
        <f t="shared" si="6"/>
        <v>200.74012291757532</v>
      </c>
      <c r="E15" s="1">
        <f t="shared" si="0"/>
        <v>200740.12291757533</v>
      </c>
      <c r="F15" s="2">
        <f t="shared" si="7"/>
        <v>22.201392321631374</v>
      </c>
      <c r="G15" s="3">
        <f t="shared" si="1"/>
        <v>22201.392321631374</v>
      </c>
      <c r="H15" s="2">
        <v>56.131709999999998</v>
      </c>
      <c r="I15" s="2">
        <v>290.50558331976799</v>
      </c>
      <c r="J15" s="2">
        <f t="shared" si="8"/>
        <v>346.63729331976799</v>
      </c>
      <c r="K15" s="1">
        <f t="shared" si="2"/>
        <v>346637.29331976798</v>
      </c>
      <c r="L15" s="2">
        <f t="shared" si="3"/>
        <v>62.093349843926205</v>
      </c>
      <c r="M15" s="3">
        <f t="shared" si="4"/>
        <v>62093.349843926204</v>
      </c>
      <c r="O15">
        <v>27744.391380000001</v>
      </c>
      <c r="P15">
        <f t="shared" si="5"/>
        <v>27.74439138</v>
      </c>
      <c r="R15">
        <v>1632</v>
      </c>
      <c r="S15">
        <v>437</v>
      </c>
    </row>
    <row r="16" spans="1:19" x14ac:dyDescent="0.35">
      <c r="A16">
        <v>2031</v>
      </c>
      <c r="D16" s="2">
        <f>D15+((D17-D15)/2)</f>
        <v>222.94151523920669</v>
      </c>
      <c r="E16" s="1">
        <f t="shared" si="0"/>
        <v>222941.5152392067</v>
      </c>
      <c r="F16" s="2">
        <f t="shared" si="7"/>
        <v>22.201392321631403</v>
      </c>
      <c r="G16" s="3">
        <f t="shared" si="1"/>
        <v>22201.392321631403</v>
      </c>
      <c r="J16" s="2">
        <f>J15+((J17-J15)/2)</f>
        <v>408.7306431636942</v>
      </c>
      <c r="K16" s="1">
        <f t="shared" si="2"/>
        <v>408730.64316369419</v>
      </c>
      <c r="L16" s="2">
        <f t="shared" si="3"/>
        <v>62.093349843926205</v>
      </c>
      <c r="M16" s="3">
        <f t="shared" si="4"/>
        <v>62093.349843926204</v>
      </c>
      <c r="O16">
        <v>30213.642220000002</v>
      </c>
      <c r="P16">
        <f t="shared" si="5"/>
        <v>30.213642220000001</v>
      </c>
    </row>
    <row r="17" spans="1:18" x14ac:dyDescent="0.35">
      <c r="A17">
        <v>2032</v>
      </c>
      <c r="B17">
        <v>46.188879090909097</v>
      </c>
      <c r="C17">
        <v>198.954028469929</v>
      </c>
      <c r="D17" s="2">
        <f t="shared" si="6"/>
        <v>245.1429075608381</v>
      </c>
      <c r="E17" s="1">
        <f t="shared" si="0"/>
        <v>245142.9075608381</v>
      </c>
      <c r="F17" s="2">
        <f t="shared" si="7"/>
        <v>15.025232604857734</v>
      </c>
      <c r="G17" s="3">
        <f t="shared" si="1"/>
        <v>15025.232604857734</v>
      </c>
      <c r="H17" s="2">
        <v>67.492456363636407</v>
      </c>
      <c r="I17" s="2">
        <v>403.33153664398401</v>
      </c>
      <c r="J17" s="2">
        <f t="shared" si="8"/>
        <v>470.8239930076204</v>
      </c>
      <c r="K17" s="1">
        <f t="shared" si="2"/>
        <v>470823.99300762039</v>
      </c>
      <c r="L17" s="2">
        <f t="shared" si="3"/>
        <v>47.408632447023024</v>
      </c>
      <c r="M17" s="3">
        <f t="shared" si="4"/>
        <v>47408.632447023025</v>
      </c>
      <c r="O17">
        <v>32902.656369999997</v>
      </c>
      <c r="P17">
        <f t="shared" si="5"/>
        <v>32.902656369999995</v>
      </c>
    </row>
    <row r="18" spans="1:18" x14ac:dyDescent="0.35">
      <c r="A18">
        <v>2033</v>
      </c>
      <c r="D18" s="2">
        <f>D17+((D19-D17)/2)</f>
        <v>260.16814016569583</v>
      </c>
      <c r="E18" s="1">
        <f t="shared" si="0"/>
        <v>260168.14016569583</v>
      </c>
      <c r="F18" s="2">
        <f t="shared" si="7"/>
        <v>15.025232604857763</v>
      </c>
      <c r="G18" s="3">
        <f t="shared" si="1"/>
        <v>15025.232604857763</v>
      </c>
      <c r="J18" s="2">
        <f>J17+((J19-J17)/2)</f>
        <v>518.23262545464343</v>
      </c>
      <c r="K18" s="1">
        <f t="shared" si="2"/>
        <v>518232.62545464345</v>
      </c>
      <c r="L18" s="2">
        <f t="shared" si="3"/>
        <v>47.408632447023024</v>
      </c>
      <c r="M18" s="3">
        <f t="shared" si="4"/>
        <v>47408.632447023025</v>
      </c>
      <c r="O18">
        <v>35830.992789999997</v>
      </c>
      <c r="P18">
        <f t="shared" si="5"/>
        <v>35.830992789999996</v>
      </c>
    </row>
    <row r="19" spans="1:18" x14ac:dyDescent="0.35">
      <c r="A19">
        <v>2034</v>
      </c>
      <c r="B19">
        <v>51.766153636363597</v>
      </c>
      <c r="C19">
        <v>223.42721913419001</v>
      </c>
      <c r="D19" s="2">
        <f t="shared" si="6"/>
        <v>275.19337277055359</v>
      </c>
      <c r="E19" s="1">
        <f t="shared" si="0"/>
        <v>275193.37277055357</v>
      </c>
      <c r="F19" s="2">
        <f t="shared" si="7"/>
        <v>9.5052958625354904</v>
      </c>
      <c r="G19" s="3">
        <f t="shared" si="1"/>
        <v>9505.2958625354913</v>
      </c>
      <c r="H19" s="2">
        <v>80.480386363636399</v>
      </c>
      <c r="I19" s="2">
        <v>485.16087153802999</v>
      </c>
      <c r="J19" s="2">
        <f t="shared" si="8"/>
        <v>565.64125790166645</v>
      </c>
      <c r="K19" s="1">
        <f t="shared" si="2"/>
        <v>565641.25790166645</v>
      </c>
      <c r="L19" s="2">
        <f t="shared" si="3"/>
        <v>27.123168310277038</v>
      </c>
      <c r="M19" s="3">
        <f t="shared" si="4"/>
        <v>27123.168310277037</v>
      </c>
      <c r="O19">
        <v>39019.951150000001</v>
      </c>
      <c r="P19">
        <f t="shared" si="5"/>
        <v>39.019951150000004</v>
      </c>
    </row>
    <row r="20" spans="1:18" x14ac:dyDescent="0.35">
      <c r="A20">
        <v>2035</v>
      </c>
      <c r="D20" s="2">
        <f>D19+((D21-D19)/2)</f>
        <v>284.69866863308908</v>
      </c>
      <c r="E20" s="1">
        <f t="shared" si="0"/>
        <v>284698.66863308911</v>
      </c>
      <c r="F20" s="2">
        <f t="shared" si="7"/>
        <v>9.5052958625354904</v>
      </c>
      <c r="G20" s="3">
        <f t="shared" si="1"/>
        <v>9505.2958625354913</v>
      </c>
      <c r="J20" s="2">
        <f>J19+((J21-J19)/2)</f>
        <v>592.76442621194349</v>
      </c>
      <c r="K20" s="1">
        <f t="shared" si="2"/>
        <v>592764.4262119435</v>
      </c>
      <c r="L20" s="2">
        <f t="shared" si="3"/>
        <v>27.123168310277038</v>
      </c>
      <c r="M20" s="3">
        <f t="shared" si="4"/>
        <v>27123.168310277037</v>
      </c>
      <c r="O20">
        <v>42492.726799999997</v>
      </c>
      <c r="P20">
        <f t="shared" si="5"/>
        <v>42.4927268</v>
      </c>
      <c r="R20">
        <v>2225</v>
      </c>
    </row>
    <row r="21" spans="1:18" x14ac:dyDescent="0.35">
      <c r="A21">
        <v>2036</v>
      </c>
      <c r="B21">
        <v>57.359453636363597</v>
      </c>
      <c r="C21">
        <v>236.84451085926099</v>
      </c>
      <c r="D21" s="2">
        <f t="shared" si="6"/>
        <v>294.20396449562458</v>
      </c>
      <c r="E21" s="1">
        <f t="shared" si="0"/>
        <v>294203.96449562459</v>
      </c>
      <c r="F21" s="2">
        <f t="shared" si="7"/>
        <v>9.2163512574617812</v>
      </c>
      <c r="G21" s="3">
        <f t="shared" si="1"/>
        <v>9216.3512574617816</v>
      </c>
      <c r="H21" s="2">
        <v>95.322164545454498</v>
      </c>
      <c r="I21" s="2">
        <v>524.56542997676604</v>
      </c>
      <c r="J21" s="2">
        <f t="shared" si="8"/>
        <v>619.88759452222052</v>
      </c>
      <c r="K21" s="1">
        <f t="shared" si="2"/>
        <v>619887.59452222055</v>
      </c>
      <c r="L21" s="2">
        <f t="shared" si="3"/>
        <v>36.836299770484175</v>
      </c>
      <c r="M21" s="3">
        <f t="shared" si="4"/>
        <v>36836.299770484176</v>
      </c>
      <c r="O21">
        <v>46274.579489999996</v>
      </c>
      <c r="P21">
        <f t="shared" si="5"/>
        <v>46.274579489999994</v>
      </c>
    </row>
    <row r="22" spans="1:18" x14ac:dyDescent="0.35">
      <c r="A22">
        <v>2037</v>
      </c>
      <c r="D22" s="2">
        <f>D21+((D23-D21)/2)</f>
        <v>303.42031575308636</v>
      </c>
      <c r="E22" s="1">
        <f t="shared" si="0"/>
        <v>303420.31575308635</v>
      </c>
      <c r="F22" s="2">
        <f t="shared" si="7"/>
        <v>9.216351257461838</v>
      </c>
      <c r="G22" s="3">
        <f t="shared" si="1"/>
        <v>9216.351257461838</v>
      </c>
      <c r="J22" s="2">
        <f>J21+((J23-J21)/2)</f>
        <v>656.7238942927047</v>
      </c>
      <c r="K22" s="1">
        <f t="shared" si="2"/>
        <v>656723.89429270464</v>
      </c>
      <c r="L22" s="2">
        <f t="shared" si="3"/>
        <v>36.836299770484288</v>
      </c>
      <c r="M22" s="3">
        <f t="shared" si="4"/>
        <v>36836.299770484286</v>
      </c>
      <c r="O22">
        <v>50393.017059999998</v>
      </c>
      <c r="P22">
        <f t="shared" si="5"/>
        <v>50.393017059999998</v>
      </c>
    </row>
    <row r="23" spans="1:18" x14ac:dyDescent="0.35">
      <c r="A23">
        <v>2038</v>
      </c>
      <c r="B23">
        <v>63.679678181818197</v>
      </c>
      <c r="C23">
        <v>248.95698882873</v>
      </c>
      <c r="D23" s="2">
        <f t="shared" si="6"/>
        <v>312.63666701054819</v>
      </c>
      <c r="E23" s="1">
        <f t="shared" si="0"/>
        <v>312636.66701054818</v>
      </c>
      <c r="F23" s="2">
        <f t="shared" si="7"/>
        <v>23.384958953810326</v>
      </c>
      <c r="G23" s="3">
        <f t="shared" si="1"/>
        <v>23384.958953810325</v>
      </c>
      <c r="H23" s="2">
        <v>111.444223636364</v>
      </c>
      <c r="I23" s="2">
        <v>582.11597042682502</v>
      </c>
      <c r="J23" s="2">
        <f t="shared" si="8"/>
        <v>693.56019406318899</v>
      </c>
      <c r="K23" s="1">
        <f t="shared" si="2"/>
        <v>693560.19406318897</v>
      </c>
      <c r="L23" s="2">
        <f t="shared" si="3"/>
        <v>13.961587330981615</v>
      </c>
      <c r="M23" s="3">
        <f t="shared" si="4"/>
        <v>13961.587330981616</v>
      </c>
      <c r="O23">
        <v>54877.995580000003</v>
      </c>
      <c r="P23">
        <f t="shared" si="5"/>
        <v>54.877995580000004</v>
      </c>
    </row>
    <row r="24" spans="1:18" x14ac:dyDescent="0.35">
      <c r="A24">
        <v>2039</v>
      </c>
      <c r="D24" s="2">
        <f>D23+((D25-D23)/2)</f>
        <v>336.02162596435852</v>
      </c>
      <c r="E24" s="1">
        <f t="shared" si="0"/>
        <v>336021.62596435851</v>
      </c>
      <c r="F24" s="2">
        <f t="shared" si="7"/>
        <v>23.384958953810326</v>
      </c>
      <c r="G24" s="3">
        <f t="shared" si="1"/>
        <v>23384.958953810325</v>
      </c>
      <c r="J24" s="2">
        <f>J23+((J25-J23)/2)</f>
        <v>707.5217813941706</v>
      </c>
      <c r="K24" s="1">
        <f t="shared" si="2"/>
        <v>707521.7813941706</v>
      </c>
      <c r="L24" s="2">
        <f t="shared" si="3"/>
        <v>13.961587330981502</v>
      </c>
      <c r="M24" s="3">
        <f t="shared" si="4"/>
        <v>13961.587330981502</v>
      </c>
      <c r="O24">
        <v>59762.137190000001</v>
      </c>
      <c r="P24">
        <f t="shared" si="5"/>
        <v>59.762137190000004</v>
      </c>
    </row>
    <row r="25" spans="1:18" x14ac:dyDescent="0.35">
      <c r="A25">
        <v>2040</v>
      </c>
      <c r="B25">
        <v>69.763981818181804</v>
      </c>
      <c r="C25">
        <v>289.64260309998701</v>
      </c>
      <c r="D25" s="2">
        <f t="shared" si="6"/>
        <v>359.40658491816885</v>
      </c>
      <c r="E25" s="1">
        <f t="shared" si="0"/>
        <v>359406.58491816884</v>
      </c>
      <c r="F25" s="2">
        <f t="shared" si="7"/>
        <v>9.3529413608016512</v>
      </c>
      <c r="G25" s="3">
        <f t="shared" si="1"/>
        <v>9352.9413608016512</v>
      </c>
      <c r="H25" s="2">
        <v>127.604308181818</v>
      </c>
      <c r="I25" s="2">
        <v>593.87906054333405</v>
      </c>
      <c r="J25" s="2">
        <f t="shared" si="8"/>
        <v>721.4833687251521</v>
      </c>
      <c r="K25" s="1">
        <f t="shared" si="2"/>
        <v>721483.3687251521</v>
      </c>
      <c r="L25" s="2">
        <f t="shared" si="3"/>
        <v>28.522880063037974</v>
      </c>
      <c r="M25" s="3">
        <f t="shared" si="4"/>
        <v>28522.880063037974</v>
      </c>
      <c r="O25">
        <v>65080.967400000001</v>
      </c>
      <c r="P25">
        <f t="shared" si="5"/>
        <v>65.080967400000006</v>
      </c>
      <c r="R25">
        <v>2895</v>
      </c>
    </row>
    <row r="26" spans="1:18" x14ac:dyDescent="0.35">
      <c r="A26">
        <v>2041</v>
      </c>
      <c r="D26" s="2">
        <f>D25+((D27-D25)/2)</f>
        <v>368.7595262789705</v>
      </c>
      <c r="E26" s="1">
        <f t="shared" si="0"/>
        <v>368759.52627897047</v>
      </c>
      <c r="F26" s="2">
        <f t="shared" si="7"/>
        <v>9.3529413608015943</v>
      </c>
      <c r="G26" s="3">
        <f t="shared" si="1"/>
        <v>9352.9413608015948</v>
      </c>
      <c r="J26" s="2">
        <f>J25+((J27-J25)/2)</f>
        <v>750.00624878819008</v>
      </c>
      <c r="K26" s="1">
        <f t="shared" si="2"/>
        <v>750006.24878819007</v>
      </c>
      <c r="L26" s="2">
        <f t="shared" si="3"/>
        <v>28.522880063037974</v>
      </c>
      <c r="M26" s="3">
        <f t="shared" si="4"/>
        <v>28522.880063037974</v>
      </c>
      <c r="O26">
        <v>70873.173500000004</v>
      </c>
      <c r="P26">
        <f t="shared" si="5"/>
        <v>70.873173500000007</v>
      </c>
    </row>
    <row r="27" spans="1:18" x14ac:dyDescent="0.35">
      <c r="A27">
        <v>2042</v>
      </c>
      <c r="B27">
        <v>74.526519090909105</v>
      </c>
      <c r="C27">
        <v>303.58594854886297</v>
      </c>
      <c r="D27" s="2">
        <f t="shared" si="6"/>
        <v>378.11246763977209</v>
      </c>
      <c r="E27" s="1">
        <f t="shared" si="0"/>
        <v>378112.46763977211</v>
      </c>
      <c r="F27" s="2">
        <f t="shared" si="7"/>
        <v>18.401140238737355</v>
      </c>
      <c r="G27" s="3">
        <f t="shared" si="1"/>
        <v>18401.140238737356</v>
      </c>
      <c r="H27" s="2">
        <v>139.236943636364</v>
      </c>
      <c r="I27" s="2">
        <v>639.29218521486405</v>
      </c>
      <c r="J27" s="2">
        <f t="shared" si="8"/>
        <v>778.52912885122805</v>
      </c>
      <c r="K27" s="1">
        <f t="shared" si="2"/>
        <v>778529.12885122804</v>
      </c>
      <c r="L27" s="2">
        <f t="shared" si="3"/>
        <v>26.27147506569645</v>
      </c>
      <c r="M27" s="3">
        <f t="shared" si="4"/>
        <v>26271.47506569645</v>
      </c>
      <c r="O27">
        <v>77180.885939999993</v>
      </c>
      <c r="P27">
        <f t="shared" si="5"/>
        <v>77.180885939999996</v>
      </c>
    </row>
    <row r="28" spans="1:18" x14ac:dyDescent="0.35">
      <c r="A28">
        <v>2043</v>
      </c>
      <c r="D28" s="2">
        <f>D27+((D29-D27)/2)</f>
        <v>396.51360787850945</v>
      </c>
      <c r="E28" s="1">
        <f t="shared" si="0"/>
        <v>396513.60787850944</v>
      </c>
      <c r="F28" s="2">
        <f t="shared" si="7"/>
        <v>18.401140238737412</v>
      </c>
      <c r="G28" s="3">
        <f t="shared" si="1"/>
        <v>18401.140238737411</v>
      </c>
      <c r="J28" s="2">
        <f>J27+((J29-J27)/2)</f>
        <v>804.8006039169245</v>
      </c>
      <c r="K28" s="1">
        <f t="shared" si="2"/>
        <v>804800.60391692445</v>
      </c>
      <c r="L28" s="2">
        <f t="shared" si="3"/>
        <v>26.271475065696563</v>
      </c>
      <c r="M28" s="3">
        <f t="shared" si="4"/>
        <v>26271.475065696563</v>
      </c>
      <c r="O28">
        <v>84049.984790000002</v>
      </c>
      <c r="P28">
        <f t="shared" si="5"/>
        <v>84.049984789999996</v>
      </c>
    </row>
    <row r="29" spans="1:18" x14ac:dyDescent="0.35">
      <c r="A29">
        <v>2044</v>
      </c>
      <c r="B29">
        <v>78.813200909090895</v>
      </c>
      <c r="C29">
        <v>336.10154720815598</v>
      </c>
      <c r="D29" s="2">
        <f t="shared" si="6"/>
        <v>414.91474811724686</v>
      </c>
      <c r="E29" s="1">
        <f t="shared" si="0"/>
        <v>414914.74811724684</v>
      </c>
      <c r="F29" s="2">
        <f t="shared" si="7"/>
        <v>14.972551619660635</v>
      </c>
      <c r="G29" s="3">
        <f t="shared" si="1"/>
        <v>14972.551619660635</v>
      </c>
      <c r="H29" s="2">
        <v>148.088826363636</v>
      </c>
      <c r="I29" s="2">
        <v>682.98325261898503</v>
      </c>
      <c r="J29" s="2">
        <f t="shared" si="8"/>
        <v>831.07207898262106</v>
      </c>
      <c r="K29" s="1">
        <f t="shared" si="2"/>
        <v>831072.07898262108</v>
      </c>
      <c r="L29" s="2">
        <f t="shared" si="3"/>
        <v>32.833992286740909</v>
      </c>
      <c r="M29" s="3">
        <f t="shared" si="4"/>
        <v>32833.992286740911</v>
      </c>
      <c r="O29">
        <v>91530.433430000005</v>
      </c>
      <c r="P29">
        <f t="shared" si="5"/>
        <v>91.530433430000002</v>
      </c>
    </row>
    <row r="30" spans="1:18" x14ac:dyDescent="0.35">
      <c r="A30">
        <v>2045</v>
      </c>
      <c r="D30" s="2">
        <f>D29+((D31-D29)/2)</f>
        <v>429.88729973690749</v>
      </c>
      <c r="E30" s="1">
        <f t="shared" si="0"/>
        <v>429887.29973690747</v>
      </c>
      <c r="F30" s="2">
        <f t="shared" si="7"/>
        <v>14.972551619660692</v>
      </c>
      <c r="G30" s="3">
        <f t="shared" si="1"/>
        <v>14972.551619660691</v>
      </c>
      <c r="J30" s="2">
        <f>J29+((J31-J29)/2)</f>
        <v>863.90607126936197</v>
      </c>
      <c r="K30" s="1">
        <f t="shared" si="2"/>
        <v>863906.071269362</v>
      </c>
      <c r="L30" s="2">
        <f t="shared" si="3"/>
        <v>32.833992286741022</v>
      </c>
      <c r="M30" s="3">
        <f t="shared" si="4"/>
        <v>32833.992286741021</v>
      </c>
      <c r="O30">
        <v>99676.642009999996</v>
      </c>
      <c r="P30">
        <f t="shared" si="5"/>
        <v>99.676642009999995</v>
      </c>
      <c r="R30">
        <v>3654</v>
      </c>
    </row>
    <row r="31" spans="1:18" x14ac:dyDescent="0.35">
      <c r="A31">
        <v>2046</v>
      </c>
      <c r="B31">
        <v>82.862758181818194</v>
      </c>
      <c r="C31">
        <v>361.99709317474998</v>
      </c>
      <c r="D31" s="2">
        <f t="shared" si="6"/>
        <v>444.85985135656819</v>
      </c>
      <c r="E31" s="1">
        <f t="shared" si="0"/>
        <v>444859.85135656816</v>
      </c>
      <c r="F31" s="2">
        <f t="shared" si="7"/>
        <v>20.383839817501155</v>
      </c>
      <c r="G31" s="3">
        <f t="shared" si="1"/>
        <v>20383.839817501153</v>
      </c>
      <c r="H31" s="2">
        <v>155.33214272727301</v>
      </c>
      <c r="I31" s="2">
        <v>741.40792082883002</v>
      </c>
      <c r="J31" s="2">
        <f t="shared" si="8"/>
        <v>896.740063556103</v>
      </c>
      <c r="K31" s="1">
        <f t="shared" si="2"/>
        <v>896740.06355610304</v>
      </c>
      <c r="L31" s="2">
        <f t="shared" si="3"/>
        <v>43.958050452410021</v>
      </c>
      <c r="M31" s="3">
        <f t="shared" si="4"/>
        <v>43958.050452410018</v>
      </c>
      <c r="O31">
        <v>108547.8631</v>
      </c>
      <c r="P31">
        <f t="shared" si="5"/>
        <v>108.5478631</v>
      </c>
    </row>
    <row r="32" spans="1:18" x14ac:dyDescent="0.35">
      <c r="A32">
        <v>2047</v>
      </c>
      <c r="D32" s="2">
        <f>D31+((D33-D31)/2)</f>
        <v>465.24369117406934</v>
      </c>
      <c r="E32" s="1">
        <f t="shared" si="0"/>
        <v>465243.69117406936</v>
      </c>
      <c r="F32" s="2">
        <f t="shared" si="7"/>
        <v>20.383839817501212</v>
      </c>
      <c r="G32" s="3">
        <f t="shared" si="1"/>
        <v>20383.839817501212</v>
      </c>
      <c r="J32" s="2">
        <f>J31+((J33-J31)/2)</f>
        <v>940.69811400851302</v>
      </c>
      <c r="K32" s="1">
        <f t="shared" si="2"/>
        <v>940698.11400851305</v>
      </c>
      <c r="L32" s="2">
        <f t="shared" si="3"/>
        <v>43.958050452410021</v>
      </c>
      <c r="M32" s="3">
        <f t="shared" si="4"/>
        <v>43958.050452410018</v>
      </c>
      <c r="O32">
        <v>118208.62300000001</v>
      </c>
      <c r="P32">
        <f t="shared" si="5"/>
        <v>118.208623</v>
      </c>
    </row>
    <row r="33" spans="1:18" x14ac:dyDescent="0.35">
      <c r="A33">
        <v>2048</v>
      </c>
      <c r="B33">
        <v>86.488324545454503</v>
      </c>
      <c r="C33">
        <v>399.13920644611602</v>
      </c>
      <c r="D33" s="2">
        <f t="shared" si="6"/>
        <v>485.62753099157055</v>
      </c>
      <c r="E33" s="1">
        <f t="shared" si="0"/>
        <v>485627.53099157056</v>
      </c>
      <c r="F33" s="2">
        <f t="shared" si="7"/>
        <v>28.569712660831897</v>
      </c>
      <c r="G33" s="3">
        <f t="shared" si="1"/>
        <v>28569.712660831898</v>
      </c>
      <c r="H33" s="2">
        <v>161.52204727272701</v>
      </c>
      <c r="I33" s="2">
        <v>823.134117188196</v>
      </c>
      <c r="J33" s="2">
        <f t="shared" si="8"/>
        <v>984.65616446092304</v>
      </c>
      <c r="K33" s="1">
        <f t="shared" si="2"/>
        <v>984656.16446092306</v>
      </c>
      <c r="L33" s="2">
        <f t="shared" si="3"/>
        <v>45.154280947041343</v>
      </c>
      <c r="M33" s="3">
        <f t="shared" si="4"/>
        <v>45154.280947041341</v>
      </c>
      <c r="O33">
        <v>128729.19040000001</v>
      </c>
      <c r="P33">
        <f t="shared" si="5"/>
        <v>128.72919039999999</v>
      </c>
    </row>
    <row r="34" spans="1:18" x14ac:dyDescent="0.35">
      <c r="A34">
        <v>2049</v>
      </c>
      <c r="D34" s="2">
        <f>D33+((D35-D33)/2)</f>
        <v>514.19724365240245</v>
      </c>
      <c r="E34" s="1">
        <f t="shared" si="0"/>
        <v>514197.24365240242</v>
      </c>
      <c r="F34" s="2">
        <f t="shared" si="7"/>
        <v>28.56971266083201</v>
      </c>
      <c r="G34" s="3">
        <f t="shared" si="1"/>
        <v>28569.71266083201</v>
      </c>
      <c r="J34" s="2">
        <f>J33+((J35-J33)/2)</f>
        <v>1029.8104454079644</v>
      </c>
      <c r="K34" s="1">
        <f t="shared" si="2"/>
        <v>1029810.4454079644</v>
      </c>
      <c r="L34" s="2">
        <f t="shared" si="3"/>
        <v>45.15428094704157</v>
      </c>
      <c r="M34" s="3">
        <f t="shared" si="4"/>
        <v>45154.280947041567</v>
      </c>
      <c r="O34">
        <v>140186.08840000001</v>
      </c>
      <c r="P34">
        <f t="shared" si="5"/>
        <v>140.18608840000002</v>
      </c>
    </row>
    <row r="35" spans="1:18" x14ac:dyDescent="0.35">
      <c r="A35">
        <v>2050</v>
      </c>
      <c r="B35">
        <v>89.789295454545496</v>
      </c>
      <c r="C35">
        <v>452.97766085868898</v>
      </c>
      <c r="D35" s="2">
        <f t="shared" si="6"/>
        <v>542.76695631323446</v>
      </c>
      <c r="E35" s="1">
        <f t="shared" si="0"/>
        <v>542766.9563132344</v>
      </c>
      <c r="H35" s="2">
        <v>167.21188818181801</v>
      </c>
      <c r="I35" s="2">
        <v>907.75283817318802</v>
      </c>
      <c r="J35" s="2">
        <f t="shared" si="8"/>
        <v>1074.964726355006</v>
      </c>
      <c r="K35" s="1">
        <f t="shared" si="2"/>
        <v>1074964.726355006</v>
      </c>
      <c r="O35">
        <v>152662.6502</v>
      </c>
      <c r="P35">
        <f t="shared" si="5"/>
        <v>152.6626502</v>
      </c>
      <c r="R35">
        <v>4512</v>
      </c>
    </row>
    <row r="37" spans="1:18" ht="18" x14ac:dyDescent="0.4">
      <c r="I37" s="15"/>
    </row>
    <row r="38" spans="1:18" ht="18" x14ac:dyDescent="0.4">
      <c r="H38" s="15"/>
      <c r="J38" s="16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36F3-7447-43BD-96AC-0275A766CBA4}">
  <dimension ref="A1:M36"/>
  <sheetViews>
    <sheetView workbookViewId="0">
      <selection activeCell="E5" sqref="E5"/>
    </sheetView>
  </sheetViews>
  <sheetFormatPr defaultRowHeight="14.5" x14ac:dyDescent="0.35"/>
  <cols>
    <col min="2" max="2" width="14.6328125" bestFit="1" customWidth="1"/>
    <col min="3" max="3" width="13" bestFit="1" customWidth="1"/>
    <col min="4" max="5" width="12.90625" customWidth="1"/>
    <col min="6" max="6" width="14.6328125" bestFit="1" customWidth="1"/>
    <col min="7" max="7" width="13" bestFit="1" customWidth="1"/>
    <col min="8" max="9" width="12.90625" customWidth="1"/>
    <col min="10" max="10" width="14.453125" bestFit="1" customWidth="1"/>
    <col min="11" max="11" width="15.453125" bestFit="1" customWidth="1"/>
    <col min="12" max="12" width="15.08984375" bestFit="1" customWidth="1"/>
    <col min="13" max="13" width="16.08984375" bestFit="1" customWidth="1"/>
  </cols>
  <sheetData>
    <row r="1" spans="1:13" x14ac:dyDescent="0.35">
      <c r="B1" t="s">
        <v>14</v>
      </c>
      <c r="J1" s="10" t="s">
        <v>18</v>
      </c>
      <c r="K1" s="11"/>
    </row>
    <row r="2" spans="1:13" x14ac:dyDescent="0.35">
      <c r="B2" t="s">
        <v>12</v>
      </c>
      <c r="C2" t="s">
        <v>12</v>
      </c>
      <c r="F2" t="s">
        <v>13</v>
      </c>
      <c r="G2" t="s">
        <v>13</v>
      </c>
      <c r="J2" s="12" t="s">
        <v>12</v>
      </c>
      <c r="K2" s="13" t="s">
        <v>13</v>
      </c>
      <c r="L2" t="s">
        <v>17</v>
      </c>
      <c r="M2" t="s">
        <v>17</v>
      </c>
    </row>
    <row r="3" spans="1:13" x14ac:dyDescent="0.35">
      <c r="A3" t="s">
        <v>1</v>
      </c>
      <c r="B3" t="s">
        <v>0</v>
      </c>
      <c r="C3" t="s">
        <v>2</v>
      </c>
      <c r="D3" s="6" t="s">
        <v>15</v>
      </c>
      <c r="F3" t="s">
        <v>0</v>
      </c>
      <c r="G3" t="s">
        <v>2</v>
      </c>
      <c r="H3" s="5" t="s">
        <v>15</v>
      </c>
      <c r="I3" s="5"/>
      <c r="J3" s="14" t="s">
        <v>16</v>
      </c>
      <c r="K3" s="13" t="s">
        <v>16</v>
      </c>
    </row>
    <row r="4" spans="1:13" x14ac:dyDescent="0.35">
      <c r="A4">
        <v>2018</v>
      </c>
      <c r="B4" s="7">
        <v>16.258679090909101</v>
      </c>
      <c r="C4" s="7">
        <v>41.076723385145499</v>
      </c>
      <c r="D4" s="8">
        <f>(C4+B4)*1000</f>
        <v>57335.402476054594</v>
      </c>
      <c r="E4" s="6">
        <v>57335.402476054594</v>
      </c>
      <c r="F4" s="7">
        <v>16.795572727272699</v>
      </c>
      <c r="G4" s="7">
        <v>37.128700161271297</v>
      </c>
      <c r="H4" s="9">
        <f>(G4+F4)*1000</f>
        <v>53924.272888543994</v>
      </c>
      <c r="I4" s="9">
        <v>53924.272888543994</v>
      </c>
      <c r="J4" s="6">
        <v>7762.0726260000001</v>
      </c>
      <c r="K4" s="5">
        <v>7762.0726260000001</v>
      </c>
      <c r="L4" s="8">
        <f>E4-J4</f>
        <v>49573.329850054593</v>
      </c>
      <c r="M4" s="9">
        <f>I4-K4</f>
        <v>46162.200262543993</v>
      </c>
    </row>
    <row r="5" spans="1:13" x14ac:dyDescent="0.35">
      <c r="B5" s="7"/>
      <c r="C5" s="7"/>
      <c r="D5" s="8"/>
      <c r="E5" s="8">
        <v>64138.699769225394</v>
      </c>
      <c r="F5" s="7"/>
      <c r="G5" s="7"/>
      <c r="H5" s="9"/>
      <c r="I5" s="9">
        <v>68785.580450533438</v>
      </c>
      <c r="J5" s="6">
        <v>13385.895329999999</v>
      </c>
      <c r="K5" s="5">
        <v>13385.895329999999</v>
      </c>
      <c r="L5" s="8">
        <f>E5-J5</f>
        <v>50752.804439225394</v>
      </c>
      <c r="M5" s="9">
        <f t="shared" ref="M5:M36" si="0">I5-K5</f>
        <v>55399.685120533439</v>
      </c>
    </row>
    <row r="6" spans="1:13" x14ac:dyDescent="0.35">
      <c r="A6">
        <v>2020</v>
      </c>
      <c r="B6" s="7">
        <v>19.673482727272699</v>
      </c>
      <c r="C6" s="7">
        <v>51.268514335123498</v>
      </c>
      <c r="D6" s="8">
        <f>(C6+B6)*1000</f>
        <v>70941.9970623962</v>
      </c>
      <c r="E6" s="8">
        <v>70941.9970623962</v>
      </c>
      <c r="F6" s="7">
        <v>20.908446363636401</v>
      </c>
      <c r="G6" s="7">
        <v>62.7384416488865</v>
      </c>
      <c r="H6" s="9">
        <f t="shared" ref="H6:H36" si="1">(G6+F6)*1000</f>
        <v>83646.888012522904</v>
      </c>
      <c r="I6" s="9">
        <v>83646.888012522904</v>
      </c>
      <c r="J6" s="6">
        <v>70941.997059999994</v>
      </c>
      <c r="K6" s="5">
        <v>83646.888009999995</v>
      </c>
      <c r="L6" s="8">
        <f>E6-J6</f>
        <v>2.396205672994256E-6</v>
      </c>
      <c r="M6" s="9">
        <f t="shared" si="0"/>
        <v>2.5229091988876462E-6</v>
      </c>
    </row>
    <row r="7" spans="1:13" x14ac:dyDescent="0.35">
      <c r="B7" s="7"/>
      <c r="C7" s="7"/>
      <c r="D7" s="8"/>
      <c r="E7" s="8">
        <v>84566.787027103346</v>
      </c>
      <c r="F7" s="7"/>
      <c r="G7" s="7"/>
      <c r="H7" s="9"/>
      <c r="I7" s="9">
        <v>104528.04961087862</v>
      </c>
      <c r="J7" s="6">
        <v>84566.787030000007</v>
      </c>
      <c r="K7" s="5">
        <v>104528.0496</v>
      </c>
      <c r="L7" s="8">
        <f>E7-J7</f>
        <v>-2.8966605896130204E-6</v>
      </c>
      <c r="M7" s="9">
        <f t="shared" si="0"/>
        <v>1.0878618923015893E-5</v>
      </c>
    </row>
    <row r="8" spans="1:13" x14ac:dyDescent="0.35">
      <c r="A8">
        <v>2022</v>
      </c>
      <c r="B8" s="7">
        <v>23.176570000000002</v>
      </c>
      <c r="C8" s="7">
        <v>75.015006991810495</v>
      </c>
      <c r="D8" s="8">
        <f>(C8+B8)*1000</f>
        <v>98191.576991810492</v>
      </c>
      <c r="E8" s="8">
        <v>98191.576991810492</v>
      </c>
      <c r="F8" s="7">
        <v>25.792741818181799</v>
      </c>
      <c r="G8" s="7">
        <v>99.616469391052505</v>
      </c>
      <c r="H8" s="9">
        <f t="shared" si="1"/>
        <v>125409.2112092343</v>
      </c>
      <c r="I8" s="9">
        <v>125409.2112092343</v>
      </c>
      <c r="J8" s="6">
        <v>98191.576990000001</v>
      </c>
      <c r="K8" s="5">
        <v>125409.21120000001</v>
      </c>
      <c r="L8" s="8">
        <f t="shared" ref="L8:L36" si="2">E8-J8</f>
        <v>1.8104910850524902E-6</v>
      </c>
      <c r="M8" s="9">
        <f t="shared" si="0"/>
        <v>9.2342961579561234E-6</v>
      </c>
    </row>
    <row r="9" spans="1:13" x14ac:dyDescent="0.35">
      <c r="B9" s="7"/>
      <c r="C9" s="7"/>
      <c r="D9" s="8"/>
      <c r="E9" s="8">
        <v>106978.90145830385</v>
      </c>
      <c r="F9" s="7"/>
      <c r="G9" s="7"/>
      <c r="H9" s="9"/>
      <c r="I9" s="9">
        <v>145538.74112276145</v>
      </c>
      <c r="J9" s="6">
        <v>106978.90150000001</v>
      </c>
      <c r="K9" s="5">
        <v>145538.74110000001</v>
      </c>
      <c r="L9" s="8">
        <f t="shared" si="2"/>
        <v>-4.1696155676618218E-5</v>
      </c>
      <c r="M9" s="9">
        <f t="shared" si="0"/>
        <v>2.2761436412110925E-5</v>
      </c>
    </row>
    <row r="10" spans="1:13" x14ac:dyDescent="0.35">
      <c r="A10">
        <v>2024</v>
      </c>
      <c r="B10" s="7">
        <v>26.291125454545501</v>
      </c>
      <c r="C10" s="7">
        <v>89.475100470251704</v>
      </c>
      <c r="D10" s="8">
        <f>(C10+B10)*1000</f>
        <v>115766.2259247972</v>
      </c>
      <c r="E10" s="8">
        <v>115766.2259247972</v>
      </c>
      <c r="F10" s="7">
        <v>30.935123636363599</v>
      </c>
      <c r="G10" s="7">
        <v>134.733147399925</v>
      </c>
      <c r="H10" s="9">
        <f t="shared" si="1"/>
        <v>165668.27103628861</v>
      </c>
      <c r="I10" s="9">
        <v>165668.27103628861</v>
      </c>
      <c r="J10" s="6">
        <v>115766.2259</v>
      </c>
      <c r="K10" s="5">
        <v>165668.27100000001</v>
      </c>
      <c r="L10" s="8">
        <f t="shared" si="2"/>
        <v>2.4797191144898534E-5</v>
      </c>
      <c r="M10" s="9">
        <f t="shared" si="0"/>
        <v>3.6288605770096183E-5</v>
      </c>
    </row>
    <row r="11" spans="1:13" x14ac:dyDescent="0.35">
      <c r="B11" s="7"/>
      <c r="C11" s="7"/>
      <c r="D11" s="8"/>
      <c r="E11" s="8">
        <v>123406.30952244411</v>
      </c>
      <c r="F11" s="7"/>
      <c r="G11" s="7"/>
      <c r="H11" s="9"/>
      <c r="I11" s="9">
        <v>182507.87311277082</v>
      </c>
      <c r="J11" s="6">
        <v>123406.3095</v>
      </c>
      <c r="K11" s="5">
        <v>182507.8731</v>
      </c>
      <c r="L11" s="8">
        <f t="shared" si="2"/>
        <v>2.2444102796725929E-5</v>
      </c>
      <c r="M11" s="9">
        <f t="shared" si="0"/>
        <v>1.2770819012075663E-5</v>
      </c>
    </row>
    <row r="12" spans="1:13" x14ac:dyDescent="0.35">
      <c r="A12">
        <v>2026</v>
      </c>
      <c r="B12" s="7">
        <v>30.089390000000002</v>
      </c>
      <c r="C12" s="7">
        <v>100.957003120091</v>
      </c>
      <c r="D12" s="8">
        <f>(C12+B12)*1000</f>
        <v>131046.39312009102</v>
      </c>
      <c r="E12" s="8">
        <v>131046.39312009102</v>
      </c>
      <c r="F12" s="7">
        <v>37.526330000000002</v>
      </c>
      <c r="G12" s="7">
        <v>161.821145189253</v>
      </c>
      <c r="H12" s="9">
        <f t="shared" si="1"/>
        <v>199347.47518925299</v>
      </c>
      <c r="I12" s="9">
        <v>199347.47518925299</v>
      </c>
      <c r="J12" s="6">
        <v>131046.3931</v>
      </c>
      <c r="K12" s="5">
        <v>199347.47519999999</v>
      </c>
      <c r="L12" s="8">
        <f t="shared" si="2"/>
        <v>2.0091014448553324E-5</v>
      </c>
      <c r="M12" s="9">
        <f t="shared" si="0"/>
        <v>-1.0746996849775314E-5</v>
      </c>
    </row>
    <row r="13" spans="1:13" x14ac:dyDescent="0.35">
      <c r="B13" s="7"/>
      <c r="C13" s="7"/>
      <c r="D13" s="8"/>
      <c r="E13" s="8">
        <v>145568.20333939666</v>
      </c>
      <c r="F13" s="7"/>
      <c r="G13" s="7"/>
      <c r="H13" s="9"/>
      <c r="I13" s="9">
        <v>226277.42299354792</v>
      </c>
      <c r="J13" s="6">
        <v>145568.20329999999</v>
      </c>
      <c r="K13" s="5">
        <v>226277.42300000001</v>
      </c>
      <c r="L13" s="8">
        <f t="shared" si="2"/>
        <v>3.9396662032231688E-5</v>
      </c>
      <c r="M13" s="9">
        <f t="shared" si="0"/>
        <v>-6.4520863816142082E-6</v>
      </c>
    </row>
    <row r="14" spans="1:13" x14ac:dyDescent="0.35">
      <c r="A14">
        <v>2028</v>
      </c>
      <c r="B14" s="7">
        <v>34.8543372727273</v>
      </c>
      <c r="C14" s="7">
        <v>125.235676285975</v>
      </c>
      <c r="D14" s="8">
        <f>(C14+B14)*1000</f>
        <v>160090.01355870231</v>
      </c>
      <c r="E14" s="8">
        <v>160090.01355870231</v>
      </c>
      <c r="F14" s="7">
        <v>45.875010909090904</v>
      </c>
      <c r="G14" s="7">
        <v>207.33235988875199</v>
      </c>
      <c r="H14" s="9">
        <f t="shared" si="1"/>
        <v>253207.37079784289</v>
      </c>
      <c r="I14" s="9">
        <v>253207.37079784289</v>
      </c>
      <c r="J14" s="6">
        <v>160090.01360000001</v>
      </c>
      <c r="K14" s="5">
        <v>253207.3708</v>
      </c>
      <c r="L14" s="8">
        <f t="shared" si="2"/>
        <v>-4.1297695133835077E-5</v>
      </c>
      <c r="M14" s="9">
        <f t="shared" si="0"/>
        <v>-2.1571177057921886E-6</v>
      </c>
    </row>
    <row r="15" spans="1:13" x14ac:dyDescent="0.35">
      <c r="B15" s="7"/>
      <c r="C15" s="7"/>
      <c r="D15" s="8"/>
      <c r="E15" s="8">
        <v>180415.0682381388</v>
      </c>
      <c r="F15" s="7"/>
      <c r="G15" s="7"/>
      <c r="H15" s="9"/>
      <c r="I15" s="9">
        <v>299922.33205880539</v>
      </c>
      <c r="J15" s="6">
        <v>180415.06820000001</v>
      </c>
      <c r="K15" s="5">
        <v>299922.3321</v>
      </c>
      <c r="L15" s="8">
        <f t="shared" si="2"/>
        <v>3.8138794479891658E-5</v>
      </c>
      <c r="M15" s="9">
        <f t="shared" si="0"/>
        <v>-4.1194609366357327E-5</v>
      </c>
    </row>
    <row r="16" spans="1:13" x14ac:dyDescent="0.35">
      <c r="A16">
        <v>2030</v>
      </c>
      <c r="B16" s="7">
        <v>40.543157272727299</v>
      </c>
      <c r="C16" s="7">
        <v>160.19696564484801</v>
      </c>
      <c r="D16" s="8">
        <f>(C16+B16)*1000</f>
        <v>200740.12291757533</v>
      </c>
      <c r="E16" s="8">
        <v>200740.12291757533</v>
      </c>
      <c r="F16" s="7">
        <v>56.131709999999998</v>
      </c>
      <c r="G16" s="7">
        <v>290.50558331976799</v>
      </c>
      <c r="H16" s="9">
        <f t="shared" si="1"/>
        <v>346637.29331976798</v>
      </c>
      <c r="I16" s="9">
        <v>346637.29331976798</v>
      </c>
      <c r="J16" s="6">
        <v>200740.12289999999</v>
      </c>
      <c r="K16" s="5">
        <v>346637.29330000002</v>
      </c>
      <c r="L16" s="8">
        <f t="shared" si="2"/>
        <v>1.7575337551534176E-5</v>
      </c>
      <c r="M16" s="9">
        <f t="shared" si="0"/>
        <v>1.976796193048358E-5</v>
      </c>
    </row>
    <row r="17" spans="1:13" x14ac:dyDescent="0.35">
      <c r="B17" s="7"/>
      <c r="C17" s="7"/>
      <c r="D17" s="8"/>
      <c r="E17" s="8">
        <v>222941.5152392067</v>
      </c>
      <c r="F17" s="7"/>
      <c r="G17" s="7"/>
      <c r="H17" s="9"/>
      <c r="I17" s="9">
        <v>408730.64316369419</v>
      </c>
      <c r="J17" s="6">
        <v>222941.51519999999</v>
      </c>
      <c r="K17" s="5">
        <v>408730.64319999999</v>
      </c>
      <c r="L17" s="8">
        <f t="shared" si="2"/>
        <v>3.9206701330840588E-5</v>
      </c>
      <c r="M17" s="9">
        <f t="shared" si="0"/>
        <v>-3.6305806133896112E-5</v>
      </c>
    </row>
    <row r="18" spans="1:13" x14ac:dyDescent="0.35">
      <c r="A18">
        <v>2032</v>
      </c>
      <c r="B18" s="7">
        <v>46.188879090909097</v>
      </c>
      <c r="C18" s="7">
        <v>198.954028469929</v>
      </c>
      <c r="D18" s="8">
        <f>(C18+B18)*1000</f>
        <v>245142.9075608381</v>
      </c>
      <c r="E18" s="8">
        <v>245142.9075608381</v>
      </c>
      <c r="F18" s="7">
        <v>67.492456363636407</v>
      </c>
      <c r="G18" s="7">
        <v>403.33153664398401</v>
      </c>
      <c r="H18" s="9">
        <f t="shared" si="1"/>
        <v>470823.99300762039</v>
      </c>
      <c r="I18" s="9">
        <v>470823.99300762039</v>
      </c>
      <c r="J18" s="6">
        <v>245142.90760000001</v>
      </c>
      <c r="K18" s="5">
        <v>470823.99300000002</v>
      </c>
      <c r="L18" s="8">
        <f t="shared" si="2"/>
        <v>-3.9161910535767674E-5</v>
      </c>
      <c r="M18" s="9">
        <f t="shared" si="0"/>
        <v>7.6203723438084126E-6</v>
      </c>
    </row>
    <row r="19" spans="1:13" x14ac:dyDescent="0.35">
      <c r="B19" s="7"/>
      <c r="C19" s="7"/>
      <c r="D19" s="8"/>
      <c r="E19" s="8">
        <v>260168.14016569583</v>
      </c>
      <c r="F19" s="7"/>
      <c r="G19" s="7"/>
      <c r="H19" s="9"/>
      <c r="I19" s="9">
        <v>518232.62545464345</v>
      </c>
      <c r="J19" s="6">
        <v>260168.14019999999</v>
      </c>
      <c r="K19" s="5">
        <v>518232.62550000002</v>
      </c>
      <c r="L19" s="8">
        <f t="shared" si="2"/>
        <v>-3.4304161090403795E-5</v>
      </c>
      <c r="M19" s="9">
        <f t="shared" si="0"/>
        <v>-4.5356573536992073E-5</v>
      </c>
    </row>
    <row r="20" spans="1:13" x14ac:dyDescent="0.35">
      <c r="A20">
        <v>2034</v>
      </c>
      <c r="B20" s="7">
        <v>51.766153636363597</v>
      </c>
      <c r="C20" s="7">
        <v>223.42721913419001</v>
      </c>
      <c r="D20" s="8">
        <f>(C20+B20)*1000</f>
        <v>275193.37277055357</v>
      </c>
      <c r="E20" s="8">
        <v>275193.37277055357</v>
      </c>
      <c r="F20" s="7">
        <v>80.480386363636399</v>
      </c>
      <c r="G20" s="7">
        <v>485.16087153802999</v>
      </c>
      <c r="H20" s="9">
        <f t="shared" si="1"/>
        <v>565641.25790166645</v>
      </c>
      <c r="I20" s="9">
        <v>565641.25790166645</v>
      </c>
      <c r="J20" s="6">
        <v>275193.37280000001</v>
      </c>
      <c r="K20" s="5">
        <v>565641.25789999997</v>
      </c>
      <c r="L20" s="8">
        <f t="shared" si="2"/>
        <v>-2.9446440748870373E-5</v>
      </c>
      <c r="M20" s="9">
        <f t="shared" si="0"/>
        <v>1.6664853319525719E-6</v>
      </c>
    </row>
    <row r="21" spans="1:13" x14ac:dyDescent="0.35">
      <c r="B21" s="7"/>
      <c r="C21" s="7"/>
      <c r="D21" s="8"/>
      <c r="E21" s="8">
        <v>284698.66863308911</v>
      </c>
      <c r="F21" s="7"/>
      <c r="G21" s="7"/>
      <c r="H21" s="9"/>
      <c r="I21" s="9">
        <v>592764.4262119435</v>
      </c>
      <c r="J21" s="6">
        <v>284698.66859999998</v>
      </c>
      <c r="K21" s="5">
        <v>592764.42619999999</v>
      </c>
      <c r="L21" s="8">
        <f t="shared" si="2"/>
        <v>3.3089134376496077E-5</v>
      </c>
      <c r="M21" s="9">
        <f t="shared" si="0"/>
        <v>1.194351352751255E-5</v>
      </c>
    </row>
    <row r="22" spans="1:13" x14ac:dyDescent="0.35">
      <c r="A22">
        <v>2036</v>
      </c>
      <c r="B22" s="7">
        <v>57.359453636363597</v>
      </c>
      <c r="C22" s="7">
        <v>236.84451085926099</v>
      </c>
      <c r="D22" s="8">
        <f>(C22+B22)*1000</f>
        <v>294203.96449562459</v>
      </c>
      <c r="E22" s="8">
        <v>294203.96449562459</v>
      </c>
      <c r="F22" s="7">
        <v>95.322164545454498</v>
      </c>
      <c r="G22" s="7">
        <v>524.56542997676604</v>
      </c>
      <c r="H22" s="9">
        <f t="shared" si="1"/>
        <v>619887.59452222055</v>
      </c>
      <c r="I22" s="9">
        <v>619887.59452222055</v>
      </c>
      <c r="J22" s="6">
        <v>294203.9645</v>
      </c>
      <c r="K22" s="5">
        <v>619887.59450000001</v>
      </c>
      <c r="L22" s="8">
        <f t="shared" si="2"/>
        <v>-4.3754116632044315E-6</v>
      </c>
      <c r="M22" s="9">
        <f t="shared" si="0"/>
        <v>2.2220541723072529E-5</v>
      </c>
    </row>
    <row r="23" spans="1:13" x14ac:dyDescent="0.35">
      <c r="B23" s="7"/>
      <c r="C23" s="7"/>
      <c r="D23" s="8"/>
      <c r="E23" s="8">
        <v>303420.31575308635</v>
      </c>
      <c r="F23" s="7"/>
      <c r="G23" s="7"/>
      <c r="H23" s="9"/>
      <c r="I23" s="9">
        <v>656723.89429270464</v>
      </c>
      <c r="J23" s="6">
        <v>303420.31579999998</v>
      </c>
      <c r="K23" s="5">
        <v>656723.89430000004</v>
      </c>
      <c r="L23" s="8">
        <f t="shared" si="2"/>
        <v>-4.6913628466427326E-5</v>
      </c>
      <c r="M23" s="9">
        <f t="shared" si="0"/>
        <v>-7.295398972928524E-6</v>
      </c>
    </row>
    <row r="24" spans="1:13" x14ac:dyDescent="0.35">
      <c r="A24">
        <v>2038</v>
      </c>
      <c r="B24" s="7">
        <v>63.679678181818197</v>
      </c>
      <c r="C24" s="7">
        <v>248.95698882873</v>
      </c>
      <c r="D24" s="8">
        <f>(C24+B24)*1000</f>
        <v>312636.66701054818</v>
      </c>
      <c r="E24" s="8">
        <v>312636.66701054818</v>
      </c>
      <c r="F24" s="7">
        <v>111.444223636364</v>
      </c>
      <c r="G24" s="7">
        <v>582.11597042682502</v>
      </c>
      <c r="H24" s="9">
        <f t="shared" si="1"/>
        <v>693560.19406318897</v>
      </c>
      <c r="I24" s="9">
        <v>693560.19406318897</v>
      </c>
      <c r="J24" s="6">
        <v>312636.66700000002</v>
      </c>
      <c r="K24" s="5">
        <v>693560.19409999996</v>
      </c>
      <c r="L24" s="8">
        <f t="shared" si="2"/>
        <v>1.054815948009491E-5</v>
      </c>
      <c r="M24" s="9">
        <f t="shared" si="0"/>
        <v>-3.6810990422964096E-5</v>
      </c>
    </row>
    <row r="25" spans="1:13" x14ac:dyDescent="0.35">
      <c r="B25" s="7"/>
      <c r="C25" s="7"/>
      <c r="D25" s="8"/>
      <c r="E25" s="8">
        <v>336021.62596435851</v>
      </c>
      <c r="F25" s="7"/>
      <c r="G25" s="7"/>
      <c r="H25" s="9"/>
      <c r="I25" s="9">
        <v>707521.7813941706</v>
      </c>
      <c r="J25" s="6">
        <v>336021.62599999999</v>
      </c>
      <c r="K25" s="5">
        <v>707521.78139999998</v>
      </c>
      <c r="L25" s="8">
        <f t="shared" si="2"/>
        <v>-3.5641482099890709E-5</v>
      </c>
      <c r="M25" s="9">
        <f t="shared" si="0"/>
        <v>-5.8293808251619339E-6</v>
      </c>
    </row>
    <row r="26" spans="1:13" x14ac:dyDescent="0.35">
      <c r="A26">
        <v>2040</v>
      </c>
      <c r="B26" s="7">
        <v>69.763981818181804</v>
      </c>
      <c r="C26" s="7">
        <v>289.64260309998701</v>
      </c>
      <c r="D26" s="8">
        <f>(C26+B26)*1000</f>
        <v>359406.58491816884</v>
      </c>
      <c r="E26" s="8">
        <v>359406.58491816884</v>
      </c>
      <c r="F26" s="7">
        <v>127.604308181818</v>
      </c>
      <c r="G26" s="7">
        <v>593.87906054333405</v>
      </c>
      <c r="H26" s="9">
        <f t="shared" si="1"/>
        <v>721483.3687251521</v>
      </c>
      <c r="I26" s="9">
        <v>721483.3687251521</v>
      </c>
      <c r="J26" s="6">
        <v>359406.58490000002</v>
      </c>
      <c r="K26" s="5">
        <v>721483.36869999999</v>
      </c>
      <c r="L26" s="8">
        <f t="shared" si="2"/>
        <v>1.816882286220789E-5</v>
      </c>
      <c r="M26" s="9">
        <f t="shared" si="0"/>
        <v>2.5152112357318401E-5</v>
      </c>
    </row>
    <row r="27" spans="1:13" x14ac:dyDescent="0.35">
      <c r="B27" s="7"/>
      <c r="C27" s="7"/>
      <c r="D27" s="8"/>
      <c r="E27" s="8">
        <v>368759.52627897047</v>
      </c>
      <c r="F27" s="7"/>
      <c r="G27" s="7"/>
      <c r="H27" s="9"/>
      <c r="I27" s="9">
        <v>750006.24878819007</v>
      </c>
      <c r="J27" s="6">
        <v>368759.52630000003</v>
      </c>
      <c r="K27" s="5">
        <v>750006.24879999994</v>
      </c>
      <c r="L27" s="8">
        <f t="shared" si="2"/>
        <v>-2.1029554773122072E-5</v>
      </c>
      <c r="M27" s="9">
        <f t="shared" si="0"/>
        <v>-1.1809868738055229E-5</v>
      </c>
    </row>
    <row r="28" spans="1:13" x14ac:dyDescent="0.35">
      <c r="A28">
        <v>2042</v>
      </c>
      <c r="B28" s="7">
        <v>74.526519090909105</v>
      </c>
      <c r="C28" s="7">
        <v>303.58594854886297</v>
      </c>
      <c r="D28" s="8">
        <f>(C28+B28)*1000</f>
        <v>378112.46763977211</v>
      </c>
      <c r="E28" s="8">
        <v>378112.46763977211</v>
      </c>
      <c r="F28" s="7">
        <v>139.236943636364</v>
      </c>
      <c r="G28" s="7">
        <v>639.29218521486405</v>
      </c>
      <c r="H28" s="9">
        <f t="shared" si="1"/>
        <v>778529.12885122804</v>
      </c>
      <c r="I28" s="9">
        <v>778529.12885122804</v>
      </c>
      <c r="J28" s="6">
        <v>378112.46759999997</v>
      </c>
      <c r="K28" s="5">
        <v>778529.12890000001</v>
      </c>
      <c r="L28" s="8">
        <f t="shared" si="2"/>
        <v>3.977213054895401E-5</v>
      </c>
      <c r="M28" s="9">
        <f t="shared" si="0"/>
        <v>-4.8771966248750687E-5</v>
      </c>
    </row>
    <row r="29" spans="1:13" x14ac:dyDescent="0.35">
      <c r="B29" s="7"/>
      <c r="C29" s="7"/>
      <c r="D29" s="8"/>
      <c r="E29" s="8">
        <v>396513.60787850944</v>
      </c>
      <c r="F29" s="7"/>
      <c r="G29" s="7"/>
      <c r="H29" s="9"/>
      <c r="I29" s="9">
        <v>804800.60391692445</v>
      </c>
      <c r="J29" s="6">
        <v>396513.6079</v>
      </c>
      <c r="K29" s="5">
        <v>804800.60389999999</v>
      </c>
      <c r="L29" s="8">
        <f t="shared" si="2"/>
        <v>-2.1490559447556734E-5</v>
      </c>
      <c r="M29" s="9">
        <f t="shared" si="0"/>
        <v>1.6924459487199783E-5</v>
      </c>
    </row>
    <row r="30" spans="1:13" x14ac:dyDescent="0.35">
      <c r="A30">
        <v>2044</v>
      </c>
      <c r="B30" s="7">
        <v>78.813200909090895</v>
      </c>
      <c r="C30" s="7">
        <v>336.10154720815598</v>
      </c>
      <c r="D30" s="8">
        <f>(C30+B30)*1000</f>
        <v>414914.74811724684</v>
      </c>
      <c r="E30" s="8">
        <v>414914.74811724684</v>
      </c>
      <c r="F30" s="7">
        <v>148.088826363636</v>
      </c>
      <c r="G30" s="7">
        <v>682.98325261898503</v>
      </c>
      <c r="H30" s="9">
        <f t="shared" si="1"/>
        <v>831072.07898262108</v>
      </c>
      <c r="I30" s="9">
        <v>831072.07898262108</v>
      </c>
      <c r="J30" s="6">
        <v>414914.74810000003</v>
      </c>
      <c r="K30" s="5">
        <v>831072.07900000003</v>
      </c>
      <c r="L30" s="8">
        <f t="shared" si="2"/>
        <v>1.7246813513338566E-5</v>
      </c>
      <c r="M30" s="9">
        <f t="shared" si="0"/>
        <v>-1.7378944903612137E-5</v>
      </c>
    </row>
    <row r="31" spans="1:13" x14ac:dyDescent="0.35">
      <c r="B31" s="7"/>
      <c r="C31" s="7"/>
      <c r="D31" s="8"/>
      <c r="E31" s="8">
        <v>429887.29973690747</v>
      </c>
      <c r="F31" s="7"/>
      <c r="G31" s="7"/>
      <c r="H31" s="9"/>
      <c r="I31" s="9">
        <v>863906.071269362</v>
      </c>
      <c r="J31" s="6">
        <v>429887.29969999997</v>
      </c>
      <c r="K31" s="5">
        <v>863906.07129999995</v>
      </c>
      <c r="L31" s="8">
        <f t="shared" si="2"/>
        <v>3.6907498724758625E-5</v>
      </c>
      <c r="M31" s="9">
        <f t="shared" si="0"/>
        <v>-3.0637951567769051E-5</v>
      </c>
    </row>
    <row r="32" spans="1:13" x14ac:dyDescent="0.35">
      <c r="A32">
        <v>2046</v>
      </c>
      <c r="B32" s="7">
        <v>82.862758181818194</v>
      </c>
      <c r="C32" s="7">
        <v>361.99709317474998</v>
      </c>
      <c r="D32" s="8">
        <f>(C32+B32)*1000</f>
        <v>444859.85135656816</v>
      </c>
      <c r="E32" s="8">
        <v>444859.85135656816</v>
      </c>
      <c r="F32" s="7">
        <v>155.33214272727301</v>
      </c>
      <c r="G32" s="7">
        <v>741.40792082883002</v>
      </c>
      <c r="H32" s="9">
        <f t="shared" si="1"/>
        <v>896740.06355610304</v>
      </c>
      <c r="I32" s="9">
        <v>896740.06355610304</v>
      </c>
      <c r="J32" s="6">
        <v>444859.85139999999</v>
      </c>
      <c r="K32" s="5">
        <v>896740.06359999999</v>
      </c>
      <c r="L32" s="8">
        <f t="shared" si="2"/>
        <v>-4.3431820813566446E-5</v>
      </c>
      <c r="M32" s="9">
        <f t="shared" si="0"/>
        <v>-4.3896958231925964E-5</v>
      </c>
    </row>
    <row r="33" spans="1:13" x14ac:dyDescent="0.35">
      <c r="B33" s="7"/>
      <c r="C33" s="7"/>
      <c r="D33" s="8"/>
      <c r="E33" s="8">
        <v>465243.69117406936</v>
      </c>
      <c r="F33" s="7"/>
      <c r="G33" s="7"/>
      <c r="H33" s="9"/>
      <c r="I33" s="9">
        <v>940698.11400851305</v>
      </c>
      <c r="J33" s="6">
        <v>465243.6912</v>
      </c>
      <c r="K33" s="5">
        <v>940698.11399999994</v>
      </c>
      <c r="L33" s="8">
        <f t="shared" si="2"/>
        <v>-2.5930639822036028E-5</v>
      </c>
      <c r="M33" s="9">
        <f t="shared" si="0"/>
        <v>8.5131032392382622E-6</v>
      </c>
    </row>
    <row r="34" spans="1:13" x14ac:dyDescent="0.35">
      <c r="A34">
        <v>2048</v>
      </c>
      <c r="B34" s="7">
        <v>86.488324545454503</v>
      </c>
      <c r="C34" s="7">
        <v>399.13920644611602</v>
      </c>
      <c r="D34" s="8">
        <f>(C34+B34)*1000</f>
        <v>485627.53099157056</v>
      </c>
      <c r="E34" s="8">
        <v>485627.53099157056</v>
      </c>
      <c r="F34" s="7">
        <v>161.52204727272701</v>
      </c>
      <c r="G34" s="7">
        <v>823.134117188196</v>
      </c>
      <c r="H34" s="9">
        <f t="shared" si="1"/>
        <v>984656.16446092306</v>
      </c>
      <c r="I34" s="9">
        <v>984656.16446092306</v>
      </c>
      <c r="J34" s="6">
        <v>485627.53100000002</v>
      </c>
      <c r="K34" s="5">
        <v>984656.16449999996</v>
      </c>
      <c r="L34" s="8">
        <f t="shared" si="2"/>
        <v>-8.4294588305056095E-6</v>
      </c>
      <c r="M34" s="9">
        <f t="shared" si="0"/>
        <v>-3.9076898247003555E-5</v>
      </c>
    </row>
    <row r="35" spans="1:13" x14ac:dyDescent="0.35">
      <c r="B35" s="7"/>
      <c r="C35" s="7"/>
      <c r="D35" s="8"/>
      <c r="E35" s="8">
        <v>514197.24365240242</v>
      </c>
      <c r="F35" s="7"/>
      <c r="G35" s="7"/>
      <c r="H35" s="9"/>
      <c r="I35" s="9">
        <v>1029810.4454079644</v>
      </c>
      <c r="J35" s="6">
        <v>514197.24369999999</v>
      </c>
      <c r="K35" s="5">
        <v>1029810.4449999999</v>
      </c>
      <c r="L35" s="8">
        <f t="shared" si="2"/>
        <v>-4.7597568482160568E-5</v>
      </c>
      <c r="M35" s="9">
        <f t="shared" si="0"/>
        <v>4.0796445682644844E-4</v>
      </c>
    </row>
    <row r="36" spans="1:13" x14ac:dyDescent="0.35">
      <c r="A36">
        <v>2050</v>
      </c>
      <c r="B36" s="7">
        <v>89.789295454545496</v>
      </c>
      <c r="C36" s="7">
        <v>452.97766085868898</v>
      </c>
      <c r="D36" s="8">
        <f>(C36+B36)*1000</f>
        <v>542766.9563132344</v>
      </c>
      <c r="E36" s="8">
        <v>542766.9563132344</v>
      </c>
      <c r="F36" s="7">
        <v>167.21188818181801</v>
      </c>
      <c r="G36" s="7">
        <v>907.75283817318802</v>
      </c>
      <c r="H36" s="9">
        <f t="shared" si="1"/>
        <v>1074964.726355006</v>
      </c>
      <c r="I36" s="9">
        <v>1074964.726355006</v>
      </c>
      <c r="J36" s="6">
        <v>542766.95629999996</v>
      </c>
      <c r="K36" s="5">
        <v>1074964.726</v>
      </c>
      <c r="L36" s="8">
        <f t="shared" si="2"/>
        <v>1.3234443031251431E-5</v>
      </c>
      <c r="M36" s="9">
        <f t="shared" si="0"/>
        <v>3.5500596277415752E-4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2021-04-06T20:01:21Z</dcterms:created>
  <dcterms:modified xsi:type="dcterms:W3CDTF">2021-05-18T21:41:53Z</dcterms:modified>
</cp:coreProperties>
</file>