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la\Documents\GitHub\CircularEconomy-MassFlowCalculator\PV_ICE\baselines\LiteratureProjections\"/>
    </mc:Choice>
  </mc:AlternateContent>
  <xr:revisionPtr revIDLastSave="0" documentId="13_ncr:1_{AC24264E-4140-4636-AD0B-EE908335423B}" xr6:coauthVersionLast="46" xr6:coauthVersionMax="46" xr10:uidLastSave="{00000000-0000-0000-0000-000000000000}"/>
  <bookViews>
    <workbookView xWindow="-28920" yWindow="-120" windowWidth="29040" windowHeight="15840" activeTab="1" xr2:uid="{AF72BD23-974C-4E35-956F-C0D9DFB4E55E}"/>
  </bookViews>
  <sheets>
    <sheet name="Raw Reeds" sheetId="3" r:id="rId1"/>
    <sheet name="new installs PV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4" l="1"/>
  <c r="T8" i="4"/>
  <c r="T6" i="4"/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5" i="4"/>
  <c r="F6" i="4"/>
  <c r="J6" i="4" s="1"/>
  <c r="G6" i="4"/>
  <c r="K6" i="4" s="1"/>
  <c r="F7" i="4"/>
  <c r="J7" i="4" s="1"/>
  <c r="G7" i="4"/>
  <c r="K7" i="4" s="1"/>
  <c r="F8" i="4"/>
  <c r="J8" i="4" s="1"/>
  <c r="G8" i="4"/>
  <c r="K8" i="4" s="1"/>
  <c r="F9" i="4"/>
  <c r="J9" i="4" s="1"/>
  <c r="G9" i="4"/>
  <c r="K9" i="4" s="1"/>
  <c r="F10" i="4"/>
  <c r="J10" i="4" s="1"/>
  <c r="G10" i="4"/>
  <c r="K10" i="4" s="1"/>
  <c r="F11" i="4"/>
  <c r="J11" i="4" s="1"/>
  <c r="G11" i="4"/>
  <c r="K11" i="4" s="1"/>
  <c r="F12" i="4"/>
  <c r="J12" i="4" s="1"/>
  <c r="G12" i="4"/>
  <c r="K12" i="4" s="1"/>
  <c r="F13" i="4"/>
  <c r="J13" i="4" s="1"/>
  <c r="G13" i="4"/>
  <c r="K13" i="4" s="1"/>
  <c r="F14" i="4"/>
  <c r="J14" i="4" s="1"/>
  <c r="G14" i="4"/>
  <c r="K14" i="4" s="1"/>
  <c r="F15" i="4"/>
  <c r="J15" i="4" s="1"/>
  <c r="G15" i="4"/>
  <c r="K15" i="4" s="1"/>
  <c r="F16" i="4"/>
  <c r="J16" i="4" s="1"/>
  <c r="G16" i="4"/>
  <c r="K16" i="4" s="1"/>
  <c r="F17" i="4"/>
  <c r="J17" i="4" s="1"/>
  <c r="G17" i="4"/>
  <c r="K17" i="4" s="1"/>
  <c r="F18" i="4"/>
  <c r="J18" i="4" s="1"/>
  <c r="G18" i="4"/>
  <c r="K18" i="4" s="1"/>
  <c r="F19" i="4"/>
  <c r="J19" i="4" s="1"/>
  <c r="G19" i="4"/>
  <c r="K19" i="4" s="1"/>
  <c r="F20" i="4"/>
  <c r="J20" i="4" s="1"/>
  <c r="G20" i="4"/>
  <c r="K20" i="4" s="1"/>
  <c r="G5" i="4"/>
  <c r="K5" i="4" s="1"/>
  <c r="F5" i="4"/>
  <c r="J5" i="4" s="1"/>
  <c r="G4" i="4"/>
  <c r="F4" i="4"/>
</calcChain>
</file>

<file path=xl/sharedStrings.xml><?xml version="1.0" encoding="utf-8"?>
<sst xmlns="http://schemas.openxmlformats.org/spreadsheetml/2006/main" count="48" uniqueCount="26">
  <si>
    <t>Rooftop PV_GW</t>
  </si>
  <si>
    <t>Year</t>
  </si>
  <si>
    <t>Utility PV_GW</t>
  </si>
  <si>
    <t>Base Case</t>
  </si>
  <si>
    <t>Low-RE-Cost-HighElectrification</t>
  </si>
  <si>
    <t>Reference [MW]</t>
  </si>
  <si>
    <t>High Electrification [MW]</t>
  </si>
  <si>
    <t xml:space="preserve">NEW INSTALLS PV </t>
  </si>
  <si>
    <t>AC to DC Ratio</t>
  </si>
  <si>
    <t>Reference EF</t>
  </si>
  <si>
    <t>MW Cumulative Installs to 2018</t>
  </si>
  <si>
    <t>Reference_GW</t>
  </si>
  <si>
    <t>High Electrification_GW</t>
  </si>
  <si>
    <t>CUMULATIVE UNTIL 2018</t>
  </si>
  <si>
    <t>OUTDATED</t>
  </si>
  <si>
    <t>PV ICE module baseline</t>
  </si>
  <si>
    <t>PV ICE</t>
  </si>
  <si>
    <t>EF</t>
  </si>
  <si>
    <t>SFS</t>
  </si>
  <si>
    <t>SFS Reference.Mod</t>
  </si>
  <si>
    <t>MW Cumulative Installs to 2010</t>
  </si>
  <si>
    <t>MW Cumulative Installs to 2010 (initial value)</t>
  </si>
  <si>
    <t>MW Cumulative Installs to 2018 (initial value)</t>
  </si>
  <si>
    <t>Copy Paste multiply by 1000 (to MW) and by 0.85 starting 2020 (market Share silicon), and Sort Columsn F, G, J, K (and years A, I)</t>
  </si>
  <si>
    <t>USED IN 2021 EF BAseline</t>
  </si>
  <si>
    <t>Comparison from Rawish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</si>
</sst>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2" fillId="2" borderId="0" xfId="1"/>
    <xf numFmtId="0" fontId="2" fillId="2" borderId="0" xfId="1" applyAlignment="1">
      <alignment wrapText="1"/>
    </xf>
    <xf numFmtId="0" fontId="2" fillId="2" borderId="0" xfId="1" applyAlignment="1">
      <alignment horizontal="center" wrapText="1"/>
    </xf>
    <xf numFmtId="0" fontId="0" fillId="0" borderId="0" xfId="0" applyAlignment="1">
      <alignment horizontal="center"/>
    </xf>
    <xf numFmtId="0" fontId="4" fillId="4" borderId="1" xfId="3"/>
    <xf numFmtId="0" fontId="3" fillId="3" borderId="0" xfId="2"/>
    <xf numFmtId="0" fontId="0" fillId="0" borderId="2" xfId="0" applyBorder="1"/>
    <xf numFmtId="1" fontId="0" fillId="0" borderId="3" xfId="0" applyNumberFormat="1" applyBorder="1"/>
    <xf numFmtId="0" fontId="0" fillId="0" borderId="4" xfId="0" applyBorder="1" applyAlignment="1">
      <alignment wrapText="1"/>
    </xf>
    <xf numFmtId="0" fontId="0" fillId="0" borderId="5" xfId="0" applyBorder="1"/>
    <xf numFmtId="1" fontId="0" fillId="0" borderId="0" xfId="0" applyNumberFormat="1" applyBorder="1"/>
    <xf numFmtId="0" fontId="0" fillId="0" borderId="6" xfId="0" applyBorder="1" applyAlignment="1">
      <alignment wrapText="1"/>
    </xf>
    <xf numFmtId="0" fontId="0" fillId="0" borderId="0" xfId="0" applyBorder="1"/>
    <xf numFmtId="0" fontId="0" fillId="0" borderId="7" xfId="0" applyBorder="1"/>
    <xf numFmtId="1" fontId="0" fillId="0" borderId="8" xfId="0" applyNumberFormat="1" applyBorder="1"/>
    <xf numFmtId="0" fontId="0" fillId="0" borderId="9" xfId="0" applyBorder="1" applyAlignment="1">
      <alignment wrapText="1"/>
    </xf>
    <xf numFmtId="0" fontId="3" fillId="3" borderId="1" xfId="2" applyBorder="1"/>
    <xf numFmtId="0" fontId="5" fillId="3" borderId="0" xfId="2" applyFont="1" applyAlignment="1">
      <alignment horizontal="center"/>
    </xf>
    <xf numFmtId="0" fontId="1" fillId="0" borderId="0" xfId="0" applyFont="1" applyAlignment="1">
      <alignment horizontal="center"/>
    </xf>
    <xf numFmtId="0" fontId="4" fillId="4" borderId="10" xfId="3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4">
    <cellStyle name="Bad" xfId="1" builtinId="27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installs PV'!$X$3</c:f>
              <c:strCache>
                <c:ptCount val="1"/>
                <c:pt idx="0">
                  <c:v>PV 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 installs PV'!$W$4:$W$59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'new installs PV'!$X$4:$X$59</c:f>
              <c:numCache>
                <c:formatCode>General</c:formatCode>
                <c:ptCount val="5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16.884666670000001</c:v>
                </c:pt>
                <c:pt idx="5">
                  <c:v>20.926666669999999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96.581173219999997</c:v>
                </c:pt>
                <c:pt idx="11">
                  <c:v>98.21307161</c:v>
                </c:pt>
                <c:pt idx="12">
                  <c:v>324.23274839999999</c:v>
                </c:pt>
                <c:pt idx="13">
                  <c:v>314.58510869999998</c:v>
                </c:pt>
                <c:pt idx="14">
                  <c:v>431.24480390000002</c:v>
                </c:pt>
                <c:pt idx="15">
                  <c:v>719.84443759999999</c:v>
                </c:pt>
                <c:pt idx="16">
                  <c:v>1781.377078</c:v>
                </c:pt>
                <c:pt idx="17">
                  <c:v>3064.1622809999999</c:v>
                </c:pt>
                <c:pt idx="18">
                  <c:v>4037.4491130000001</c:v>
                </c:pt>
                <c:pt idx="19">
                  <c:v>3722.1994850000001</c:v>
                </c:pt>
                <c:pt idx="20">
                  <c:v>6834.3288130000001</c:v>
                </c:pt>
                <c:pt idx="21">
                  <c:v>12897.665950000001</c:v>
                </c:pt>
                <c:pt idx="22">
                  <c:v>9784.5062149999994</c:v>
                </c:pt>
                <c:pt idx="23">
                  <c:v>9352.5294479999993</c:v>
                </c:pt>
                <c:pt idx="24">
                  <c:v>10949.78234</c:v>
                </c:pt>
                <c:pt idx="25">
                  <c:v>14903.79</c:v>
                </c:pt>
                <c:pt idx="26">
                  <c:v>16455.560000000001</c:v>
                </c:pt>
                <c:pt idx="27">
                  <c:v>15227.23</c:v>
                </c:pt>
                <c:pt idx="28">
                  <c:v>15224.02</c:v>
                </c:pt>
                <c:pt idx="29">
                  <c:v>16634.43</c:v>
                </c:pt>
                <c:pt idx="30">
                  <c:v>18114.894270000001</c:v>
                </c:pt>
                <c:pt idx="31">
                  <c:v>19727.119859999999</c:v>
                </c:pt>
                <c:pt idx="32">
                  <c:v>21482.83353</c:v>
                </c:pt>
                <c:pt idx="33">
                  <c:v>23394.805710000001</c:v>
                </c:pt>
                <c:pt idx="34">
                  <c:v>25476.94342</c:v>
                </c:pt>
                <c:pt idx="35">
                  <c:v>27744.391380000001</c:v>
                </c:pt>
                <c:pt idx="36">
                  <c:v>30213.642220000002</c:v>
                </c:pt>
                <c:pt idx="37">
                  <c:v>32902.656369999997</c:v>
                </c:pt>
                <c:pt idx="38">
                  <c:v>35830.992789999997</c:v>
                </c:pt>
                <c:pt idx="39">
                  <c:v>39019.951150000001</c:v>
                </c:pt>
                <c:pt idx="40">
                  <c:v>42492.726799999997</c:v>
                </c:pt>
                <c:pt idx="41">
                  <c:v>46274.579489999996</c:v>
                </c:pt>
                <c:pt idx="42">
                  <c:v>50393.017059999998</c:v>
                </c:pt>
                <c:pt idx="43">
                  <c:v>54877.995580000003</c:v>
                </c:pt>
                <c:pt idx="44">
                  <c:v>59762.137190000001</c:v>
                </c:pt>
                <c:pt idx="45">
                  <c:v>65080.967400000001</c:v>
                </c:pt>
                <c:pt idx="46">
                  <c:v>70873.173500000004</c:v>
                </c:pt>
                <c:pt idx="47">
                  <c:v>77180.885939999993</c:v>
                </c:pt>
                <c:pt idx="48">
                  <c:v>84049.984790000002</c:v>
                </c:pt>
                <c:pt idx="49">
                  <c:v>91530.433430000005</c:v>
                </c:pt>
                <c:pt idx="50">
                  <c:v>99676.642009999996</c:v>
                </c:pt>
                <c:pt idx="51">
                  <c:v>108547.8631</c:v>
                </c:pt>
                <c:pt idx="52">
                  <c:v>118208.62300000001</c:v>
                </c:pt>
                <c:pt idx="53">
                  <c:v>128729.19040000001</c:v>
                </c:pt>
                <c:pt idx="54">
                  <c:v>140186.08840000001</c:v>
                </c:pt>
                <c:pt idx="55">
                  <c:v>152662.6502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5-46BB-806A-8C25E0E46A40}"/>
            </c:ext>
          </c:extLst>
        </c:ser>
        <c:ser>
          <c:idx val="1"/>
          <c:order val="1"/>
          <c:tx>
            <c:strRef>
              <c:f>'new installs PV'!$Y$3</c:f>
              <c:strCache>
                <c:ptCount val="1"/>
                <c:pt idx="0">
                  <c:v>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 installs PV'!$W$4:$W$59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'new installs PV'!$Y$4:$Y$59</c:f>
              <c:numCache>
                <c:formatCode>General</c:formatCode>
                <c:ptCount val="5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16.884666670000001</c:v>
                </c:pt>
                <c:pt idx="5">
                  <c:v>20.926666669999999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96.581173219999997</c:v>
                </c:pt>
                <c:pt idx="11">
                  <c:v>98.21307161</c:v>
                </c:pt>
                <c:pt idx="12">
                  <c:v>324.23274839999999</c:v>
                </c:pt>
                <c:pt idx="13">
                  <c:v>314.58510869999998</c:v>
                </c:pt>
                <c:pt idx="14">
                  <c:v>431.24480390000002</c:v>
                </c:pt>
                <c:pt idx="15">
                  <c:v>719.84443759999999</c:v>
                </c:pt>
                <c:pt idx="16">
                  <c:v>1781.377078</c:v>
                </c:pt>
                <c:pt idx="17">
                  <c:v>3064.1622809999999</c:v>
                </c:pt>
                <c:pt idx="18">
                  <c:v>4037.4491130000001</c:v>
                </c:pt>
                <c:pt idx="19">
                  <c:v>3722.1994850000001</c:v>
                </c:pt>
                <c:pt idx="20">
                  <c:v>6834.3288130000001</c:v>
                </c:pt>
                <c:pt idx="21">
                  <c:v>12897.665950000001</c:v>
                </c:pt>
                <c:pt idx="22">
                  <c:v>9784.5062149999994</c:v>
                </c:pt>
                <c:pt idx="23">
                  <c:v>9352.5294479999993</c:v>
                </c:pt>
                <c:pt idx="24">
                  <c:v>10949.78234</c:v>
                </c:pt>
                <c:pt idx="25">
                  <c:v>14454.770399725652</c:v>
                </c:pt>
                <c:pt idx="26">
                  <c:v>29515.260985639161</c:v>
                </c:pt>
                <c:pt idx="27">
                  <c:v>29515.260985639161</c:v>
                </c:pt>
                <c:pt idx="28">
                  <c:v>18890.512643677579</c:v>
                </c:pt>
                <c:pt idx="29">
                  <c:v>18890.512643677579</c:v>
                </c:pt>
                <c:pt idx="30">
                  <c:v>16238.879778072385</c:v>
                </c:pt>
                <c:pt idx="31">
                  <c:v>16238.879778072385</c:v>
                </c:pt>
                <c:pt idx="32">
                  <c:v>31283.159548301846</c:v>
                </c:pt>
                <c:pt idx="33">
                  <c:v>31283.159548301846</c:v>
                </c:pt>
                <c:pt idx="34">
                  <c:v>43951.271441554672</c:v>
                </c:pt>
                <c:pt idx="35">
                  <c:v>43951.271441554672</c:v>
                </c:pt>
                <c:pt idx="36">
                  <c:v>48105.30432171448</c:v>
                </c:pt>
                <c:pt idx="37">
                  <c:v>48105.30432171448</c:v>
                </c:pt>
                <c:pt idx="38">
                  <c:v>32257.627384008374</c:v>
                </c:pt>
                <c:pt idx="39">
                  <c:v>32257.627384008374</c:v>
                </c:pt>
                <c:pt idx="40">
                  <c:v>20055.842856203435</c:v>
                </c:pt>
                <c:pt idx="41">
                  <c:v>20055.842856203435</c:v>
                </c:pt>
                <c:pt idx="42">
                  <c:v>19293.698106263313</c:v>
                </c:pt>
                <c:pt idx="43">
                  <c:v>19293.698106263313</c:v>
                </c:pt>
                <c:pt idx="44">
                  <c:v>50646.427669738965</c:v>
                </c:pt>
                <c:pt idx="45">
                  <c:v>50646.427669738965</c:v>
                </c:pt>
                <c:pt idx="46">
                  <c:v>19860.369071007961</c:v>
                </c:pt>
                <c:pt idx="47">
                  <c:v>19860.369071007961</c:v>
                </c:pt>
                <c:pt idx="48">
                  <c:v>39937.784018518752</c:v>
                </c:pt>
                <c:pt idx="49">
                  <c:v>39937.784018518752</c:v>
                </c:pt>
                <c:pt idx="50">
                  <c:v>32400.914343086391</c:v>
                </c:pt>
                <c:pt idx="51">
                  <c:v>32400.914343086391</c:v>
                </c:pt>
                <c:pt idx="52">
                  <c:v>44431.939714859429</c:v>
                </c:pt>
                <c:pt idx="53">
                  <c:v>44431.939714859429</c:v>
                </c:pt>
                <c:pt idx="54">
                  <c:v>62577.899925893202</c:v>
                </c:pt>
                <c:pt idx="55">
                  <c:v>62577.899925893202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5-46BB-806A-8C25E0E46A40}"/>
            </c:ext>
          </c:extLst>
        </c:ser>
        <c:ser>
          <c:idx val="2"/>
          <c:order val="2"/>
          <c:tx>
            <c:strRef>
              <c:f>'new installs PV'!$Z$3</c:f>
              <c:strCache>
                <c:ptCount val="1"/>
                <c:pt idx="0">
                  <c:v>SFS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 installs PV'!$W$4:$W$59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'new installs PV'!$Z$4:$Z$59</c:f>
              <c:numCache>
                <c:formatCode>General</c:formatCode>
                <c:ptCount val="5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16.884666670000001</c:v>
                </c:pt>
                <c:pt idx="5">
                  <c:v>20.926666669999999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96.581173219999997</c:v>
                </c:pt>
                <c:pt idx="11">
                  <c:v>98.21307161</c:v>
                </c:pt>
                <c:pt idx="12">
                  <c:v>324.23274839999999</c:v>
                </c:pt>
                <c:pt idx="13">
                  <c:v>314.58510869999998</c:v>
                </c:pt>
                <c:pt idx="14">
                  <c:v>431.24480390000002</c:v>
                </c:pt>
                <c:pt idx="15">
                  <c:v>719.84443759999999</c:v>
                </c:pt>
                <c:pt idx="16">
                  <c:v>2534.3001088300002</c:v>
                </c:pt>
                <c:pt idx="17">
                  <c:v>2534.3001088300002</c:v>
                </c:pt>
                <c:pt idx="18">
                  <c:v>5123.0337317149997</c:v>
                </c:pt>
                <c:pt idx="19">
                  <c:v>5123.0337317149997</c:v>
                </c:pt>
                <c:pt idx="20">
                  <c:v>9477.5373098149994</c:v>
                </c:pt>
                <c:pt idx="21">
                  <c:v>9477.5373098149994</c:v>
                </c:pt>
                <c:pt idx="22">
                  <c:v>9156.7831249049996</c:v>
                </c:pt>
                <c:pt idx="23">
                  <c:v>9156.7831249049996</c:v>
                </c:pt>
                <c:pt idx="24">
                  <c:v>16904.814949799998</c:v>
                </c:pt>
                <c:pt idx="25">
                  <c:v>16904.814949799998</c:v>
                </c:pt>
                <c:pt idx="26">
                  <c:v>4479.8336675849996</c:v>
                </c:pt>
                <c:pt idx="27">
                  <c:v>4479.8336675849996</c:v>
                </c:pt>
                <c:pt idx="28">
                  <c:v>13634.589690645</c:v>
                </c:pt>
                <c:pt idx="29">
                  <c:v>13634.589690645</c:v>
                </c:pt>
                <c:pt idx="30">
                  <c:v>28006.324743929999</c:v>
                </c:pt>
                <c:pt idx="31">
                  <c:v>28006.324743929999</c:v>
                </c:pt>
                <c:pt idx="32">
                  <c:v>26628.140384019898</c:v>
                </c:pt>
                <c:pt idx="33">
                  <c:v>26628.140384019898</c:v>
                </c:pt>
                <c:pt idx="34">
                  <c:v>44459.75121355</c:v>
                </c:pt>
                <c:pt idx="35">
                  <c:v>44459.75121355</c:v>
                </c:pt>
                <c:pt idx="36">
                  <c:v>12957.187354395001</c:v>
                </c:pt>
                <c:pt idx="37">
                  <c:v>12957.187354395001</c:v>
                </c:pt>
                <c:pt idx="38">
                  <c:v>11610.68853263</c:v>
                </c:pt>
                <c:pt idx="39">
                  <c:v>11610.68853263</c:v>
                </c:pt>
                <c:pt idx="40">
                  <c:v>12365.7540896299</c:v>
                </c:pt>
                <c:pt idx="41">
                  <c:v>12365.7540896299</c:v>
                </c:pt>
                <c:pt idx="42">
                  <c:v>21040.884630385</c:v>
                </c:pt>
                <c:pt idx="43">
                  <c:v>21040.884630385</c:v>
                </c:pt>
                <c:pt idx="44">
                  <c:v>20625.094014799899</c:v>
                </c:pt>
                <c:pt idx="45">
                  <c:v>20625.094014799899</c:v>
                </c:pt>
                <c:pt idx="46">
                  <c:v>18778.534320809998</c:v>
                </c:pt>
                <c:pt idx="47">
                  <c:v>18778.534320809998</c:v>
                </c:pt>
                <c:pt idx="48">
                  <c:v>34424.361313824898</c:v>
                </c:pt>
                <c:pt idx="49">
                  <c:v>34424.361313824898</c:v>
                </c:pt>
                <c:pt idx="50">
                  <c:v>26837.672653645001</c:v>
                </c:pt>
                <c:pt idx="51">
                  <c:v>26837.672653645001</c:v>
                </c:pt>
                <c:pt idx="52">
                  <c:v>42306.236152284997</c:v>
                </c:pt>
                <c:pt idx="53">
                  <c:v>42306.236152284997</c:v>
                </c:pt>
                <c:pt idx="54">
                  <c:v>29545.326875395</c:v>
                </c:pt>
                <c:pt idx="55">
                  <c:v>29545.326875395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5-46BB-806A-8C25E0E46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720240"/>
        <c:axId val="780718600"/>
      </c:barChart>
      <c:catAx>
        <c:axId val="780720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18600"/>
        <c:crosses val="autoZero"/>
        <c:auto val="1"/>
        <c:lblAlgn val="ctr"/>
        <c:lblOffset val="100"/>
        <c:noMultiLvlLbl val="0"/>
      </c:catAx>
      <c:valAx>
        <c:axId val="78071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  <a:r>
                  <a:rPr lang="en-US" baseline="0"/>
                  <a:t> Installed Capacity [MW]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2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209549</xdr:colOff>
      <xdr:row>1</xdr:row>
      <xdr:rowOff>376237</xdr:rowOff>
    </xdr:from>
    <xdr:to>
      <xdr:col>41</xdr:col>
      <xdr:colOff>295274</xdr:colOff>
      <xdr:row>13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DBD27-2F3E-49C5-B38B-89DDF480B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7212-8363-4AB2-8059-CDAC5C512FDC}">
  <dimension ref="A1:E19"/>
  <sheetViews>
    <sheetView workbookViewId="0">
      <selection activeCell="H18" sqref="H18"/>
    </sheetView>
  </sheetViews>
  <sheetFormatPr defaultRowHeight="15" x14ac:dyDescent="0.25"/>
  <sheetData>
    <row r="1" spans="1:5" x14ac:dyDescent="0.25">
      <c r="A1" t="s">
        <v>1</v>
      </c>
      <c r="B1" t="s">
        <v>3</v>
      </c>
      <c r="C1" t="s">
        <v>3</v>
      </c>
      <c r="D1" s="2" t="s">
        <v>4</v>
      </c>
      <c r="E1" s="2" t="s">
        <v>4</v>
      </c>
    </row>
    <row r="2" spans="1:5" ht="30" x14ac:dyDescent="0.25">
      <c r="A2" s="3" t="s">
        <v>1</v>
      </c>
      <c r="B2" s="3" t="s">
        <v>0</v>
      </c>
      <c r="C2" s="3" t="s">
        <v>2</v>
      </c>
      <c r="D2" s="4" t="s">
        <v>0</v>
      </c>
      <c r="E2" s="4" t="s">
        <v>2</v>
      </c>
    </row>
    <row r="3" spans="1:5" x14ac:dyDescent="0.25">
      <c r="A3">
        <v>2018</v>
      </c>
      <c r="B3">
        <v>16.258679090909101</v>
      </c>
      <c r="C3">
        <v>41.076723385145499</v>
      </c>
      <c r="D3" s="2">
        <v>16.795572727272699</v>
      </c>
      <c r="E3" s="2">
        <v>37.128700161271297</v>
      </c>
    </row>
    <row r="4" spans="1:5" x14ac:dyDescent="0.25">
      <c r="A4">
        <v>2020</v>
      </c>
      <c r="B4">
        <v>19.673482727272699</v>
      </c>
      <c r="C4">
        <v>51.268514335123498</v>
      </c>
      <c r="D4" s="2">
        <v>20.908446363636401</v>
      </c>
      <c r="E4" s="2">
        <v>62.7384416488865</v>
      </c>
    </row>
    <row r="5" spans="1:5" x14ac:dyDescent="0.25">
      <c r="A5">
        <v>2022</v>
      </c>
      <c r="B5">
        <v>23.176570000000002</v>
      </c>
      <c r="C5">
        <v>75.015006991810495</v>
      </c>
      <c r="D5" s="2">
        <v>25.792741818181799</v>
      </c>
      <c r="E5" s="2">
        <v>99.616469391052505</v>
      </c>
    </row>
    <row r="6" spans="1:5" x14ac:dyDescent="0.25">
      <c r="A6">
        <v>2024</v>
      </c>
      <c r="B6">
        <v>26.291125454545501</v>
      </c>
      <c r="C6">
        <v>89.475100470251704</v>
      </c>
      <c r="D6" s="2">
        <v>30.935123636363599</v>
      </c>
      <c r="E6" s="2">
        <v>134.733147399925</v>
      </c>
    </row>
    <row r="7" spans="1:5" x14ac:dyDescent="0.25">
      <c r="A7">
        <v>2026</v>
      </c>
      <c r="B7">
        <v>30.089390000000002</v>
      </c>
      <c r="C7">
        <v>100.957003120091</v>
      </c>
      <c r="D7" s="2">
        <v>37.526330000000002</v>
      </c>
      <c r="E7" s="2">
        <v>161.821145189253</v>
      </c>
    </row>
    <row r="8" spans="1:5" x14ac:dyDescent="0.25">
      <c r="A8">
        <v>2028</v>
      </c>
      <c r="B8">
        <v>34.8543372727273</v>
      </c>
      <c r="C8">
        <v>125.235676285975</v>
      </c>
      <c r="D8" s="2">
        <v>45.875010909090904</v>
      </c>
      <c r="E8" s="2">
        <v>207.33235988875199</v>
      </c>
    </row>
    <row r="9" spans="1:5" x14ac:dyDescent="0.25">
      <c r="A9">
        <v>2030</v>
      </c>
      <c r="B9">
        <v>40.543157272727299</v>
      </c>
      <c r="C9">
        <v>160.19696564484801</v>
      </c>
      <c r="D9" s="2">
        <v>56.131709999999998</v>
      </c>
      <c r="E9" s="2">
        <v>290.50558331976799</v>
      </c>
    </row>
    <row r="10" spans="1:5" x14ac:dyDescent="0.25">
      <c r="A10">
        <v>2032</v>
      </c>
      <c r="B10">
        <v>46.188879090909097</v>
      </c>
      <c r="C10">
        <v>198.954028469929</v>
      </c>
      <c r="D10" s="2">
        <v>67.492456363636407</v>
      </c>
      <c r="E10" s="2">
        <v>403.33153664398401</v>
      </c>
    </row>
    <row r="11" spans="1:5" x14ac:dyDescent="0.25">
      <c r="A11">
        <v>2034</v>
      </c>
      <c r="B11">
        <v>51.766153636363597</v>
      </c>
      <c r="C11">
        <v>223.42721913419001</v>
      </c>
      <c r="D11" s="2">
        <v>80.480386363636399</v>
      </c>
      <c r="E11" s="2">
        <v>485.16087153802999</v>
      </c>
    </row>
    <row r="12" spans="1:5" x14ac:dyDescent="0.25">
      <c r="A12">
        <v>2036</v>
      </c>
      <c r="B12">
        <v>57.359453636363597</v>
      </c>
      <c r="C12">
        <v>236.84451085926099</v>
      </c>
      <c r="D12" s="2">
        <v>95.322164545454498</v>
      </c>
      <c r="E12" s="2">
        <v>524.56542997676604</v>
      </c>
    </row>
    <row r="13" spans="1:5" x14ac:dyDescent="0.25">
      <c r="A13">
        <v>2038</v>
      </c>
      <c r="B13">
        <v>63.679678181818197</v>
      </c>
      <c r="C13">
        <v>248.95698882873</v>
      </c>
      <c r="D13" s="2">
        <v>111.444223636364</v>
      </c>
      <c r="E13" s="2">
        <v>582.11597042682502</v>
      </c>
    </row>
    <row r="14" spans="1:5" x14ac:dyDescent="0.25">
      <c r="A14">
        <v>2040</v>
      </c>
      <c r="B14">
        <v>69.763981818181804</v>
      </c>
      <c r="C14">
        <v>289.64260309998701</v>
      </c>
      <c r="D14" s="2">
        <v>127.604308181818</v>
      </c>
      <c r="E14" s="2">
        <v>593.87906054333405</v>
      </c>
    </row>
    <row r="15" spans="1:5" x14ac:dyDescent="0.25">
      <c r="A15">
        <v>2042</v>
      </c>
      <c r="B15">
        <v>74.526519090909105</v>
      </c>
      <c r="C15">
        <v>303.58594854886297</v>
      </c>
      <c r="D15" s="2">
        <v>139.236943636364</v>
      </c>
      <c r="E15" s="2">
        <v>639.29218521486405</v>
      </c>
    </row>
    <row r="16" spans="1:5" x14ac:dyDescent="0.25">
      <c r="A16">
        <v>2044</v>
      </c>
      <c r="B16">
        <v>78.813200909090895</v>
      </c>
      <c r="C16">
        <v>336.10154720815598</v>
      </c>
      <c r="D16" s="2">
        <v>148.088826363636</v>
      </c>
      <c r="E16" s="2">
        <v>682.98325261898503</v>
      </c>
    </row>
    <row r="17" spans="1:5" x14ac:dyDescent="0.25">
      <c r="A17">
        <v>2046</v>
      </c>
      <c r="B17">
        <v>82.862758181818194</v>
      </c>
      <c r="C17">
        <v>361.99709317474998</v>
      </c>
      <c r="D17" s="2">
        <v>155.33214272727301</v>
      </c>
      <c r="E17" s="2">
        <v>741.40792082883002</v>
      </c>
    </row>
    <row r="18" spans="1:5" x14ac:dyDescent="0.25">
      <c r="A18">
        <v>2048</v>
      </c>
      <c r="B18">
        <v>86.488324545454503</v>
      </c>
      <c r="C18">
        <v>399.13920644611602</v>
      </c>
      <c r="D18" s="2">
        <v>161.52204727272701</v>
      </c>
      <c r="E18" s="2">
        <v>823.134117188196</v>
      </c>
    </row>
    <row r="19" spans="1:5" x14ac:dyDescent="0.25">
      <c r="A19">
        <v>2050</v>
      </c>
      <c r="B19">
        <v>89.789295454545496</v>
      </c>
      <c r="C19">
        <v>452.97766085868898</v>
      </c>
      <c r="D19" s="2">
        <v>167.21188818181801</v>
      </c>
      <c r="E19" s="2">
        <v>907.75283817318802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5643-5611-467E-B7A2-2A0E07DAA24D}">
  <dimension ref="A1:Z59"/>
  <sheetViews>
    <sheetView tabSelected="1" topLeftCell="G1" workbookViewId="0">
      <selection activeCell="T5" sqref="T5"/>
    </sheetView>
  </sheetViews>
  <sheetFormatPr defaultRowHeight="15" x14ac:dyDescent="0.25"/>
  <cols>
    <col min="1" max="1" width="16.28515625" customWidth="1"/>
    <col min="17" max="17" width="19.28515625" customWidth="1"/>
    <col min="19" max="19" width="26" customWidth="1"/>
    <col min="20" max="20" width="13.5703125" customWidth="1"/>
    <col min="21" max="21" width="24.140625" customWidth="1"/>
  </cols>
  <sheetData>
    <row r="1" spans="1:26" x14ac:dyDescent="0.25">
      <c r="A1" t="s">
        <v>8</v>
      </c>
      <c r="B1">
        <v>1.1000000000000001</v>
      </c>
      <c r="C1">
        <v>1.3</v>
      </c>
      <c r="N1" s="7" t="s">
        <v>23</v>
      </c>
      <c r="O1" s="7"/>
      <c r="P1" s="7"/>
    </row>
    <row r="2" spans="1:26" ht="36" customHeight="1" x14ac:dyDescent="0.25">
      <c r="A2" t="s">
        <v>1</v>
      </c>
      <c r="B2" t="s">
        <v>3</v>
      </c>
      <c r="C2" t="s">
        <v>3</v>
      </c>
      <c r="D2" s="2" t="s">
        <v>4</v>
      </c>
      <c r="E2" s="2" t="s">
        <v>4</v>
      </c>
      <c r="O2" s="8" t="s">
        <v>7</v>
      </c>
      <c r="P2" s="8"/>
    </row>
    <row r="3" spans="1:26" ht="30.75" thickBot="1" x14ac:dyDescent="0.3">
      <c r="A3" s="3" t="s">
        <v>1</v>
      </c>
      <c r="B3" s="3" t="s">
        <v>0</v>
      </c>
      <c r="C3" s="3" t="s">
        <v>2</v>
      </c>
      <c r="D3" s="4" t="s">
        <v>0</v>
      </c>
      <c r="E3" s="4" t="s">
        <v>2</v>
      </c>
      <c r="F3" s="2" t="s">
        <v>11</v>
      </c>
      <c r="G3" s="2" t="s">
        <v>12</v>
      </c>
      <c r="I3" t="s">
        <v>1</v>
      </c>
      <c r="J3" s="2" t="s">
        <v>11</v>
      </c>
      <c r="K3" s="2" t="s">
        <v>12</v>
      </c>
      <c r="N3" t="s">
        <v>1</v>
      </c>
      <c r="O3" s="2" t="s">
        <v>5</v>
      </c>
      <c r="P3" s="2" t="s">
        <v>6</v>
      </c>
      <c r="S3" s="1" t="s">
        <v>25</v>
      </c>
      <c r="X3" s="22" t="s">
        <v>16</v>
      </c>
      <c r="Y3" s="23" t="s">
        <v>17</v>
      </c>
      <c r="Z3" s="23" t="s">
        <v>18</v>
      </c>
    </row>
    <row r="4" spans="1:26" ht="30" x14ac:dyDescent="0.25">
      <c r="A4">
        <v>2018</v>
      </c>
      <c r="B4">
        <v>16.258679090909101</v>
      </c>
      <c r="C4">
        <v>41.076723385145499</v>
      </c>
      <c r="D4" s="2">
        <v>16.795572727272699</v>
      </c>
      <c r="E4" s="2">
        <v>37.128700161271297</v>
      </c>
      <c r="F4">
        <f>B4+C4</f>
        <v>57.335402476054597</v>
      </c>
      <c r="G4">
        <f>D4*$B$1+E4*$C$1</f>
        <v>66.742440209652656</v>
      </c>
      <c r="N4" s="5">
        <v>2018</v>
      </c>
      <c r="O4" s="5">
        <v>57335.402476054594</v>
      </c>
      <c r="P4" s="5">
        <v>66742.440209652661</v>
      </c>
      <c r="Q4" s="6" t="s">
        <v>13</v>
      </c>
      <c r="S4" s="11" t="s">
        <v>15</v>
      </c>
      <c r="T4" s="12">
        <f>SUM(X4:X27)</f>
        <v>53767.259726437005</v>
      </c>
      <c r="U4" s="13" t="s">
        <v>10</v>
      </c>
      <c r="W4">
        <v>1995</v>
      </c>
      <c r="X4" s="21">
        <v>12.5</v>
      </c>
      <c r="Y4" s="21">
        <v>12.5</v>
      </c>
      <c r="Z4" s="21">
        <v>12.5</v>
      </c>
    </row>
    <row r="5" spans="1:26" ht="30.75" thickBot="1" x14ac:dyDescent="0.3">
      <c r="A5">
        <v>2020</v>
      </c>
      <c r="B5">
        <v>19.673482727272699</v>
      </c>
      <c r="C5">
        <v>51.268514335123498</v>
      </c>
      <c r="D5" s="2">
        <v>20.908446363636401</v>
      </c>
      <c r="E5" s="2">
        <v>62.7384416488865</v>
      </c>
      <c r="F5">
        <f>(B5-B4)*$B$1+(C5-C4)*$C$1</f>
        <v>17.005612234971355</v>
      </c>
      <c r="G5">
        <f>(D5-D4)*$B$1+(E5-E4)*$C$1</f>
        <v>37.816824933899838</v>
      </c>
      <c r="I5">
        <f>A5-1</f>
        <v>2019</v>
      </c>
      <c r="J5">
        <f>F5</f>
        <v>17.005612234971355</v>
      </c>
      <c r="K5">
        <f>G5</f>
        <v>37.816824933899838</v>
      </c>
      <c r="N5" s="9">
        <v>2019</v>
      </c>
      <c r="O5" s="24">
        <v>17005.612234971355</v>
      </c>
      <c r="P5" s="24">
        <v>37816.824933899836</v>
      </c>
      <c r="Q5" s="24" t="s">
        <v>14</v>
      </c>
      <c r="S5" s="14" t="s">
        <v>9</v>
      </c>
      <c r="T5" s="15">
        <v>57335.402476054602</v>
      </c>
      <c r="U5" s="16" t="s">
        <v>22</v>
      </c>
      <c r="W5">
        <v>1996</v>
      </c>
      <c r="X5" s="21">
        <v>9.6676666670000007</v>
      </c>
      <c r="Y5" s="21">
        <v>9.6676666670000007</v>
      </c>
      <c r="Z5" s="21">
        <v>9.6676666670000007</v>
      </c>
    </row>
    <row r="6" spans="1:26" ht="30" x14ac:dyDescent="0.25">
      <c r="A6">
        <v>2022</v>
      </c>
      <c r="B6">
        <v>23.176570000000002</v>
      </c>
      <c r="C6">
        <v>75.015006991810495</v>
      </c>
      <c r="D6" s="2">
        <v>25.792741818181799</v>
      </c>
      <c r="E6" s="2">
        <v>99.616469391052505</v>
      </c>
      <c r="F6">
        <f t="shared" ref="F6:F20" si="0">(B6-B5)*$B$1+(C6-C5)*$C$1</f>
        <v>34.723836453693131</v>
      </c>
      <c r="G6">
        <f t="shared" ref="G6:G20" si="1">(D6-D5)*$B$1+(E6-E5)*$C$1</f>
        <v>53.31416106481575</v>
      </c>
      <c r="I6">
        <f t="shared" ref="I6:I20" si="2">A6-1</f>
        <v>2021</v>
      </c>
      <c r="J6">
        <f t="shared" ref="J6:J20" si="3">F6</f>
        <v>34.723836453693131</v>
      </c>
      <c r="K6">
        <f t="shared" ref="K6:K20" si="4">G6</f>
        <v>53.31416106481575</v>
      </c>
      <c r="N6">
        <v>2020</v>
      </c>
      <c r="O6" s="11">
        <v>14454.770399725652</v>
      </c>
      <c r="P6" s="25">
        <v>32144.301193814859</v>
      </c>
      <c r="Q6" s="28" t="s">
        <v>24</v>
      </c>
      <c r="S6" s="14" t="s">
        <v>19</v>
      </c>
      <c r="T6" s="15">
        <f>SUM(T9,Z20:Z27)</f>
        <v>53783.95990052999</v>
      </c>
      <c r="U6" s="16" t="s">
        <v>10</v>
      </c>
      <c r="W6">
        <v>1997</v>
      </c>
      <c r="X6" s="21">
        <v>11.622</v>
      </c>
      <c r="Y6" s="21">
        <v>11.622</v>
      </c>
      <c r="Z6" s="21">
        <v>11.622</v>
      </c>
    </row>
    <row r="7" spans="1:26" x14ac:dyDescent="0.25">
      <c r="A7">
        <v>2024</v>
      </c>
      <c r="B7">
        <v>26.291125454545501</v>
      </c>
      <c r="C7">
        <v>89.475100470251704</v>
      </c>
      <c r="D7" s="2">
        <v>30.935123636363599</v>
      </c>
      <c r="E7" s="2">
        <v>134.733147399925</v>
      </c>
      <c r="F7">
        <f t="shared" si="0"/>
        <v>22.224132521973623</v>
      </c>
      <c r="G7">
        <f t="shared" si="1"/>
        <v>51.308301411534231</v>
      </c>
      <c r="I7">
        <f t="shared" si="2"/>
        <v>2023</v>
      </c>
      <c r="J7">
        <f t="shared" si="3"/>
        <v>22.224132521973623</v>
      </c>
      <c r="K7">
        <f t="shared" si="4"/>
        <v>51.308301411534231</v>
      </c>
      <c r="N7">
        <v>2021</v>
      </c>
      <c r="O7" s="14">
        <v>29515.260985639161</v>
      </c>
      <c r="P7" s="26">
        <v>45317.036905093388</v>
      </c>
      <c r="Q7" s="29"/>
      <c r="S7" s="14"/>
      <c r="T7" s="17"/>
      <c r="U7" s="16"/>
      <c r="W7">
        <v>1998</v>
      </c>
      <c r="X7" s="21">
        <v>11.781000000000001</v>
      </c>
      <c r="Y7" s="21">
        <v>11.781000000000001</v>
      </c>
      <c r="Z7" s="21">
        <v>11.781000000000001</v>
      </c>
    </row>
    <row r="8" spans="1:26" ht="30" x14ac:dyDescent="0.25">
      <c r="A8">
        <v>2026</v>
      </c>
      <c r="B8">
        <v>30.089390000000002</v>
      </c>
      <c r="C8">
        <v>100.957003120091</v>
      </c>
      <c r="D8" s="2">
        <v>37.526330000000002</v>
      </c>
      <c r="E8" s="2">
        <v>161.821145189253</v>
      </c>
      <c r="F8">
        <f t="shared" si="0"/>
        <v>19.104564444791041</v>
      </c>
      <c r="G8">
        <f t="shared" si="1"/>
        <v>42.464724126126441</v>
      </c>
      <c r="I8">
        <f t="shared" si="2"/>
        <v>2025</v>
      </c>
      <c r="J8">
        <f t="shared" si="3"/>
        <v>19.104564444791041</v>
      </c>
      <c r="K8">
        <f t="shared" si="4"/>
        <v>42.464724126126441</v>
      </c>
      <c r="N8">
        <v>2022</v>
      </c>
      <c r="O8" s="14">
        <v>29515.260985639161</v>
      </c>
      <c r="P8" s="26">
        <v>45317.036905093388</v>
      </c>
      <c r="Q8" s="29"/>
      <c r="S8" s="14" t="s">
        <v>15</v>
      </c>
      <c r="T8" s="15">
        <f>SUM(X4:X19)</f>
        <v>2293.0413434370003</v>
      </c>
      <c r="U8" s="16" t="s">
        <v>20</v>
      </c>
      <c r="W8">
        <v>1999</v>
      </c>
      <c r="X8" s="21">
        <v>16.884666670000001</v>
      </c>
      <c r="Y8" s="21">
        <v>16.884666670000001</v>
      </c>
      <c r="Z8" s="21">
        <v>16.884666670000001</v>
      </c>
    </row>
    <row r="9" spans="1:26" ht="30.75" thickBot="1" x14ac:dyDescent="0.3">
      <c r="A9">
        <v>2028</v>
      </c>
      <c r="B9">
        <v>34.8543372727273</v>
      </c>
      <c r="C9">
        <v>125.235676285975</v>
      </c>
      <c r="D9" s="2">
        <v>45.875010909090904</v>
      </c>
      <c r="E9" s="2">
        <v>207.33235988875199</v>
      </c>
      <c r="F9">
        <f t="shared" si="0"/>
        <v>36.803717115649235</v>
      </c>
      <c r="G9">
        <f t="shared" si="1"/>
        <v>68.348128109348693</v>
      </c>
      <c r="I9">
        <f t="shared" si="2"/>
        <v>2027</v>
      </c>
      <c r="J9">
        <f t="shared" si="3"/>
        <v>36.803717115649235</v>
      </c>
      <c r="K9">
        <f t="shared" si="4"/>
        <v>68.348128109348693</v>
      </c>
      <c r="N9">
        <v>2023</v>
      </c>
      <c r="O9" s="14">
        <v>18890.512643677579</v>
      </c>
      <c r="P9" s="26">
        <v>43612.056199804094</v>
      </c>
      <c r="Q9" s="29"/>
      <c r="S9" s="18" t="s">
        <v>19</v>
      </c>
      <c r="T9" s="19">
        <v>1200.6513499999901</v>
      </c>
      <c r="U9" s="20" t="s">
        <v>21</v>
      </c>
      <c r="W9">
        <v>2000</v>
      </c>
      <c r="X9" s="21">
        <v>20.926666669999999</v>
      </c>
      <c r="Y9" s="21">
        <v>20.926666669999999</v>
      </c>
      <c r="Z9" s="21">
        <v>20.926666669999999</v>
      </c>
    </row>
    <row r="10" spans="1:26" x14ac:dyDescent="0.25">
      <c r="A10">
        <v>2030</v>
      </c>
      <c r="B10">
        <v>40.543157272727299</v>
      </c>
      <c r="C10">
        <v>160.19696564484801</v>
      </c>
      <c r="D10" s="2">
        <v>56.131709999999998</v>
      </c>
      <c r="E10" s="2">
        <v>290.50558331976799</v>
      </c>
      <c r="F10">
        <f t="shared" si="0"/>
        <v>51.707378166534909</v>
      </c>
      <c r="G10">
        <f t="shared" si="1"/>
        <v>119.4075594603208</v>
      </c>
      <c r="I10">
        <f t="shared" si="2"/>
        <v>2029</v>
      </c>
      <c r="J10">
        <f t="shared" si="3"/>
        <v>51.707378166534909</v>
      </c>
      <c r="K10">
        <f t="shared" si="4"/>
        <v>119.4075594603208</v>
      </c>
      <c r="N10">
        <v>2024</v>
      </c>
      <c r="O10" s="14">
        <v>18890.512643677579</v>
      </c>
      <c r="P10" s="26">
        <v>43612.056199804094</v>
      </c>
      <c r="Q10" s="29"/>
      <c r="W10">
        <v>2001</v>
      </c>
      <c r="X10" s="21">
        <v>27.984999999999999</v>
      </c>
      <c r="Y10" s="21">
        <v>27.984999999999999</v>
      </c>
      <c r="Z10" s="21">
        <v>27.984999999999999</v>
      </c>
    </row>
    <row r="11" spans="1:26" x14ac:dyDescent="0.25">
      <c r="A11">
        <v>2032</v>
      </c>
      <c r="B11">
        <v>46.188879090909097</v>
      </c>
      <c r="C11">
        <v>198.954028469929</v>
      </c>
      <c r="D11" s="2">
        <v>67.492456363636407</v>
      </c>
      <c r="E11" s="2">
        <v>403.33153664398401</v>
      </c>
      <c r="F11">
        <f t="shared" si="0"/>
        <v>56.59447567260527</v>
      </c>
      <c r="G11">
        <f t="shared" si="1"/>
        <v>159.17056032148088</v>
      </c>
      <c r="I11">
        <f t="shared" si="2"/>
        <v>2031</v>
      </c>
      <c r="J11">
        <f t="shared" si="3"/>
        <v>56.59447567260527</v>
      </c>
      <c r="K11">
        <f t="shared" si="4"/>
        <v>159.17056032148088</v>
      </c>
      <c r="N11">
        <v>2025</v>
      </c>
      <c r="O11" s="14">
        <v>16238.879778072385</v>
      </c>
      <c r="P11" s="26">
        <v>36095.015507207478</v>
      </c>
      <c r="Q11" s="29"/>
      <c r="W11">
        <v>2002</v>
      </c>
      <c r="X11" s="21">
        <v>42.475999999999999</v>
      </c>
      <c r="Y11" s="21">
        <v>42.475999999999999</v>
      </c>
      <c r="Z11" s="21">
        <v>42.475999999999999</v>
      </c>
    </row>
    <row r="12" spans="1:26" x14ac:dyDescent="0.25">
      <c r="A12">
        <v>2034</v>
      </c>
      <c r="B12">
        <v>51.766153636363597</v>
      </c>
      <c r="C12">
        <v>223.42721913419001</v>
      </c>
      <c r="D12" s="2">
        <v>80.480386363636399</v>
      </c>
      <c r="E12" s="2">
        <v>485.16087153802999</v>
      </c>
      <c r="F12">
        <f t="shared" si="0"/>
        <v>37.950149863539266</v>
      </c>
      <c r="G12">
        <f t="shared" si="1"/>
        <v>120.66485836225978</v>
      </c>
      <c r="I12">
        <f t="shared" si="2"/>
        <v>2033</v>
      </c>
      <c r="J12">
        <f t="shared" si="3"/>
        <v>37.950149863539266</v>
      </c>
      <c r="K12">
        <f t="shared" si="4"/>
        <v>120.66485836225978</v>
      </c>
      <c r="N12">
        <v>2026</v>
      </c>
      <c r="O12" s="14">
        <v>16238.879778072385</v>
      </c>
      <c r="P12" s="26">
        <v>36095.015507207478</v>
      </c>
      <c r="Q12" s="29"/>
      <c r="W12">
        <v>2003</v>
      </c>
      <c r="X12" s="21">
        <v>59.744999999999997</v>
      </c>
      <c r="Y12" s="21">
        <v>59.744999999999997</v>
      </c>
      <c r="Z12" s="21">
        <v>59.744999999999997</v>
      </c>
    </row>
    <row r="13" spans="1:26" x14ac:dyDescent="0.25">
      <c r="A13">
        <v>2036</v>
      </c>
      <c r="B13">
        <v>57.359453636363597</v>
      </c>
      <c r="C13">
        <v>236.84451085926099</v>
      </c>
      <c r="D13" s="2">
        <v>95.322164545454498</v>
      </c>
      <c r="E13" s="2">
        <v>524.56542997676604</v>
      </c>
      <c r="F13">
        <f t="shared" si="0"/>
        <v>23.595109242592276</v>
      </c>
      <c r="G13">
        <f t="shared" si="1"/>
        <v>67.551881970356774</v>
      </c>
      <c r="I13">
        <f t="shared" si="2"/>
        <v>2035</v>
      </c>
      <c r="J13">
        <f t="shared" si="3"/>
        <v>23.595109242592276</v>
      </c>
      <c r="K13">
        <f t="shared" si="4"/>
        <v>67.551881970356774</v>
      </c>
      <c r="N13">
        <v>2027</v>
      </c>
      <c r="O13" s="14">
        <v>31283.159548301846</v>
      </c>
      <c r="P13" s="26">
        <v>58095.908892946383</v>
      </c>
      <c r="Q13" s="29"/>
      <c r="W13">
        <v>2004</v>
      </c>
      <c r="X13" s="21">
        <v>94.751999999999995</v>
      </c>
      <c r="Y13" s="21">
        <v>94.751999999999995</v>
      </c>
      <c r="Z13" s="21">
        <v>94.751999999999995</v>
      </c>
    </row>
    <row r="14" spans="1:26" x14ac:dyDescent="0.25">
      <c r="A14">
        <v>2038</v>
      </c>
      <c r="B14">
        <v>63.679678181818197</v>
      </c>
      <c r="C14">
        <v>248.95698882873</v>
      </c>
      <c r="D14" s="2">
        <v>111.444223636364</v>
      </c>
      <c r="E14" s="2">
        <v>582.11597042682502</v>
      </c>
      <c r="F14">
        <f t="shared" si="0"/>
        <v>22.698468360309779</v>
      </c>
      <c r="G14">
        <f t="shared" si="1"/>
        <v>92.549967585077127</v>
      </c>
      <c r="I14">
        <f t="shared" si="2"/>
        <v>2037</v>
      </c>
      <c r="J14">
        <f t="shared" si="3"/>
        <v>22.698468360309779</v>
      </c>
      <c r="K14">
        <f t="shared" si="4"/>
        <v>92.549967585077127</v>
      </c>
      <c r="N14">
        <v>2028</v>
      </c>
      <c r="O14" s="14">
        <v>31283.159548301846</v>
      </c>
      <c r="P14" s="26">
        <v>58095.908892946383</v>
      </c>
      <c r="Q14" s="29"/>
      <c r="W14">
        <v>2005</v>
      </c>
      <c r="X14" s="21">
        <v>96.581173219999997</v>
      </c>
      <c r="Y14" s="21">
        <v>96.581173219999997</v>
      </c>
      <c r="Z14" s="21">
        <v>96.581173219999997</v>
      </c>
    </row>
    <row r="15" spans="1:26" x14ac:dyDescent="0.25">
      <c r="A15">
        <v>2040</v>
      </c>
      <c r="B15">
        <v>69.763981818181804</v>
      </c>
      <c r="C15">
        <v>289.64260309998701</v>
      </c>
      <c r="D15" s="2">
        <v>127.604308181818</v>
      </c>
      <c r="E15" s="2">
        <v>593.87906054333405</v>
      </c>
      <c r="F15">
        <f t="shared" si="0"/>
        <v>59.584032552634078</v>
      </c>
      <c r="G15">
        <f t="shared" si="1"/>
        <v>33.068110151461141</v>
      </c>
      <c r="I15">
        <f t="shared" si="2"/>
        <v>2039</v>
      </c>
      <c r="J15">
        <f t="shared" si="3"/>
        <v>59.584032552634078</v>
      </c>
      <c r="K15">
        <f t="shared" si="4"/>
        <v>33.068110151461141</v>
      </c>
      <c r="N15">
        <v>2029</v>
      </c>
      <c r="O15" s="14">
        <v>43951.271441554672</v>
      </c>
      <c r="P15" s="26">
        <v>101496.42554127268</v>
      </c>
      <c r="Q15" s="29"/>
      <c r="W15">
        <v>2006</v>
      </c>
      <c r="X15" s="21">
        <v>98.21307161</v>
      </c>
      <c r="Y15" s="21">
        <v>98.21307161</v>
      </c>
      <c r="Z15" s="21">
        <v>98.21307161</v>
      </c>
    </row>
    <row r="16" spans="1:26" x14ac:dyDescent="0.25">
      <c r="A16">
        <v>2042</v>
      </c>
      <c r="B16">
        <v>74.526519090909105</v>
      </c>
      <c r="C16">
        <v>303.58594854886297</v>
      </c>
      <c r="D16" s="2">
        <v>139.236943636364</v>
      </c>
      <c r="E16" s="2">
        <v>639.29218521486405</v>
      </c>
      <c r="F16">
        <f t="shared" si="0"/>
        <v>23.36514008353878</v>
      </c>
      <c r="G16">
        <f t="shared" si="1"/>
        <v>71.832961072989605</v>
      </c>
      <c r="I16">
        <f t="shared" si="2"/>
        <v>2041</v>
      </c>
      <c r="J16">
        <f t="shared" si="3"/>
        <v>23.36514008353878</v>
      </c>
      <c r="K16">
        <f t="shared" si="4"/>
        <v>71.832961072989605</v>
      </c>
      <c r="N16">
        <v>2030</v>
      </c>
      <c r="O16" s="14">
        <v>43951.271441554672</v>
      </c>
      <c r="P16" s="26">
        <v>101496.42554127268</v>
      </c>
      <c r="Q16" s="29"/>
      <c r="W16">
        <v>2007</v>
      </c>
      <c r="X16" s="21">
        <v>324.23274839999999</v>
      </c>
      <c r="Y16" s="21">
        <v>324.23274839999999</v>
      </c>
      <c r="Z16" s="21">
        <v>324.23274839999999</v>
      </c>
    </row>
    <row r="17" spans="1:26" x14ac:dyDescent="0.25">
      <c r="A17">
        <v>2044</v>
      </c>
      <c r="B17">
        <v>78.813200909090895</v>
      </c>
      <c r="C17">
        <v>336.10154720815598</v>
      </c>
      <c r="D17" s="2">
        <v>148.088826363636</v>
      </c>
      <c r="E17" s="2">
        <v>682.98325261898503</v>
      </c>
      <c r="F17">
        <f t="shared" si="0"/>
        <v>46.985628257080883</v>
      </c>
      <c r="G17">
        <f t="shared" si="1"/>
        <v>66.535458625356483</v>
      </c>
      <c r="I17">
        <f t="shared" si="2"/>
        <v>2043</v>
      </c>
      <c r="J17">
        <f t="shared" si="3"/>
        <v>46.985628257080883</v>
      </c>
      <c r="K17">
        <f t="shared" si="4"/>
        <v>66.535458625356483</v>
      </c>
      <c r="N17">
        <v>2031</v>
      </c>
      <c r="O17" s="14">
        <v>48105.30432171448</v>
      </c>
      <c r="P17" s="26">
        <v>135294.97627325874</v>
      </c>
      <c r="Q17" s="29"/>
      <c r="W17">
        <v>2008</v>
      </c>
      <c r="X17" s="21">
        <v>314.58510869999998</v>
      </c>
      <c r="Y17" s="21">
        <v>314.58510869999998</v>
      </c>
      <c r="Z17" s="21">
        <v>314.58510869999998</v>
      </c>
    </row>
    <row r="18" spans="1:26" x14ac:dyDescent="0.25">
      <c r="A18">
        <v>2046</v>
      </c>
      <c r="B18">
        <v>82.862758181818194</v>
      </c>
      <c r="C18">
        <v>361.99709317474998</v>
      </c>
      <c r="D18" s="2">
        <v>155.33214272727301</v>
      </c>
      <c r="E18" s="2">
        <v>741.40792082883002</v>
      </c>
      <c r="F18">
        <f t="shared" si="0"/>
        <v>38.118722756572225</v>
      </c>
      <c r="G18">
        <f t="shared" si="1"/>
        <v>83.919716672799183</v>
      </c>
      <c r="I18">
        <f t="shared" si="2"/>
        <v>2045</v>
      </c>
      <c r="J18">
        <f t="shared" si="3"/>
        <v>38.118722756572225</v>
      </c>
      <c r="K18">
        <f t="shared" si="4"/>
        <v>83.919716672799183</v>
      </c>
      <c r="N18">
        <v>2032</v>
      </c>
      <c r="O18" s="14">
        <v>48105.30432171448</v>
      </c>
      <c r="P18" s="26">
        <v>135294.97627325874</v>
      </c>
      <c r="Q18" s="29"/>
      <c r="W18">
        <v>2009</v>
      </c>
      <c r="X18" s="21">
        <v>431.24480390000002</v>
      </c>
      <c r="Y18" s="21">
        <v>431.24480390000002</v>
      </c>
      <c r="Z18" s="21">
        <v>431.24480390000002</v>
      </c>
    </row>
    <row r="19" spans="1:26" x14ac:dyDescent="0.25">
      <c r="A19">
        <v>2048</v>
      </c>
      <c r="B19">
        <v>86.488324545454503</v>
      </c>
      <c r="C19">
        <v>399.13920644611602</v>
      </c>
      <c r="D19" s="2">
        <v>161.52204727272701</v>
      </c>
      <c r="E19" s="2">
        <v>823.134117188196</v>
      </c>
      <c r="F19">
        <f t="shared" si="0"/>
        <v>52.272870252775796</v>
      </c>
      <c r="G19">
        <f t="shared" si="1"/>
        <v>113.05295026717518</v>
      </c>
      <c r="I19">
        <f t="shared" si="2"/>
        <v>2047</v>
      </c>
      <c r="J19">
        <f t="shared" si="3"/>
        <v>52.272870252775796</v>
      </c>
      <c r="K19">
        <f t="shared" si="4"/>
        <v>113.05295026717518</v>
      </c>
      <c r="N19">
        <v>2033</v>
      </c>
      <c r="O19" s="14">
        <v>32257.627384008374</v>
      </c>
      <c r="P19" s="26">
        <v>102565.12960792081</v>
      </c>
      <c r="Q19" s="29"/>
      <c r="W19">
        <v>2010</v>
      </c>
      <c r="X19" s="21">
        <v>719.84443759999999</v>
      </c>
      <c r="Y19" s="21">
        <v>719.84443759999999</v>
      </c>
      <c r="Z19" s="21">
        <v>719.84443759999999</v>
      </c>
    </row>
    <row r="20" spans="1:26" x14ac:dyDescent="0.25">
      <c r="A20">
        <v>2050</v>
      </c>
      <c r="B20">
        <v>89.789295454545496</v>
      </c>
      <c r="C20">
        <v>452.97766085868898</v>
      </c>
      <c r="D20" s="2">
        <v>167.21188818181801</v>
      </c>
      <c r="E20" s="2">
        <v>907.75283817318802</v>
      </c>
      <c r="F20">
        <f t="shared" si="0"/>
        <v>73.621058736344949</v>
      </c>
      <c r="G20">
        <f t="shared" si="1"/>
        <v>116.26316228048974</v>
      </c>
      <c r="I20">
        <f t="shared" si="2"/>
        <v>2049</v>
      </c>
      <c r="J20">
        <f t="shared" si="3"/>
        <v>73.621058736344949</v>
      </c>
      <c r="K20">
        <f t="shared" si="4"/>
        <v>116.26316228048974</v>
      </c>
      <c r="N20">
        <v>2034</v>
      </c>
      <c r="O20" s="14">
        <v>32257.627384008374</v>
      </c>
      <c r="P20" s="26">
        <v>102565.12960792081</v>
      </c>
      <c r="Q20" s="29"/>
      <c r="W20">
        <v>2011</v>
      </c>
      <c r="X20" s="10">
        <v>1781.377078</v>
      </c>
      <c r="Y20" s="10">
        <v>1781.377078</v>
      </c>
      <c r="Z20">
        <v>2534.3001088300002</v>
      </c>
    </row>
    <row r="21" spans="1:26" x14ac:dyDescent="0.25">
      <c r="N21">
        <v>2035</v>
      </c>
      <c r="O21" s="14">
        <v>20055.842856203435</v>
      </c>
      <c r="P21" s="26">
        <v>57419.099674803256</v>
      </c>
      <c r="Q21" s="29"/>
      <c r="W21">
        <v>2012</v>
      </c>
      <c r="X21" s="10">
        <v>3064.1622809999999</v>
      </c>
      <c r="Y21" s="10">
        <v>3064.1622809999999</v>
      </c>
      <c r="Z21">
        <v>2534.3001088300002</v>
      </c>
    </row>
    <row r="22" spans="1:26" x14ac:dyDescent="0.25">
      <c r="N22">
        <v>2036</v>
      </c>
      <c r="O22" s="14">
        <v>20055.842856203435</v>
      </c>
      <c r="P22" s="26">
        <v>57419.099674803256</v>
      </c>
      <c r="Q22" s="29"/>
      <c r="W22">
        <v>2013</v>
      </c>
      <c r="X22" s="10">
        <v>4037.4491130000001</v>
      </c>
      <c r="Y22" s="10">
        <v>4037.4491130000001</v>
      </c>
      <c r="Z22">
        <v>5123.0337317149997</v>
      </c>
    </row>
    <row r="23" spans="1:26" x14ac:dyDescent="0.25">
      <c r="N23">
        <v>2037</v>
      </c>
      <c r="O23" s="14">
        <v>19293.698106263313</v>
      </c>
      <c r="P23" s="26">
        <v>78667.472447315566</v>
      </c>
      <c r="Q23" s="29"/>
      <c r="W23">
        <v>2014</v>
      </c>
      <c r="X23" s="10">
        <v>3722.1994850000001</v>
      </c>
      <c r="Y23" s="10">
        <v>3722.1994850000001</v>
      </c>
      <c r="Z23">
        <v>5123.0337317149997</v>
      </c>
    </row>
    <row r="24" spans="1:26" x14ac:dyDescent="0.25">
      <c r="N24">
        <v>2038</v>
      </c>
      <c r="O24" s="14">
        <v>19293.698106263313</v>
      </c>
      <c r="P24" s="26">
        <v>78667.472447315566</v>
      </c>
      <c r="Q24" s="29"/>
      <c r="W24">
        <v>2015</v>
      </c>
      <c r="X24" s="10">
        <v>6834.3288130000001</v>
      </c>
      <c r="Y24" s="10">
        <v>6834.3288130000001</v>
      </c>
      <c r="Z24">
        <v>9477.5373098149994</v>
      </c>
    </row>
    <row r="25" spans="1:26" x14ac:dyDescent="0.25">
      <c r="N25">
        <v>2039</v>
      </c>
      <c r="O25" s="14">
        <v>50646.427669738965</v>
      </c>
      <c r="P25" s="26">
        <v>28107.893628741971</v>
      </c>
      <c r="Q25" s="29"/>
      <c r="W25">
        <v>2016</v>
      </c>
      <c r="X25" s="10">
        <v>12897.665950000001</v>
      </c>
      <c r="Y25" s="10">
        <v>12897.665950000001</v>
      </c>
      <c r="Z25">
        <v>9477.5373098149994</v>
      </c>
    </row>
    <row r="26" spans="1:26" x14ac:dyDescent="0.25">
      <c r="N26">
        <v>2040</v>
      </c>
      <c r="O26" s="14">
        <v>50646.427669738965</v>
      </c>
      <c r="P26" s="26">
        <v>28107.893628741971</v>
      </c>
      <c r="Q26" s="29"/>
      <c r="W26">
        <v>2017</v>
      </c>
      <c r="X26" s="10">
        <v>9784.5062149999994</v>
      </c>
      <c r="Y26" s="10">
        <v>9784.5062149999994</v>
      </c>
      <c r="Z26">
        <v>9156.7831249049996</v>
      </c>
    </row>
    <row r="27" spans="1:26" x14ac:dyDescent="0.25">
      <c r="N27">
        <v>2041</v>
      </c>
      <c r="O27" s="14">
        <v>19860.369071007961</v>
      </c>
      <c r="P27" s="26">
        <v>61058.016912041167</v>
      </c>
      <c r="Q27" s="29"/>
      <c r="W27">
        <v>2018</v>
      </c>
      <c r="X27" s="10">
        <v>9352.5294479999993</v>
      </c>
      <c r="Y27" s="10">
        <v>9352.5294479999993</v>
      </c>
      <c r="Z27">
        <v>9156.7831249049996</v>
      </c>
    </row>
    <row r="28" spans="1:26" x14ac:dyDescent="0.25">
      <c r="N28">
        <v>2042</v>
      </c>
      <c r="O28" s="14">
        <v>19860.369071007961</v>
      </c>
      <c r="P28" s="26">
        <v>61058.016912041167</v>
      </c>
      <c r="Q28" s="29"/>
      <c r="W28">
        <v>2019</v>
      </c>
      <c r="X28" s="10">
        <v>10949.78234</v>
      </c>
      <c r="Y28" s="10">
        <v>10949.78234</v>
      </c>
      <c r="Z28">
        <v>16904.814949799998</v>
      </c>
    </row>
    <row r="29" spans="1:26" x14ac:dyDescent="0.25">
      <c r="N29">
        <v>2043</v>
      </c>
      <c r="O29" s="14">
        <v>39937.784018518752</v>
      </c>
      <c r="P29" s="26">
        <v>56555.139831553002</v>
      </c>
      <c r="Q29" s="29"/>
      <c r="W29">
        <v>2020</v>
      </c>
      <c r="X29">
        <v>14903.79</v>
      </c>
      <c r="Y29">
        <v>14454.770399725652</v>
      </c>
      <c r="Z29">
        <v>16904.814949799998</v>
      </c>
    </row>
    <row r="30" spans="1:26" x14ac:dyDescent="0.25">
      <c r="N30">
        <v>2044</v>
      </c>
      <c r="O30" s="14">
        <v>39937.784018518752</v>
      </c>
      <c r="P30" s="26">
        <v>56555.139831553002</v>
      </c>
      <c r="Q30" s="29"/>
      <c r="W30">
        <v>2021</v>
      </c>
      <c r="X30">
        <v>16455.560000000001</v>
      </c>
      <c r="Y30">
        <v>29515.260985639161</v>
      </c>
      <c r="Z30">
        <v>4479.8336675849996</v>
      </c>
    </row>
    <row r="31" spans="1:26" x14ac:dyDescent="0.25">
      <c r="N31">
        <v>2045</v>
      </c>
      <c r="O31" s="14">
        <v>32400.914343086391</v>
      </c>
      <c r="P31" s="26">
        <v>71331.759171879312</v>
      </c>
      <c r="Q31" s="29"/>
      <c r="W31">
        <v>2022</v>
      </c>
      <c r="X31">
        <v>15227.23</v>
      </c>
      <c r="Y31">
        <v>29515.260985639161</v>
      </c>
      <c r="Z31">
        <v>4479.8336675849996</v>
      </c>
    </row>
    <row r="32" spans="1:26" x14ac:dyDescent="0.25">
      <c r="N32">
        <v>2046</v>
      </c>
      <c r="O32" s="14">
        <v>32400.914343086391</v>
      </c>
      <c r="P32" s="26">
        <v>71331.759171879312</v>
      </c>
      <c r="Q32" s="29"/>
      <c r="W32">
        <v>2023</v>
      </c>
      <c r="X32">
        <v>15224.02</v>
      </c>
      <c r="Y32">
        <v>18890.512643677579</v>
      </c>
      <c r="Z32">
        <v>13634.589690645</v>
      </c>
    </row>
    <row r="33" spans="14:26" x14ac:dyDescent="0.25">
      <c r="N33">
        <v>2047</v>
      </c>
      <c r="O33" s="14">
        <v>44431.939714859429</v>
      </c>
      <c r="P33" s="26">
        <v>96095.007727098899</v>
      </c>
      <c r="Q33" s="29"/>
      <c r="W33">
        <v>2024</v>
      </c>
      <c r="X33">
        <v>16634.43</v>
      </c>
      <c r="Y33">
        <v>18890.512643677579</v>
      </c>
      <c r="Z33">
        <v>13634.589690645</v>
      </c>
    </row>
    <row r="34" spans="14:26" x14ac:dyDescent="0.25">
      <c r="N34">
        <v>2048</v>
      </c>
      <c r="O34" s="14">
        <v>44431.939714859429</v>
      </c>
      <c r="P34" s="26">
        <v>96095.007727098899</v>
      </c>
      <c r="Q34" s="29"/>
      <c r="W34">
        <v>2025</v>
      </c>
      <c r="X34">
        <v>18114.894270000001</v>
      </c>
      <c r="Y34">
        <v>16238.879778072385</v>
      </c>
      <c r="Z34">
        <v>28006.324743929999</v>
      </c>
    </row>
    <row r="35" spans="14:26" x14ac:dyDescent="0.25">
      <c r="N35">
        <v>2049</v>
      </c>
      <c r="O35" s="14">
        <v>62577.899925893202</v>
      </c>
      <c r="P35" s="26">
        <v>98823.687938416275</v>
      </c>
      <c r="Q35" s="29"/>
      <c r="W35">
        <v>2026</v>
      </c>
      <c r="X35">
        <v>19727.119859999999</v>
      </c>
      <c r="Y35">
        <v>16238.879778072385</v>
      </c>
      <c r="Z35">
        <v>28006.324743929999</v>
      </c>
    </row>
    <row r="36" spans="14:26" ht="15.75" thickBot="1" x14ac:dyDescent="0.3">
      <c r="N36">
        <v>2050</v>
      </c>
      <c r="O36" s="18">
        <v>62577.899925893202</v>
      </c>
      <c r="P36" s="27">
        <v>98823.687938416275</v>
      </c>
      <c r="Q36" s="30"/>
      <c r="W36">
        <v>2027</v>
      </c>
      <c r="X36">
        <v>21482.83353</v>
      </c>
      <c r="Y36">
        <v>31283.159548301846</v>
      </c>
      <c r="Z36">
        <v>26628.140384019898</v>
      </c>
    </row>
    <row r="37" spans="14:26" x14ac:dyDescent="0.25">
      <c r="W37">
        <v>2028</v>
      </c>
      <c r="X37">
        <v>23394.805710000001</v>
      </c>
      <c r="Y37">
        <v>31283.159548301846</v>
      </c>
      <c r="Z37">
        <v>26628.140384019898</v>
      </c>
    </row>
    <row r="38" spans="14:26" x14ac:dyDescent="0.25">
      <c r="W38">
        <v>2029</v>
      </c>
      <c r="X38">
        <v>25476.94342</v>
      </c>
      <c r="Y38">
        <v>43951.271441554672</v>
      </c>
      <c r="Z38">
        <v>44459.75121355</v>
      </c>
    </row>
    <row r="39" spans="14:26" x14ac:dyDescent="0.25">
      <c r="W39">
        <v>2030</v>
      </c>
      <c r="X39">
        <v>27744.391380000001</v>
      </c>
      <c r="Y39">
        <v>43951.271441554672</v>
      </c>
      <c r="Z39">
        <v>44459.75121355</v>
      </c>
    </row>
    <row r="40" spans="14:26" x14ac:dyDescent="0.25">
      <c r="W40">
        <v>2031</v>
      </c>
      <c r="X40">
        <v>30213.642220000002</v>
      </c>
      <c r="Y40">
        <v>48105.30432171448</v>
      </c>
      <c r="Z40">
        <v>12957.187354395001</v>
      </c>
    </row>
    <row r="41" spans="14:26" x14ac:dyDescent="0.25">
      <c r="W41">
        <v>2032</v>
      </c>
      <c r="X41">
        <v>32902.656369999997</v>
      </c>
      <c r="Y41">
        <v>48105.30432171448</v>
      </c>
      <c r="Z41">
        <v>12957.187354395001</v>
      </c>
    </row>
    <row r="42" spans="14:26" x14ac:dyDescent="0.25">
      <c r="W42">
        <v>2033</v>
      </c>
      <c r="X42">
        <v>35830.992789999997</v>
      </c>
      <c r="Y42">
        <v>32257.627384008374</v>
      </c>
      <c r="Z42">
        <v>11610.68853263</v>
      </c>
    </row>
    <row r="43" spans="14:26" x14ac:dyDescent="0.25">
      <c r="W43">
        <v>2034</v>
      </c>
      <c r="X43">
        <v>39019.951150000001</v>
      </c>
      <c r="Y43">
        <v>32257.627384008374</v>
      </c>
      <c r="Z43">
        <v>11610.68853263</v>
      </c>
    </row>
    <row r="44" spans="14:26" x14ac:dyDescent="0.25">
      <c r="W44">
        <v>2035</v>
      </c>
      <c r="X44">
        <v>42492.726799999997</v>
      </c>
      <c r="Y44">
        <v>20055.842856203435</v>
      </c>
      <c r="Z44">
        <v>12365.7540896299</v>
      </c>
    </row>
    <row r="45" spans="14:26" x14ac:dyDescent="0.25">
      <c r="W45">
        <v>2036</v>
      </c>
      <c r="X45">
        <v>46274.579489999996</v>
      </c>
      <c r="Y45">
        <v>20055.842856203435</v>
      </c>
      <c r="Z45">
        <v>12365.7540896299</v>
      </c>
    </row>
    <row r="46" spans="14:26" x14ac:dyDescent="0.25">
      <c r="W46">
        <v>2037</v>
      </c>
      <c r="X46">
        <v>50393.017059999998</v>
      </c>
      <c r="Y46">
        <v>19293.698106263313</v>
      </c>
      <c r="Z46">
        <v>21040.884630385</v>
      </c>
    </row>
    <row r="47" spans="14:26" x14ac:dyDescent="0.25">
      <c r="W47">
        <v>2038</v>
      </c>
      <c r="X47">
        <v>54877.995580000003</v>
      </c>
      <c r="Y47">
        <v>19293.698106263313</v>
      </c>
      <c r="Z47">
        <v>21040.884630385</v>
      </c>
    </row>
    <row r="48" spans="14:26" x14ac:dyDescent="0.25">
      <c r="W48">
        <v>2039</v>
      </c>
      <c r="X48">
        <v>59762.137190000001</v>
      </c>
      <c r="Y48">
        <v>50646.427669738965</v>
      </c>
      <c r="Z48">
        <v>20625.094014799899</v>
      </c>
    </row>
    <row r="49" spans="23:26" x14ac:dyDescent="0.25">
      <c r="W49">
        <v>2040</v>
      </c>
      <c r="X49">
        <v>65080.967400000001</v>
      </c>
      <c r="Y49">
        <v>50646.427669738965</v>
      </c>
      <c r="Z49">
        <v>20625.094014799899</v>
      </c>
    </row>
    <row r="50" spans="23:26" x14ac:dyDescent="0.25">
      <c r="W50">
        <v>2041</v>
      </c>
      <c r="X50">
        <v>70873.173500000004</v>
      </c>
      <c r="Y50">
        <v>19860.369071007961</v>
      </c>
      <c r="Z50">
        <v>18778.534320809998</v>
      </c>
    </row>
    <row r="51" spans="23:26" x14ac:dyDescent="0.25">
      <c r="W51">
        <v>2042</v>
      </c>
      <c r="X51">
        <v>77180.885939999993</v>
      </c>
      <c r="Y51">
        <v>19860.369071007961</v>
      </c>
      <c r="Z51">
        <v>18778.534320809998</v>
      </c>
    </row>
    <row r="52" spans="23:26" x14ac:dyDescent="0.25">
      <c r="W52">
        <v>2043</v>
      </c>
      <c r="X52">
        <v>84049.984790000002</v>
      </c>
      <c r="Y52">
        <v>39937.784018518752</v>
      </c>
      <c r="Z52">
        <v>34424.361313824898</v>
      </c>
    </row>
    <row r="53" spans="23:26" x14ac:dyDescent="0.25">
      <c r="W53">
        <v>2044</v>
      </c>
      <c r="X53">
        <v>91530.433430000005</v>
      </c>
      <c r="Y53">
        <v>39937.784018518752</v>
      </c>
      <c r="Z53">
        <v>34424.361313824898</v>
      </c>
    </row>
    <row r="54" spans="23:26" x14ac:dyDescent="0.25">
      <c r="W54">
        <v>2045</v>
      </c>
      <c r="X54">
        <v>99676.642009999996</v>
      </c>
      <c r="Y54">
        <v>32400.914343086391</v>
      </c>
      <c r="Z54">
        <v>26837.672653645001</v>
      </c>
    </row>
    <row r="55" spans="23:26" x14ac:dyDescent="0.25">
      <c r="W55">
        <v>2046</v>
      </c>
      <c r="X55">
        <v>108547.8631</v>
      </c>
      <c r="Y55">
        <v>32400.914343086391</v>
      </c>
      <c r="Z55">
        <v>26837.672653645001</v>
      </c>
    </row>
    <row r="56" spans="23:26" x14ac:dyDescent="0.25">
      <c r="W56">
        <v>2047</v>
      </c>
      <c r="X56">
        <v>118208.62300000001</v>
      </c>
      <c r="Y56">
        <v>44431.939714859429</v>
      </c>
      <c r="Z56">
        <v>42306.236152284997</v>
      </c>
    </row>
    <row r="57" spans="23:26" x14ac:dyDescent="0.25">
      <c r="W57">
        <v>2048</v>
      </c>
      <c r="X57">
        <v>128729.19040000001</v>
      </c>
      <c r="Y57">
        <v>44431.939714859429</v>
      </c>
      <c r="Z57">
        <v>42306.236152284997</v>
      </c>
    </row>
    <row r="58" spans="23:26" x14ac:dyDescent="0.25">
      <c r="W58">
        <v>2049</v>
      </c>
      <c r="X58">
        <v>140186.08840000001</v>
      </c>
      <c r="Y58">
        <v>62577.899925893202</v>
      </c>
      <c r="Z58">
        <v>29545.326875395</v>
      </c>
    </row>
    <row r="59" spans="23:26" x14ac:dyDescent="0.25">
      <c r="W59">
        <v>2050</v>
      </c>
      <c r="X59">
        <v>152662.6502</v>
      </c>
      <c r="Y59">
        <v>62577.899925893202</v>
      </c>
      <c r="Z59">
        <v>29545.326875395</v>
      </c>
    </row>
  </sheetData>
  <sortState xmlns:xlrd2="http://schemas.microsoft.com/office/spreadsheetml/2017/richdata2" ref="N4:P36">
    <sortCondition ref="N4:N36"/>
  </sortState>
  <mergeCells count="3">
    <mergeCell ref="N1:P1"/>
    <mergeCell ref="O2:P2"/>
    <mergeCell ref="Q6:Q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Reeds</vt:lpstr>
      <vt:lpstr>new installs 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Ayala, Silvana</cp:lastModifiedBy>
  <dcterms:created xsi:type="dcterms:W3CDTF">2021-04-06T20:01:21Z</dcterms:created>
  <dcterms:modified xsi:type="dcterms:W3CDTF">2021-05-07T23:02:32Z</dcterms:modified>
</cp:coreProperties>
</file>