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irletz\source\repos\agrivoltaics\co_analysis\"/>
    </mc:Choice>
  </mc:AlternateContent>
  <xr:revisionPtr revIDLastSave="0" documentId="13_ncr:1_{CF5C5EC3-206A-47BF-A4AC-45FAF5B280DA}" xr6:coauthVersionLast="47" xr6:coauthVersionMax="47" xr10:uidLastSave="{00000000-0000-0000-0000-000000000000}"/>
  <bookViews>
    <workbookView xWindow="1308" yWindow="924" windowWidth="21600" windowHeight="11232" xr2:uid="{B53101FC-5DD3-4F15-A582-1FB9B136D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 l="1"/>
  <c r="J16" i="1" s="1"/>
  <c r="K16" i="1" s="1"/>
  <c r="L16" i="1" s="1"/>
  <c r="M16" i="1" s="1"/>
  <c r="N16" i="1" s="1"/>
  <c r="O16" i="1" s="1"/>
  <c r="P16" i="1" s="1"/>
  <c r="Q16" i="1" s="1"/>
  <c r="R16" i="1" s="1"/>
  <c r="K6" i="1" l="1"/>
  <c r="K11" i="1"/>
  <c r="K13" i="1"/>
  <c r="K8" i="1"/>
  <c r="K10" i="1"/>
  <c r="K14" i="1"/>
  <c r="K2" i="1"/>
  <c r="C5" i="1"/>
  <c r="C4" i="1"/>
  <c r="C3" i="1"/>
  <c r="C2" i="1"/>
  <c r="G14" i="1"/>
  <c r="G13" i="1"/>
  <c r="G12" i="1"/>
  <c r="G11" i="1"/>
  <c r="G10" i="1"/>
  <c r="G9" i="1"/>
  <c r="G8" i="1"/>
  <c r="G7" i="1"/>
  <c r="G6" i="1"/>
  <c r="B6" i="1"/>
  <c r="B7" i="1" s="1"/>
  <c r="B8" i="1" s="1"/>
  <c r="B9" i="1" s="1"/>
  <c r="B10" i="1" s="1"/>
  <c r="B11" i="1" s="1"/>
  <c r="B12" i="1" s="1"/>
  <c r="B13" i="1" s="1"/>
  <c r="B14" i="1" s="1"/>
  <c r="C14" i="1" s="1"/>
  <c r="G5" i="1"/>
  <c r="G4" i="1"/>
  <c r="G3" i="1"/>
  <c r="G2" i="1"/>
  <c r="H14" i="1" l="1"/>
  <c r="H13" i="1"/>
  <c r="H12" i="1"/>
  <c r="H11" i="1"/>
  <c r="H9" i="1"/>
  <c r="H7" i="1"/>
  <c r="H5" i="1"/>
  <c r="H4" i="1"/>
  <c r="H3" i="1"/>
  <c r="H6" i="1"/>
  <c r="H10" i="1"/>
  <c r="H8" i="1"/>
  <c r="H2" i="1"/>
  <c r="J4" i="1"/>
  <c r="I9" i="1"/>
  <c r="J6" i="1"/>
  <c r="I10" i="1"/>
  <c r="J14" i="1"/>
  <c r="I12" i="1"/>
  <c r="J7" i="1"/>
  <c r="J9" i="1"/>
  <c r="I13" i="1"/>
  <c r="J2" i="1"/>
  <c r="I14" i="1"/>
  <c r="J10" i="1"/>
  <c r="J11" i="1"/>
  <c r="J8" i="1"/>
  <c r="J12" i="1"/>
  <c r="J3" i="1"/>
  <c r="J5" i="1"/>
  <c r="J13" i="1"/>
  <c r="I5" i="1"/>
  <c r="I8" i="1"/>
  <c r="I11" i="1"/>
  <c r="I3" i="1"/>
  <c r="I4" i="1"/>
  <c r="I6" i="1"/>
  <c r="I7" i="1"/>
  <c r="I2" i="1"/>
  <c r="K9" i="1"/>
  <c r="K3" i="1"/>
  <c r="K12" i="1"/>
  <c r="K4" i="1"/>
  <c r="K7" i="1"/>
  <c r="K5" i="1"/>
  <c r="C13" i="1"/>
  <c r="C9" i="1"/>
  <c r="C6" i="1"/>
  <c r="C7" i="1"/>
  <c r="C8" i="1"/>
  <c r="C10" i="1"/>
  <c r="C11" i="1"/>
  <c r="C12" i="1"/>
  <c r="L6" i="1"/>
  <c r="L8" i="1"/>
  <c r="L3" i="1"/>
  <c r="L14" i="1"/>
  <c r="L5" i="1"/>
  <c r="L7" i="1"/>
  <c r="L2" i="1"/>
  <c r="L4" i="1"/>
  <c r="L10" i="1"/>
  <c r="L12" i="1"/>
  <c r="L9" i="1"/>
  <c r="L11" i="1"/>
  <c r="L13" i="1"/>
  <c r="M8" i="1" l="1"/>
  <c r="M9" i="1"/>
  <c r="M2" i="1"/>
  <c r="M10" i="1"/>
  <c r="M14" i="1"/>
  <c r="M5" i="1"/>
  <c r="M4" i="1"/>
  <c r="M12" i="1"/>
  <c r="M3" i="1"/>
  <c r="M7" i="1"/>
  <c r="M13" i="1"/>
  <c r="M11" i="1"/>
  <c r="M6" i="1"/>
  <c r="N8" i="1" l="1"/>
  <c r="N10" i="1"/>
  <c r="N14" i="1"/>
  <c r="N11" i="1"/>
  <c r="N13" i="1"/>
  <c r="N12" i="1"/>
  <c r="N3" i="1"/>
  <c r="N7" i="1"/>
  <c r="N9" i="1"/>
  <c r="N2" i="1"/>
  <c r="N4" i="1"/>
  <c r="N6" i="1"/>
  <c r="N5" i="1"/>
  <c r="O10" i="1" l="1"/>
  <c r="O6" i="1"/>
  <c r="O8" i="1"/>
  <c r="O12" i="1"/>
  <c r="O14" i="1"/>
  <c r="O5" i="1"/>
  <c r="O9" i="1"/>
  <c r="O13" i="1"/>
  <c r="O3" i="1"/>
  <c r="O7" i="1"/>
  <c r="O11" i="1"/>
  <c r="O2" i="1"/>
  <c r="O4" i="1"/>
  <c r="P10" i="1" l="1"/>
  <c r="P12" i="1"/>
  <c r="P11" i="1"/>
  <c r="P2" i="1"/>
  <c r="P6" i="1"/>
  <c r="P3" i="1"/>
  <c r="P5" i="1"/>
  <c r="P9" i="1"/>
  <c r="P4" i="1"/>
  <c r="P8" i="1"/>
  <c r="P14" i="1"/>
  <c r="P7" i="1"/>
  <c r="P13" i="1"/>
  <c r="Q12" i="1" l="1"/>
  <c r="Q3" i="1"/>
  <c r="Q2" i="1"/>
  <c r="Q14" i="1"/>
  <c r="Q9" i="1"/>
  <c r="Q13" i="1"/>
  <c r="Q4" i="1"/>
  <c r="Q6" i="1"/>
  <c r="Q5" i="1"/>
  <c r="Q7" i="1"/>
  <c r="Q11" i="1"/>
  <c r="Q8" i="1"/>
  <c r="Q10" i="1"/>
  <c r="R12" i="1" l="1"/>
  <c r="R3" i="1"/>
  <c r="R2" i="1"/>
  <c r="R6" i="1"/>
  <c r="R14" i="1"/>
  <c r="R5" i="1"/>
  <c r="R9" i="1"/>
  <c r="R13" i="1"/>
  <c r="R7" i="1"/>
  <c r="R11" i="1"/>
  <c r="R4" i="1"/>
  <c r="R8" i="1"/>
  <c r="R10" i="1"/>
</calcChain>
</file>

<file path=xl/sharedStrings.xml><?xml version="1.0" encoding="utf-8"?>
<sst xmlns="http://schemas.openxmlformats.org/spreadsheetml/2006/main" count="22" uniqueCount="22">
  <si>
    <t>GCR</t>
  </si>
  <si>
    <t>$/Wdc</t>
  </si>
  <si>
    <t>Row Spacing (ft)</t>
  </si>
  <si>
    <t>System Size MWdc</t>
  </si>
  <si>
    <t>Total Installed Cost ($)</t>
  </si>
  <si>
    <t>Row spacing (m)</t>
  </si>
  <si>
    <t>GCR Fit</t>
  </si>
  <si>
    <t>Modifier</t>
  </si>
  <si>
    <t>16.7ft</t>
  </si>
  <si>
    <t>21.7ft</t>
  </si>
  <si>
    <t>26.7ft</t>
  </si>
  <si>
    <t>31.7ft</t>
  </si>
  <si>
    <t>Index</t>
  </si>
  <si>
    <t>36.7ft</t>
  </si>
  <si>
    <t>41.7ft</t>
  </si>
  <si>
    <t>46.7ft</t>
  </si>
  <si>
    <t>51.7ft</t>
  </si>
  <si>
    <t>56.7ft</t>
  </si>
  <si>
    <t>61.7ft</t>
  </si>
  <si>
    <t>66.7ft</t>
  </si>
  <si>
    <t>71.7ft</t>
  </si>
  <si>
    <t>76.7ft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</si>
</sst>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00_);[Red]\(&quot;$&quot;#,##0.00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ED3C-6A79-46F7-AE69-F193EEE583FE}">
  <dimension ref="A1:AK17"/>
  <sheetViews>
    <sheetView tabSelected="1" workbookViewId="0">
      <selection activeCell="H7" sqref="H7"/>
    </sheetView>
  </sheetViews>
  <sheetFormatPr defaultRowHeight="14.4" x14ac:dyDescent="0.3"/>
  <cols>
    <col min="6" max="6" width="16.88671875" customWidth="1"/>
    <col min="7" max="7" width="13.33203125" bestFit="1" customWidth="1"/>
  </cols>
  <sheetData>
    <row r="1" spans="1:37" x14ac:dyDescent="0.3">
      <c r="A1" t="s">
        <v>12</v>
      </c>
      <c r="B1" t="s">
        <v>2</v>
      </c>
      <c r="C1" t="s">
        <v>5</v>
      </c>
      <c r="D1" t="s">
        <v>0</v>
      </c>
      <c r="E1" t="s">
        <v>3</v>
      </c>
      <c r="F1" t="s">
        <v>4</v>
      </c>
      <c r="G1" t="s">
        <v>1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</row>
    <row r="2" spans="1:37" x14ac:dyDescent="0.3">
      <c r="A2" t="s">
        <v>8</v>
      </c>
      <c r="B2">
        <v>16.7</v>
      </c>
      <c r="C2">
        <f>B2*0.3048</f>
        <v>5.09016</v>
      </c>
      <c r="D2">
        <v>0.44900000000000001</v>
      </c>
      <c r="E2">
        <v>45.423000000000002</v>
      </c>
      <c r="F2" s="1">
        <v>59070330.289999999</v>
      </c>
      <c r="G2" s="3">
        <f t="shared" ref="G2:G14" si="0">F2/E2/1000000</f>
        <v>1.3004497785262972</v>
      </c>
      <c r="H2" s="1">
        <f>$G$2+H$16*($D$2-$D2)</f>
        <v>1.3004497785262972</v>
      </c>
      <c r="I2" s="1">
        <f>$G$2+I$16*($D$2-$D2)</f>
        <v>1.3004497785262972</v>
      </c>
      <c r="J2" s="1">
        <f>$G$2+J$16*($D$2-$D2)</f>
        <v>1.3004497785262972</v>
      </c>
      <c r="K2" s="1">
        <f>$G$2+K$16*($D$2-$D2)</f>
        <v>1.3004497785262972</v>
      </c>
      <c r="L2" s="1">
        <f>$G$2+L$16*($D$2-$D2)</f>
        <v>1.3004497785262972</v>
      </c>
      <c r="M2" s="1">
        <f>$G$2+M$16*($D$2-$D2)</f>
        <v>1.3004497785262972</v>
      </c>
      <c r="N2" s="1">
        <f>$G$2+N$16*($D$2-$D2)</f>
        <v>1.3004497785262972</v>
      </c>
      <c r="O2" s="1">
        <f>$G$2+O$16*($D$2-$D2)</f>
        <v>1.3004497785262972</v>
      </c>
      <c r="P2" s="1">
        <f>$G$2+P$16*($D$2-$D2)</f>
        <v>1.3004497785262972</v>
      </c>
      <c r="Q2" s="1">
        <f>$G$2+Q$16*($D$2-$D2)</f>
        <v>1.3004497785262972</v>
      </c>
      <c r="R2" s="1">
        <f>$G$2+R$16*($D$2-$D2)</f>
        <v>1.3004497785262972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9</v>
      </c>
      <c r="B3">
        <v>21.7</v>
      </c>
      <c r="C3">
        <f t="shared" ref="C3:C14" si="1">B3*0.3048</f>
        <v>6.61416</v>
      </c>
      <c r="D3">
        <v>0.34499999999999997</v>
      </c>
      <c r="E3">
        <v>34.786000000000001</v>
      </c>
      <c r="F3" s="1">
        <v>47054926.090000004</v>
      </c>
      <c r="G3" s="3">
        <f t="shared" si="0"/>
        <v>1.3526972371068819</v>
      </c>
      <c r="H3" s="1">
        <f>$G$2+H$16*($D$2-$D3)</f>
        <v>1.3524497785262972</v>
      </c>
      <c r="I3" s="1">
        <f>$G$2+I$16*($D$2-$D3)</f>
        <v>1.3628497785262972</v>
      </c>
      <c r="J3" s="1">
        <f>$G$2+J$16*($D$2-$D3)</f>
        <v>1.3732497785262971</v>
      </c>
      <c r="K3" s="1">
        <f>$G$2+K$16*($D$2-$D3)</f>
        <v>1.3836497785262971</v>
      </c>
      <c r="L3" s="1">
        <f>$G$2+L$16*($D$2-$D3)</f>
        <v>1.3940497785262973</v>
      </c>
      <c r="M3" s="1">
        <f>$G$2+M$16*($D$2-$D3)</f>
        <v>1.4044497785262973</v>
      </c>
      <c r="N3" s="1">
        <f>$G$2+N$16*($D$2-$D3)</f>
        <v>1.4148497785262972</v>
      </c>
      <c r="O3" s="1">
        <f>$G$2+O$16*($D$2-$D3)</f>
        <v>1.4252497785262972</v>
      </c>
      <c r="P3" s="1">
        <f>$G$2+P$16*($D$2-$D3)</f>
        <v>1.4356497785262972</v>
      </c>
      <c r="Q3" s="1">
        <f>$G$2+Q$16*($D$2-$D3)</f>
        <v>1.4460497785262971</v>
      </c>
      <c r="R3" s="1">
        <f>$G$2+R$16*($D$2-$D3)</f>
        <v>1.4564497785262973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10</v>
      </c>
      <c r="B4">
        <v>26.7</v>
      </c>
      <c r="C4">
        <f t="shared" si="1"/>
        <v>8.1381600000000009</v>
      </c>
      <c r="D4">
        <v>0.28000000000000003</v>
      </c>
      <c r="E4">
        <v>28.173999999999999</v>
      </c>
      <c r="F4" s="1">
        <v>39019662.859999999</v>
      </c>
      <c r="G4" s="3">
        <f t="shared" si="0"/>
        <v>1.3849528948676084</v>
      </c>
      <c r="H4" s="1">
        <f>$G$2+H$16*($D$2-$D4)</f>
        <v>1.3849497785262972</v>
      </c>
      <c r="I4" s="1">
        <f>$G$2+I$16*($D$2-$D4)</f>
        <v>1.4018497785262971</v>
      </c>
      <c r="J4" s="1">
        <f>$G$2+J$16*($D$2-$D4)</f>
        <v>1.4187497785262972</v>
      </c>
      <c r="K4" s="1">
        <f>$G$2+K$16*($D$2-$D4)</f>
        <v>1.4356497785262972</v>
      </c>
      <c r="L4" s="1">
        <f>$G$2+L$16*($D$2-$D4)</f>
        <v>1.4525497785262971</v>
      </c>
      <c r="M4" s="1">
        <f>$G$2+M$16*($D$2-$D4)</f>
        <v>1.4694497785262972</v>
      </c>
      <c r="N4" s="1">
        <f>$G$2+N$16*($D$2-$D4)</f>
        <v>1.4863497785262971</v>
      </c>
      <c r="O4" s="1">
        <f>$G$2+O$16*($D$2-$D4)</f>
        <v>1.503249778526297</v>
      </c>
      <c r="P4" s="1">
        <f>$G$2+P$16*($D$2-$D4)</f>
        <v>1.5201497785262972</v>
      </c>
      <c r="Q4" s="1">
        <f>$G$2+Q$16*($D$2-$D4)</f>
        <v>1.5370497785262971</v>
      </c>
      <c r="R4" s="1">
        <f>$G$2+R$16*($D$2-$D4)</f>
        <v>1.5539497785262972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11</v>
      </c>
      <c r="B5">
        <v>31.7</v>
      </c>
      <c r="C5">
        <f t="shared" si="1"/>
        <v>9.6621600000000001</v>
      </c>
      <c r="D5">
        <v>0.23599999999999999</v>
      </c>
      <c r="E5">
        <v>23.861000000000001</v>
      </c>
      <c r="F5" s="1">
        <v>33557041.280000001</v>
      </c>
      <c r="G5" s="3">
        <f t="shared" si="0"/>
        <v>1.4063551938309375</v>
      </c>
      <c r="H5" s="1">
        <f>$G$2+H$16*($D$2-$D5)</f>
        <v>1.4069497785262972</v>
      </c>
      <c r="I5" s="1">
        <f>$G$2+I$16*($D$2-$D5)</f>
        <v>1.4282497785262971</v>
      </c>
      <c r="J5" s="1">
        <f>$G$2+J$16*($D$2-$D5)</f>
        <v>1.4495497785262972</v>
      </c>
      <c r="K5" s="1">
        <f>$G$2+K$16*($D$2-$D5)</f>
        <v>1.4708497785262971</v>
      </c>
      <c r="L5" s="1">
        <f>$G$2+L$16*($D$2-$D5)</f>
        <v>1.4921497785262972</v>
      </c>
      <c r="M5" s="1">
        <f>$G$2+M$16*($D$2-$D5)</f>
        <v>1.5134497785262973</v>
      </c>
      <c r="N5" s="1">
        <f>$G$2+N$16*($D$2-$D5)</f>
        <v>1.5347497785262971</v>
      </c>
      <c r="O5" s="1">
        <f>$G$2+O$16*($D$2-$D5)</f>
        <v>1.5560497785262972</v>
      </c>
      <c r="P5" s="1">
        <f>$G$2+P$16*($D$2-$D5)</f>
        <v>1.5773497785262971</v>
      </c>
      <c r="Q5" s="1">
        <f>$G$2+Q$16*($D$2-$D5)</f>
        <v>1.5986497785262972</v>
      </c>
      <c r="R5" s="1">
        <f>$G$2+R$16*($D$2-$D5)</f>
        <v>1.6199497785262973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t="s">
        <v>13</v>
      </c>
      <c r="B6">
        <f>B5+5</f>
        <v>36.700000000000003</v>
      </c>
      <c r="C6">
        <f t="shared" si="1"/>
        <v>11.186160000000001</v>
      </c>
      <c r="D6">
        <v>0.20399999999999999</v>
      </c>
      <c r="E6">
        <v>20.411000000000001</v>
      </c>
      <c r="F6" s="2">
        <v>29046665.710000001</v>
      </c>
      <c r="G6" s="3">
        <f t="shared" si="0"/>
        <v>1.4230888104453481</v>
      </c>
      <c r="H6" s="1">
        <f>$G$2+H$16*($D$2-$D6)</f>
        <v>1.4229497785262972</v>
      </c>
      <c r="I6" s="1">
        <f>$G$2+I$16*($D$2-$D6)</f>
        <v>1.4474497785262972</v>
      </c>
      <c r="J6" s="1">
        <f>$G$2+J$16*($D$2-$D6)</f>
        <v>1.4719497785262972</v>
      </c>
      <c r="K6" s="1">
        <f>$G$2+K$16*($D$2-$D6)</f>
        <v>1.4964497785262971</v>
      </c>
      <c r="L6" s="1">
        <f>$G$2+L$16*($D$2-$D6)</f>
        <v>1.5209497785262971</v>
      </c>
      <c r="M6" s="1">
        <f>$G$2+M$16*($D$2-$D6)</f>
        <v>1.5454497785262973</v>
      </c>
      <c r="N6" s="1">
        <f>$G$2+N$16*($D$2-$D6)</f>
        <v>1.5699497785262972</v>
      </c>
      <c r="O6" s="1">
        <f>$G$2+O$16*($D$2-$D6)</f>
        <v>1.5944497785262972</v>
      </c>
      <c r="P6" s="1">
        <f>$G$2+P$16*($D$2-$D6)</f>
        <v>1.6189497785262972</v>
      </c>
      <c r="Q6" s="1">
        <f>$G$2+Q$16*($D$2-$D6)</f>
        <v>1.6434497785262971</v>
      </c>
      <c r="R6" s="1">
        <f>$G$2+R$16*($D$2-$D6)</f>
        <v>1.6679497785262973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14</v>
      </c>
      <c r="B7">
        <f t="shared" ref="B7:B14" si="2">B6+5</f>
        <v>41.7</v>
      </c>
      <c r="C7">
        <f t="shared" si="1"/>
        <v>12.710160000000002</v>
      </c>
      <c r="D7">
        <v>0.17899999999999999</v>
      </c>
      <c r="E7">
        <v>18.111000000000001</v>
      </c>
      <c r="F7" s="1">
        <v>25978766.300000001</v>
      </c>
      <c r="G7" s="3">
        <f t="shared" si="0"/>
        <v>1.4344192093203025</v>
      </c>
      <c r="H7" s="1">
        <f>$G$2+H$16*($D$2-$D7)</f>
        <v>1.4354497785262972</v>
      </c>
      <c r="I7" s="1">
        <f>$G$2+I$16*($D$2-$D7)</f>
        <v>1.4624497785262971</v>
      </c>
      <c r="J7" s="1">
        <f>$G$2+J$16*($D$2-$D7)</f>
        <v>1.4894497785262972</v>
      </c>
      <c r="K7" s="1">
        <f>$G$2+K$16*($D$2-$D7)</f>
        <v>1.5164497785262971</v>
      </c>
      <c r="L7" s="1">
        <f>$G$2+L$16*($D$2-$D7)</f>
        <v>1.5434497785262971</v>
      </c>
      <c r="M7" s="1">
        <f>$G$2+M$16*($D$2-$D7)</f>
        <v>1.5704497785262972</v>
      </c>
      <c r="N7" s="1">
        <f>$G$2+N$16*($D$2-$D7)</f>
        <v>1.5974497785262971</v>
      </c>
      <c r="O7" s="1">
        <f>$G$2+O$16*($D$2-$D7)</f>
        <v>1.6244497785262972</v>
      </c>
      <c r="P7" s="1">
        <f>$G$2+P$16*($D$2-$D7)</f>
        <v>1.6514497785262972</v>
      </c>
      <c r="Q7" s="1">
        <f>$G$2+Q$16*($D$2-$D7)</f>
        <v>1.6784497785262973</v>
      </c>
      <c r="R7" s="1">
        <f>$G$2+R$16*($D$2-$D7)</f>
        <v>1.7054497785262972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15</v>
      </c>
      <c r="B8">
        <f t="shared" si="2"/>
        <v>46.7</v>
      </c>
      <c r="C8">
        <f t="shared" si="1"/>
        <v>14.234160000000001</v>
      </c>
      <c r="D8">
        <v>0.16</v>
      </c>
      <c r="E8">
        <v>16.099</v>
      </c>
      <c r="F8" s="1">
        <v>23244333.010000002</v>
      </c>
      <c r="G8" s="3">
        <f t="shared" si="0"/>
        <v>1.4438370712466615</v>
      </c>
      <c r="H8" s="1">
        <f>$G$2+H$16*($D$2-$D8)</f>
        <v>1.4449497785262972</v>
      </c>
      <c r="I8" s="1">
        <f>$G$2+I$16*($D$2-$D8)</f>
        <v>1.4738497785262972</v>
      </c>
      <c r="J8" s="1">
        <f>$G$2+J$16*($D$2-$D8)</f>
        <v>1.5027497785262971</v>
      </c>
      <c r="K8" s="1">
        <f>$G$2+K$16*($D$2-$D8)</f>
        <v>1.5316497785262972</v>
      </c>
      <c r="L8" s="1">
        <f>$G$2+L$16*($D$2-$D8)</f>
        <v>1.5605497785262972</v>
      </c>
      <c r="M8" s="1">
        <f>$G$2+M$16*($D$2-$D8)</f>
        <v>1.5894497785262971</v>
      </c>
      <c r="N8" s="1">
        <f>$G$2+N$16*($D$2-$D8)</f>
        <v>1.6183497785262972</v>
      </c>
      <c r="O8" s="1">
        <f>$G$2+O$16*($D$2-$D8)</f>
        <v>1.6472497785262972</v>
      </c>
      <c r="P8" s="1">
        <f>$G$2+P$16*($D$2-$D8)</f>
        <v>1.6761497785262973</v>
      </c>
      <c r="Q8" s="1">
        <f>$G$2+Q$16*($D$2-$D8)</f>
        <v>1.7050497785262972</v>
      </c>
      <c r="R8" s="1">
        <f>$G$2+R$16*($D$2-$D8)</f>
        <v>1.7339497785262972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16</v>
      </c>
      <c r="B9">
        <f t="shared" si="2"/>
        <v>51.7</v>
      </c>
      <c r="C9">
        <f t="shared" si="1"/>
        <v>15.758160000000002</v>
      </c>
      <c r="D9">
        <v>0.14499999999999999</v>
      </c>
      <c r="E9">
        <v>14.662000000000001</v>
      </c>
      <c r="F9" s="1">
        <v>21273689.25</v>
      </c>
      <c r="G9" s="3">
        <f t="shared" si="0"/>
        <v>1.4509404753785293</v>
      </c>
      <c r="H9" s="1">
        <f>$G$2+H$16*($D$2-$D9)</f>
        <v>1.4524497785262973</v>
      </c>
      <c r="I9" s="1">
        <f>$G$2+I$16*($D$2-$D9)</f>
        <v>1.4828497785262973</v>
      </c>
      <c r="J9" s="1">
        <f>$G$2+J$16*($D$2-$D9)</f>
        <v>1.5132497785262973</v>
      </c>
      <c r="K9" s="1">
        <f>$G$2+K$16*($D$2-$D9)</f>
        <v>1.5436497785262973</v>
      </c>
      <c r="L9" s="1">
        <f>$G$2+L$16*($D$2-$D9)</f>
        <v>1.5740497785262972</v>
      </c>
      <c r="M9" s="1">
        <f>$G$2+M$16*($D$2-$D9)</f>
        <v>1.6044497785262972</v>
      </c>
      <c r="N9" s="1">
        <f>$G$2+N$16*($D$2-$D9)</f>
        <v>1.6348497785262972</v>
      </c>
      <c r="O9" s="1">
        <f>$G$2+O$16*($D$2-$D9)</f>
        <v>1.6652497785262972</v>
      </c>
      <c r="P9" s="1">
        <f>$G$2+P$16*($D$2-$D9)</f>
        <v>1.6956497785262972</v>
      </c>
      <c r="Q9" s="1">
        <f>$G$2+Q$16*($D$2-$D9)</f>
        <v>1.7260497785262974</v>
      </c>
      <c r="R9" s="1">
        <f>$G$2+R$16*($D$2-$D9)</f>
        <v>1.7564497785262974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17</v>
      </c>
      <c r="B10">
        <f t="shared" si="2"/>
        <v>56.7</v>
      </c>
      <c r="C10">
        <f t="shared" si="1"/>
        <v>17.282160000000001</v>
      </c>
      <c r="D10">
        <v>0.13200000000000001</v>
      </c>
      <c r="E10">
        <v>13.224</v>
      </c>
      <c r="F10" s="1">
        <v>19282836.469999999</v>
      </c>
      <c r="G10" s="3">
        <f t="shared" si="0"/>
        <v>1.4581697270114942</v>
      </c>
      <c r="H10" s="1">
        <f>$G$2+H$16*($D$2-$D10)</f>
        <v>1.4589497785262973</v>
      </c>
      <c r="I10" s="1">
        <f>$G$2+I$16*($D$2-$D10)</f>
        <v>1.4906497785262971</v>
      </c>
      <c r="J10" s="1">
        <f>$G$2+J$16*($D$2-$D10)</f>
        <v>1.5223497785262972</v>
      </c>
      <c r="K10" s="1">
        <f>$G$2+K$16*($D$2-$D10)</f>
        <v>1.5540497785262972</v>
      </c>
      <c r="L10" s="1">
        <f>$G$2+L$16*($D$2-$D10)</f>
        <v>1.5857497785262971</v>
      </c>
      <c r="M10" s="1">
        <f>$G$2+M$16*($D$2-$D10)</f>
        <v>1.6174497785262971</v>
      </c>
      <c r="N10" s="1">
        <f>$G$2+N$16*($D$2-$D10)</f>
        <v>1.6491497785262972</v>
      </c>
      <c r="O10" s="1">
        <f>$G$2+O$16*($D$2-$D10)</f>
        <v>1.6808497785262972</v>
      </c>
      <c r="P10" s="1">
        <f>$G$2+P$16*($D$2-$D10)</f>
        <v>1.7125497785262973</v>
      </c>
      <c r="Q10" s="1">
        <f>$G$2+Q$16*($D$2-$D10)</f>
        <v>1.7442497785262971</v>
      </c>
      <c r="R10" s="1">
        <f>$G$2+R$16*($D$2-$D10)</f>
        <v>1.7759497785262972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18</v>
      </c>
      <c r="B11">
        <f t="shared" si="2"/>
        <v>61.7</v>
      </c>
      <c r="C11">
        <f t="shared" si="1"/>
        <v>18.806160000000002</v>
      </c>
      <c r="D11">
        <v>0.121</v>
      </c>
      <c r="E11">
        <v>12.074</v>
      </c>
      <c r="F11" s="1">
        <v>17680553.690000001</v>
      </c>
      <c r="G11" s="3">
        <f t="shared" si="0"/>
        <v>1.4643493200265034</v>
      </c>
      <c r="H11" s="1">
        <f>$G$2+H$16*($D$2-$D11)</f>
        <v>1.4644497785262971</v>
      </c>
      <c r="I11" s="1">
        <f>$G$2+I$16*($D$2-$D11)</f>
        <v>1.4972497785262973</v>
      </c>
      <c r="J11" s="1">
        <f>$G$2+J$16*($D$2-$D11)</f>
        <v>1.5300497785262972</v>
      </c>
      <c r="K11" s="1">
        <f>$G$2+K$16*($D$2-$D11)</f>
        <v>1.5628497785262971</v>
      </c>
      <c r="L11" s="1">
        <f>$G$2+L$16*($D$2-$D11)</f>
        <v>1.5956497785262971</v>
      </c>
      <c r="M11" s="1">
        <f>$G$2+M$16*($D$2-$D11)</f>
        <v>1.628449778526297</v>
      </c>
      <c r="N11" s="1">
        <f>$G$2+N$16*($D$2-$D11)</f>
        <v>1.6612497785262972</v>
      </c>
      <c r="O11" s="1">
        <f>$G$2+O$16*($D$2-$D11)</f>
        <v>1.6940497785262971</v>
      </c>
      <c r="P11" s="1">
        <f>$G$2+P$16*($D$2-$D11)</f>
        <v>1.7268497785262973</v>
      </c>
      <c r="Q11" s="1">
        <f>$G$2+Q$16*($D$2-$D11)</f>
        <v>1.7596497785262972</v>
      </c>
      <c r="R11" s="1">
        <f>$G$2+R$16*($D$2-$D11)</f>
        <v>1.7924497785262972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19</v>
      </c>
      <c r="B12">
        <f t="shared" si="2"/>
        <v>66.7</v>
      </c>
      <c r="C12">
        <f t="shared" si="1"/>
        <v>20.330160000000003</v>
      </c>
      <c r="D12">
        <v>0.112</v>
      </c>
      <c r="E12">
        <v>11.212</v>
      </c>
      <c r="F12" s="1">
        <v>16464181.289999999</v>
      </c>
      <c r="G12" s="3">
        <f t="shared" si="0"/>
        <v>1.4684428549768105</v>
      </c>
      <c r="H12" s="1">
        <f>$G$2+H$16*($D$2-$D12)</f>
        <v>1.4689497785262973</v>
      </c>
      <c r="I12" s="1">
        <f>$G$2+I$16*($D$2-$D12)</f>
        <v>1.5026497785262971</v>
      </c>
      <c r="J12" s="1">
        <f>$G$2+J$16*($D$2-$D12)</f>
        <v>1.5363497785262972</v>
      </c>
      <c r="K12" s="1">
        <f>$G$2+K$16*($D$2-$D12)</f>
        <v>1.5700497785262972</v>
      </c>
      <c r="L12" s="1">
        <f>$G$2+L$16*($D$2-$D12)</f>
        <v>1.6037497785262973</v>
      </c>
      <c r="M12" s="1">
        <f>$G$2+M$16*($D$2-$D12)</f>
        <v>1.6374497785262971</v>
      </c>
      <c r="N12" s="1">
        <f>$G$2+N$16*($D$2-$D12)</f>
        <v>1.6711497785262972</v>
      </c>
      <c r="O12" s="1">
        <f>$G$2+O$16*($D$2-$D12)</f>
        <v>1.7048497785262973</v>
      </c>
      <c r="P12" s="1">
        <f>$G$2+P$16*($D$2-$D12)</f>
        <v>1.7385497785262971</v>
      </c>
      <c r="Q12" s="1">
        <f>$G$2+Q$16*($D$2-$D12)</f>
        <v>1.7722497785262972</v>
      </c>
      <c r="R12" s="1">
        <f>$G$2+R$16*($D$2-$D12)</f>
        <v>1.8059497785262972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20</v>
      </c>
      <c r="B13">
        <f t="shared" si="2"/>
        <v>71.7</v>
      </c>
      <c r="C13">
        <f t="shared" si="1"/>
        <v>21.85416</v>
      </c>
      <c r="D13">
        <v>0.104</v>
      </c>
      <c r="E13">
        <v>10.349</v>
      </c>
      <c r="F13" s="1">
        <v>15240503.85</v>
      </c>
      <c r="G13" s="3">
        <f t="shared" si="0"/>
        <v>1.4726547347569812</v>
      </c>
      <c r="H13" s="1">
        <f>$G$2+H$16*($D$2-$D13)</f>
        <v>1.4729497785262973</v>
      </c>
      <c r="I13" s="1">
        <f>$G$2+I$16*($D$2-$D13)</f>
        <v>1.5074497785262972</v>
      </c>
      <c r="J13" s="1">
        <f>$G$2+J$16*($D$2-$D13)</f>
        <v>1.5419497785262972</v>
      </c>
      <c r="K13" s="1">
        <f>$G$2+K$16*($D$2-$D13)</f>
        <v>1.5764497785262972</v>
      </c>
      <c r="L13" s="1">
        <f>$G$2+L$16*($D$2-$D13)</f>
        <v>1.6109497785262972</v>
      </c>
      <c r="M13" s="1">
        <f>$G$2+M$16*($D$2-$D13)</f>
        <v>1.6454497785262971</v>
      </c>
      <c r="N13" s="1">
        <f>$G$2+N$16*($D$2-$D13)</f>
        <v>1.6799497785262971</v>
      </c>
      <c r="O13" s="1">
        <f>$G$2+O$16*($D$2-$D13)</f>
        <v>1.7144497785262973</v>
      </c>
      <c r="P13" s="1">
        <f>$G$2+P$16*($D$2-$D13)</f>
        <v>1.7489497785262973</v>
      </c>
      <c r="Q13" s="1">
        <f>$G$2+Q$16*($D$2-$D13)</f>
        <v>1.7834497785262973</v>
      </c>
      <c r="R13" s="1">
        <f>$G$2+R$16*($D$2-$D13)</f>
        <v>1.8179497785262972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21</v>
      </c>
      <c r="B14">
        <f t="shared" si="2"/>
        <v>76.7</v>
      </c>
      <c r="C14">
        <f t="shared" si="1"/>
        <v>23.378160000000001</v>
      </c>
      <c r="D14">
        <v>9.7699999999999995E-2</v>
      </c>
      <c r="E14">
        <v>9.7739999999999991</v>
      </c>
      <c r="F14" s="1">
        <v>14464831.119999999</v>
      </c>
      <c r="G14" s="3">
        <f t="shared" si="0"/>
        <v>1.479929519132392</v>
      </c>
      <c r="H14" s="1">
        <f>$G$2+H$16*($D$2-$D14)</f>
        <v>1.4760997785262973</v>
      </c>
      <c r="I14" s="1">
        <f>$G$2+I$16*($D$2-$D14)</f>
        <v>1.5112297785262971</v>
      </c>
      <c r="J14" s="1">
        <f>$G$2+J$16*($D$2-$D14)</f>
        <v>1.5463597785262972</v>
      </c>
      <c r="K14" s="1">
        <f>$G$2+K$16*($D$2-$D14)</f>
        <v>1.5814897785262971</v>
      </c>
      <c r="L14" s="1">
        <f>$G$2+L$16*($D$2-$D14)</f>
        <v>1.6166197785262972</v>
      </c>
      <c r="M14" s="1">
        <f>$G$2+M$16*($D$2-$D14)</f>
        <v>1.6517497785262971</v>
      </c>
      <c r="N14" s="1">
        <f>$G$2+N$16*($D$2-$D14)</f>
        <v>1.686879778526297</v>
      </c>
      <c r="O14" s="1">
        <f>$G$2+O$16*($D$2-$D14)</f>
        <v>1.7220097785262971</v>
      </c>
      <c r="P14" s="1">
        <f>$G$2+P$16*($D$2-$D14)</f>
        <v>1.7571397785262972</v>
      </c>
      <c r="Q14" s="1">
        <f>$G$2+Q$16*($D$2-$D14)</f>
        <v>1.7922697785262973</v>
      </c>
      <c r="R14" s="1">
        <f>$G$2+R$16*($D$2-$D14)</f>
        <v>1.8273997785262972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6" spans="1:37" x14ac:dyDescent="0.3">
      <c r="F16" t="s">
        <v>6</v>
      </c>
      <c r="H16" s="1">
        <f>0.5</f>
        <v>0.5</v>
      </c>
      <c r="I16" s="1">
        <f>H16+$G$17</f>
        <v>0.6</v>
      </c>
      <c r="J16" s="1">
        <f t="shared" ref="J16:R16" si="3">I16+$G$17</f>
        <v>0.7</v>
      </c>
      <c r="K16" s="1">
        <f t="shared" si="3"/>
        <v>0.79999999999999993</v>
      </c>
      <c r="L16" s="1">
        <f t="shared" si="3"/>
        <v>0.89999999999999991</v>
      </c>
      <c r="M16" s="1">
        <f t="shared" si="3"/>
        <v>0.99999999999999989</v>
      </c>
      <c r="N16" s="1">
        <f t="shared" si="3"/>
        <v>1.0999999999999999</v>
      </c>
      <c r="O16" s="1">
        <f t="shared" si="3"/>
        <v>1.2</v>
      </c>
      <c r="P16" s="1">
        <f t="shared" si="3"/>
        <v>1.3</v>
      </c>
      <c r="Q16" s="1">
        <f t="shared" si="3"/>
        <v>1.4000000000000001</v>
      </c>
      <c r="R16" s="1">
        <f t="shared" si="3"/>
        <v>1.5000000000000002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6:7" x14ac:dyDescent="0.3">
      <c r="F17" t="s">
        <v>7</v>
      </c>
      <c r="G1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2024-08-13T14:30:34Z</dcterms:created>
  <dcterms:modified xsi:type="dcterms:W3CDTF">2024-08-26T23:10:53Z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2024-08-13T14:35:32Z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67107156-609e-48a2-bc36-7bc43574e74c</vt:lpwstr>
  </property>
  <property fmtid="{D5CDD505-2E9C-101B-9397-08002B2CF9AE}" pid="8" name="MSIP_Label_95965d95-ecc0-4720-b759-1f33c42ed7da_ContentBits">
    <vt:lpwstr>0</vt:lpwstr>
  </property>
</Properties>
</file>