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mirletz\source\repos\agrivoltaics\co_analysis\"/>
    </mc:Choice>
  </mc:AlternateContent>
  <xr:revisionPtr revIDLastSave="0" documentId="13_ncr:1_{31EC454E-7DC2-4CBE-9717-8834357931D0}" xr6:coauthVersionLast="47" xr6:coauthVersionMax="47" xr10:uidLastSave="{00000000-0000-0000-0000-000000000000}"/>
  <bookViews>
    <workbookView xWindow="1920" yWindow="1920" windowWidth="17280" windowHeight="8880" xr2:uid="{B3449877-09EE-F44E-B1DB-169DB6B5D538}"/>
  </bookViews>
  <sheets>
    <sheet name="incremental_row_spacing_calcs" sheetId="20" r:id="rId1"/>
    <sheet name="Sheet3" sheetId="11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0" l="1"/>
  <c r="AC3" i="20"/>
  <c r="G3" i="20"/>
  <c r="A31" i="20"/>
  <c r="B30" i="20"/>
  <c r="A30" i="20"/>
  <c r="AC15" i="20"/>
  <c r="AC14" i="20"/>
  <c r="AC13" i="20"/>
  <c r="AC12" i="20"/>
  <c r="AC11" i="20"/>
  <c r="AC10" i="20"/>
  <c r="AC9" i="20"/>
  <c r="AC8" i="20"/>
  <c r="AC7" i="20"/>
  <c r="AC6" i="20"/>
  <c r="AC5" i="20"/>
  <c r="AC4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B8" i="20"/>
  <c r="B9" i="20" s="1"/>
  <c r="B15" i="20"/>
  <c r="P11" i="20" s="1"/>
  <c r="T11" i="20" s="1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H12" i="20"/>
  <c r="G15" i="20"/>
  <c r="G14" i="20"/>
  <c r="G13" i="20"/>
  <c r="G12" i="20"/>
  <c r="G11" i="20"/>
  <c r="G10" i="20"/>
  <c r="G9" i="20"/>
  <c r="G8" i="20"/>
  <c r="G7" i="20"/>
  <c r="G6" i="20"/>
  <c r="G5" i="20"/>
  <c r="G4" i="20"/>
  <c r="B3" i="20"/>
  <c r="H7" i="20" s="1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K3" i="20" l="1"/>
  <c r="J3" i="20"/>
  <c r="B24" i="20"/>
  <c r="B25" i="20"/>
  <c r="B26" i="20"/>
  <c r="B27" i="20"/>
  <c r="H9" i="20"/>
  <c r="H10" i="20"/>
  <c r="H11" i="20"/>
  <c r="X11" i="20" s="1"/>
  <c r="AB11" i="20" s="1"/>
  <c r="P9" i="20"/>
  <c r="R9" i="20" s="1"/>
  <c r="P14" i="20"/>
  <c r="R14" i="20" s="1"/>
  <c r="P3" i="20"/>
  <c r="T3" i="20" s="1"/>
  <c r="X3" i="20" s="1"/>
  <c r="AB3" i="20" s="1"/>
  <c r="P6" i="20"/>
  <c r="T6" i="20" s="1"/>
  <c r="P7" i="20"/>
  <c r="S7" i="20" s="1"/>
  <c r="W7" i="20" s="1"/>
  <c r="P12" i="20"/>
  <c r="S12" i="20" s="1"/>
  <c r="W12" i="20" s="1"/>
  <c r="P8" i="20"/>
  <c r="S8" i="20" s="1"/>
  <c r="P10" i="20"/>
  <c r="T10" i="20" s="1"/>
  <c r="P13" i="20"/>
  <c r="Q13" i="20" s="1"/>
  <c r="P15" i="20"/>
  <c r="T15" i="20" s="1"/>
  <c r="P4" i="20"/>
  <c r="R4" i="20" s="1"/>
  <c r="V4" i="20" s="1"/>
  <c r="P5" i="20"/>
  <c r="T5" i="20" s="1"/>
  <c r="X5" i="20" s="1"/>
  <c r="Q9" i="20"/>
  <c r="U9" i="20" s="1"/>
  <c r="Q10" i="20"/>
  <c r="U10" i="20" s="1"/>
  <c r="Q11" i="20"/>
  <c r="Q12" i="20"/>
  <c r="U12" i="20" s="1"/>
  <c r="R11" i="20"/>
  <c r="S10" i="20"/>
  <c r="T9" i="20"/>
  <c r="R12" i="20"/>
  <c r="V12" i="20" s="1"/>
  <c r="S11" i="20"/>
  <c r="H8" i="20"/>
  <c r="W8" i="20" s="1"/>
  <c r="AA8" i="20" s="1"/>
  <c r="H13" i="20"/>
  <c r="H3" i="20"/>
  <c r="K9" i="20" s="1"/>
  <c r="H15" i="20"/>
  <c r="H4" i="20"/>
  <c r="H5" i="20"/>
  <c r="H6" i="20"/>
  <c r="H14" i="20"/>
  <c r="J5" i="20"/>
  <c r="J6" i="20"/>
  <c r="J7" i="20"/>
  <c r="J8" i="20"/>
  <c r="J9" i="20"/>
  <c r="J10" i="20"/>
  <c r="J11" i="20"/>
  <c r="J12" i="20"/>
  <c r="J13" i="20"/>
  <c r="J14" i="20"/>
  <c r="J15" i="20"/>
  <c r="J4" i="20"/>
  <c r="U11" i="20" l="1"/>
  <c r="Y11" i="20" s="1"/>
  <c r="V9" i="20"/>
  <c r="Z9" i="20" s="1"/>
  <c r="X9" i="20"/>
  <c r="W10" i="20"/>
  <c r="AA10" i="20" s="1"/>
  <c r="X10" i="20"/>
  <c r="V11" i="20"/>
  <c r="Y12" i="20"/>
  <c r="AA7" i="20"/>
  <c r="W11" i="20"/>
  <c r="AA11" i="20" s="1"/>
  <c r="K15" i="20"/>
  <c r="T8" i="20"/>
  <c r="X8" i="20" s="1"/>
  <c r="AB8" i="20" s="1"/>
  <c r="X6" i="20"/>
  <c r="AB6" i="20" s="1"/>
  <c r="R10" i="20"/>
  <c r="V10" i="20" s="1"/>
  <c r="S6" i="20"/>
  <c r="R6" i="20"/>
  <c r="V6" i="20" s="1"/>
  <c r="Q6" i="20"/>
  <c r="Q7" i="20"/>
  <c r="U7" i="20" s="1"/>
  <c r="Y7" i="20" s="1"/>
  <c r="T7" i="20"/>
  <c r="X7" i="20" s="1"/>
  <c r="AB7" i="20" s="1"/>
  <c r="R8" i="20"/>
  <c r="V8" i="20" s="1"/>
  <c r="Z8" i="20" s="1"/>
  <c r="Q8" i="20"/>
  <c r="U8" i="20" s="1"/>
  <c r="Y8" i="20" s="1"/>
  <c r="R3" i="20"/>
  <c r="V3" i="20" s="1"/>
  <c r="Z3" i="20" s="1"/>
  <c r="R7" i="20"/>
  <c r="V7" i="20" s="1"/>
  <c r="Z7" i="20" s="1"/>
  <c r="S9" i="20"/>
  <c r="W9" i="20" s="1"/>
  <c r="AA9" i="20" s="1"/>
  <c r="U6" i="20"/>
  <c r="Y6" i="20" s="1"/>
  <c r="S13" i="20"/>
  <c r="W13" i="20" s="1"/>
  <c r="AA13" i="20" s="1"/>
  <c r="Q3" i="20"/>
  <c r="U3" i="20" s="1"/>
  <c r="Y3" i="20" s="1"/>
  <c r="S3" i="20"/>
  <c r="S5" i="20"/>
  <c r="W5" i="20" s="1"/>
  <c r="AA5" i="20" s="1"/>
  <c r="Q5" i="20"/>
  <c r="U5" i="20" s="1"/>
  <c r="Y5" i="20" s="1"/>
  <c r="R15" i="20"/>
  <c r="V15" i="20" s="1"/>
  <c r="Z15" i="20" s="1"/>
  <c r="R5" i="20"/>
  <c r="V5" i="20" s="1"/>
  <c r="Z5" i="20" s="1"/>
  <c r="Q15" i="20"/>
  <c r="U15" i="20" s="1"/>
  <c r="Y15" i="20" s="1"/>
  <c r="T12" i="20"/>
  <c r="X12" i="20" s="1"/>
  <c r="AB12" i="20" s="1"/>
  <c r="T4" i="20"/>
  <c r="X4" i="20" s="1"/>
  <c r="AB4" i="20" s="1"/>
  <c r="S4" i="20"/>
  <c r="W4" i="20" s="1"/>
  <c r="AA4" i="20" s="1"/>
  <c r="V14" i="20"/>
  <c r="Z14" i="20" s="1"/>
  <c r="R13" i="20"/>
  <c r="V13" i="20" s="1"/>
  <c r="Z13" i="20" s="1"/>
  <c r="T13" i="20"/>
  <c r="X13" i="20" s="1"/>
  <c r="AB13" i="20" s="1"/>
  <c r="S15" i="20"/>
  <c r="W15" i="20" s="1"/>
  <c r="AA15" i="20" s="1"/>
  <c r="Q4" i="20"/>
  <c r="U4" i="20" s="1"/>
  <c r="Y4" i="20" s="1"/>
  <c r="Q14" i="20"/>
  <c r="U14" i="20" s="1"/>
  <c r="Y14" i="20" s="1"/>
  <c r="T14" i="20"/>
  <c r="X14" i="20" s="1"/>
  <c r="AB14" i="20" s="1"/>
  <c r="S14" i="20"/>
  <c r="W14" i="20" s="1"/>
  <c r="AA14" i="20" s="1"/>
  <c r="AB5" i="20"/>
  <c r="Z4" i="20"/>
  <c r="Z12" i="20"/>
  <c r="AB10" i="20"/>
  <c r="U13" i="20"/>
  <c r="Y13" i="20" s="1"/>
  <c r="AA12" i="20"/>
  <c r="X15" i="20"/>
  <c r="AB15" i="20" s="1"/>
  <c r="AB9" i="20"/>
  <c r="Y9" i="20"/>
  <c r="Z6" i="20"/>
  <c r="Z10" i="20"/>
  <c r="K5" i="20"/>
  <c r="W6" i="20"/>
  <c r="AA6" i="20" s="1"/>
  <c r="K13" i="20"/>
  <c r="Y10" i="20"/>
  <c r="W3" i="20"/>
  <c r="AA3" i="20" s="1"/>
  <c r="K4" i="20"/>
  <c r="Z11" i="20"/>
  <c r="K8" i="20"/>
  <c r="K14" i="20"/>
  <c r="K12" i="20"/>
  <c r="K7" i="20"/>
  <c r="K6" i="20"/>
  <c r="K10" i="20"/>
  <c r="K11" i="2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2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3" i="11"/>
  <c r="H4" i="11"/>
  <c r="H5" i="11"/>
  <c r="H6" i="11"/>
  <c r="H7" i="11"/>
  <c r="H8" i="11"/>
  <c r="H9" i="11"/>
  <c r="H2" i="11"/>
</calcChain>
</file>

<file path=xl/sharedStrings.xml><?xml version="1.0" encoding="utf-8"?>
<sst xmlns="http://schemas.openxmlformats.org/spreadsheetml/2006/main" count="869" uniqueCount="132">
  <si>
    <t>Assumptions</t>
  </si>
  <si>
    <t>pole to pole PV row spacing (ft)</t>
  </si>
  <si>
    <t>Equipment space with recommended buffer</t>
  </si>
  <si>
    <t>Equipment tracks between solar</t>
  </si>
  <si>
    <t>Total Rows</t>
  </si>
  <si>
    <t>Profit Multiplier</t>
  </si>
  <si>
    <t>Length of a mile (ft)</t>
  </si>
  <si>
    <t>Row spacing (m)</t>
  </si>
  <si>
    <t># of PV rows/acre</t>
  </si>
  <si>
    <t># PV rows, total</t>
  </si>
  <si>
    <t>GCR</t>
  </si>
  <si>
    <t>Onions</t>
  </si>
  <si>
    <t>Potatoes</t>
  </si>
  <si>
    <t>Wheat</t>
  </si>
  <si>
    <t>One side of a section</t>
  </si>
  <si>
    <t>Value from Vignesh's paper is 0.33</t>
  </si>
  <si>
    <t>Acres in a section</t>
  </si>
  <si>
    <t>One side of an acre</t>
  </si>
  <si>
    <t>Panel Width</t>
  </si>
  <si>
    <t>Using 1P for shading calcs</t>
  </si>
  <si>
    <t>Equipment buffer (2 ft each side)</t>
  </si>
  <si>
    <t>Panel plus equipment</t>
  </si>
  <si>
    <t>Equipment size:</t>
  </si>
  <si>
    <t>Sugar beets</t>
  </si>
  <si>
    <t>Open Field "Rows"</t>
  </si>
  <si>
    <t>State</t>
  </si>
  <si>
    <t>Year</t>
  </si>
  <si>
    <t>Crop</t>
  </si>
  <si>
    <t>Average Cost</t>
  </si>
  <si>
    <t>Revenue ($1,000)</t>
  </si>
  <si>
    <t xml:space="preserve"> Yield</t>
  </si>
  <si>
    <t>California</t>
  </si>
  <si>
    <t>Onion</t>
  </si>
  <si>
    <t>colorado</t>
  </si>
  <si>
    <t>Georgia</t>
  </si>
  <si>
    <t xml:space="preserve">Idaho </t>
  </si>
  <si>
    <t>New Mexico</t>
  </si>
  <si>
    <t xml:space="preserve">onion yield per arce (cwt) </t>
  </si>
  <si>
    <t xml:space="preserve">New York </t>
  </si>
  <si>
    <t xml:space="preserve">Oregon </t>
  </si>
  <si>
    <t>Texas</t>
  </si>
  <si>
    <t xml:space="preserve">Washington </t>
  </si>
  <si>
    <t xml:space="preserve">Alabama </t>
  </si>
  <si>
    <t>Winter Wheat</t>
  </si>
  <si>
    <t xml:space="preserve">Arizona </t>
  </si>
  <si>
    <t>Arkansas</t>
  </si>
  <si>
    <t xml:space="preserve">Colorado </t>
  </si>
  <si>
    <t>Delaware</t>
  </si>
  <si>
    <t>Florida</t>
  </si>
  <si>
    <t xml:space="preserve">Illinois </t>
  </si>
  <si>
    <t>indiana</t>
  </si>
  <si>
    <t>Iowa</t>
  </si>
  <si>
    <t xml:space="preserve">Kansas </t>
  </si>
  <si>
    <t>Kentucky</t>
  </si>
  <si>
    <t>Louisiana</t>
  </si>
  <si>
    <t xml:space="preserve">Maryland </t>
  </si>
  <si>
    <t xml:space="preserve">Michigan </t>
  </si>
  <si>
    <t>Minnesota</t>
  </si>
  <si>
    <t>Mississippi</t>
  </si>
  <si>
    <t xml:space="preserve">Missouri </t>
  </si>
  <si>
    <t xml:space="preserve">Montana </t>
  </si>
  <si>
    <t xml:space="preserve">Nebraska </t>
  </si>
  <si>
    <t>Nevada</t>
  </si>
  <si>
    <t xml:space="preserve">New Jersey </t>
  </si>
  <si>
    <t xml:space="preserve">North Carolina </t>
  </si>
  <si>
    <t xml:space="preserve">North Dakota </t>
  </si>
  <si>
    <t>Ohio</t>
  </si>
  <si>
    <t>Oklahoma</t>
  </si>
  <si>
    <t>Pennsylvania</t>
  </si>
  <si>
    <t>South Carolina</t>
  </si>
  <si>
    <t>South Dakota</t>
  </si>
  <si>
    <t>Tennessee</t>
  </si>
  <si>
    <t>Utah</t>
  </si>
  <si>
    <t xml:space="preserve">Virginia </t>
  </si>
  <si>
    <t>West Virgina</t>
  </si>
  <si>
    <t xml:space="preserve">Wisconsin </t>
  </si>
  <si>
    <t>Wyoming</t>
  </si>
  <si>
    <t xml:space="preserve">California </t>
  </si>
  <si>
    <t xml:space="preserve"> Colorado </t>
  </si>
  <si>
    <t xml:space="preserve"> Florida </t>
  </si>
  <si>
    <t xml:space="preserve"> Idaho </t>
  </si>
  <si>
    <t xml:space="preserve"> Illinois </t>
  </si>
  <si>
    <t xml:space="preserve"> Maine </t>
  </si>
  <si>
    <t xml:space="preserve"> Michigan </t>
  </si>
  <si>
    <t xml:space="preserve">Minnesota </t>
  </si>
  <si>
    <t xml:space="preserve"> Montana </t>
  </si>
  <si>
    <t xml:space="preserve"> Nebraska </t>
  </si>
  <si>
    <t xml:space="preserve"> North Carolina </t>
  </si>
  <si>
    <t xml:space="preserve"> Oregon </t>
  </si>
  <si>
    <t xml:space="preserve"> Wisconsin </t>
  </si>
  <si>
    <t xml:space="preserve">Alaska </t>
  </si>
  <si>
    <t xml:space="preserve"> Maryland </t>
  </si>
  <si>
    <t>Sugarbeets</t>
  </si>
  <si>
    <t>Colorado</t>
  </si>
  <si>
    <t>Idaho</t>
  </si>
  <si>
    <t>Michigan</t>
  </si>
  <si>
    <t>Montana</t>
  </si>
  <si>
    <t>Nebraska</t>
  </si>
  <si>
    <t>North Dakota</t>
  </si>
  <si>
    <t>Oregon</t>
  </si>
  <si>
    <t>Washington</t>
  </si>
  <si>
    <t>Arizona .</t>
  </si>
  <si>
    <t>Watermelon</t>
  </si>
  <si>
    <t>Indiana</t>
  </si>
  <si>
    <t>Maryland</t>
  </si>
  <si>
    <t>Missouri</t>
  </si>
  <si>
    <t>North Carolina</t>
  </si>
  <si>
    <t>Solar Density (Acres/Mwac)</t>
  </si>
  <si>
    <t>Panel Ratio</t>
  </si>
  <si>
    <t>New Density (Acres/Mwac)</t>
  </si>
  <si>
    <t>Power (MWac)</t>
  </si>
  <si>
    <t>Power for integer rows (Mwac)</t>
  </si>
  <si>
    <t>AC/DC Ratio</t>
  </si>
  <si>
    <t>Target DC capacity (kW)</t>
  </si>
  <si>
    <t>Onions - equipment</t>
  </si>
  <si>
    <t>Potatoes - equipment</t>
  </si>
  <si>
    <t>Sugar Beets - equipment</t>
  </si>
  <si>
    <t>Wheat - equipment</t>
  </si>
  <si>
    <t>Onions - rows</t>
  </si>
  <si>
    <t>Potatoes - rows</t>
  </si>
  <si>
    <t>Sugar Beets - rows</t>
  </si>
  <si>
    <t>Wheat - rows</t>
  </si>
  <si>
    <t>Onions - profit</t>
  </si>
  <si>
    <t>Potatoes - profit</t>
  </si>
  <si>
    <t>Sugar Beets - profit</t>
  </si>
  <si>
    <t>Wheat - profit</t>
  </si>
  <si>
    <t>Row spacing (ft)</t>
  </si>
  <si>
    <t>Open air - profit</t>
  </si>
  <si>
    <t>New reV numbers MWdc/acre</t>
  </si>
  <si>
    <t>New reV number acres/Mwac</t>
  </si>
  <si>
    <t>DC density</t>
  </si>
  <si>
    <t>Equipment Agnostic -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</si>
</sst>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Helvetica"/>
      <family val="2"/>
    </font>
    <font>
      <sz val="14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4" fillId="0" borderId="5" xfId="0" applyFont="1" applyBorder="1"/>
    <xf numFmtId="1" fontId="3" fillId="0" borderId="5" xfId="0" applyNumberFormat="1" applyFont="1" applyBorder="1"/>
    <xf numFmtId="1" fontId="3" fillId="0" borderId="6" xfId="0" applyNumberFormat="1" applyFont="1" applyBorder="1"/>
    <xf numFmtId="0" fontId="5" fillId="0" borderId="0" xfId="0" applyFont="1" applyAlignment="1">
      <alignment vertic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4C32"/>
      <color rgb="FFB293D2"/>
      <color rgb="FFF8DA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incremental_row_spacing_calcs!$U$1:$U$2</c:f>
              <c:strCache>
                <c:ptCount val="2"/>
                <c:pt idx="0">
                  <c:v>Total Rows</c:v>
                </c:pt>
                <c:pt idx="1">
                  <c:v>Onions - 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incremental_row_spacing_calcs!$U$3:$U$15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83</c:v>
                </c:pt>
                <c:pt idx="4">
                  <c:v>71</c:v>
                </c:pt>
                <c:pt idx="5">
                  <c:v>63</c:v>
                </c:pt>
                <c:pt idx="6">
                  <c:v>56</c:v>
                </c:pt>
                <c:pt idx="7">
                  <c:v>102</c:v>
                </c:pt>
                <c:pt idx="8">
                  <c:v>92</c:v>
                </c:pt>
                <c:pt idx="9">
                  <c:v>84</c:v>
                </c:pt>
                <c:pt idx="10">
                  <c:v>78</c:v>
                </c:pt>
                <c:pt idx="11">
                  <c:v>108</c:v>
                </c:pt>
                <c:pt idx="1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A-4082-BEDF-98B69FEB10B8}"/>
            </c:ext>
          </c:extLst>
        </c:ser>
        <c:ser>
          <c:idx val="1"/>
          <c:order val="1"/>
          <c:tx>
            <c:strRef>
              <c:f>incremental_row_spacing_calcs!$V$1:$V$2</c:f>
              <c:strCache>
                <c:ptCount val="2"/>
                <c:pt idx="0">
                  <c:v>Total Rows</c:v>
                </c:pt>
                <c:pt idx="1">
                  <c:v>Potatoes - rows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incremental_row_spacing_calcs!$V$3:$V$15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83</c:v>
                </c:pt>
                <c:pt idx="4">
                  <c:v>71</c:v>
                </c:pt>
                <c:pt idx="5">
                  <c:v>63</c:v>
                </c:pt>
                <c:pt idx="6">
                  <c:v>56</c:v>
                </c:pt>
                <c:pt idx="7">
                  <c:v>102</c:v>
                </c:pt>
                <c:pt idx="8">
                  <c:v>92</c:v>
                </c:pt>
                <c:pt idx="9">
                  <c:v>84</c:v>
                </c:pt>
                <c:pt idx="10">
                  <c:v>117</c:v>
                </c:pt>
                <c:pt idx="11">
                  <c:v>108</c:v>
                </c:pt>
                <c:pt idx="1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A-4082-BEDF-98B69FEB10B8}"/>
            </c:ext>
          </c:extLst>
        </c:ser>
        <c:ser>
          <c:idx val="2"/>
          <c:order val="2"/>
          <c:tx>
            <c:strRef>
              <c:f>incremental_row_spacing_calcs!$W$1:$W$2</c:f>
              <c:strCache>
                <c:ptCount val="2"/>
                <c:pt idx="0">
                  <c:v>Total Rows</c:v>
                </c:pt>
                <c:pt idx="1">
                  <c:v>Sugar Beets - rows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incremental_row_spacing_calcs!$W$3:$W$15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</c:v>
                </c:pt>
                <c:pt idx="6">
                  <c:v>56</c:v>
                </c:pt>
                <c:pt idx="7">
                  <c:v>51</c:v>
                </c:pt>
                <c:pt idx="8">
                  <c:v>46</c:v>
                </c:pt>
                <c:pt idx="9">
                  <c:v>42</c:v>
                </c:pt>
                <c:pt idx="10">
                  <c:v>39</c:v>
                </c:pt>
                <c:pt idx="11">
                  <c:v>72</c:v>
                </c:pt>
                <c:pt idx="1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1A-4082-BEDF-98B69FEB10B8}"/>
            </c:ext>
          </c:extLst>
        </c:ser>
        <c:ser>
          <c:idx val="3"/>
          <c:order val="3"/>
          <c:tx>
            <c:strRef>
              <c:f>incremental_row_spacing_calcs!$X$1:$X$2</c:f>
              <c:strCache>
                <c:ptCount val="2"/>
                <c:pt idx="0">
                  <c:v>Total Rows</c:v>
                </c:pt>
                <c:pt idx="1">
                  <c:v>Wheat - rows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incremental_row_spacing_calcs!$X$3:$X$15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</c:v>
                </c:pt>
                <c:pt idx="10">
                  <c:v>39</c:v>
                </c:pt>
                <c:pt idx="11">
                  <c:v>36</c:v>
                </c:pt>
                <c:pt idx="1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1A-4082-BEDF-98B69FEB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34456"/>
        <c:axId val="1963520056"/>
      </c:lineChart>
      <c:catAx>
        <c:axId val="196353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20056"/>
        <c:crosses val="autoZero"/>
        <c:auto val="1"/>
        <c:lblAlgn val="ctr"/>
        <c:lblOffset val="100"/>
        <c:noMultiLvlLbl val="0"/>
      </c:catAx>
      <c:valAx>
        <c:axId val="19635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18</xdr:row>
      <xdr:rowOff>142875</xdr:rowOff>
    </xdr:from>
    <xdr:to>
      <xdr:col>25</xdr:col>
      <xdr:colOff>628650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3A91D-C542-D26D-4798-041C281E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D015-68A1-4B1D-A7AC-25629910F727}">
  <dimension ref="A1:AD31"/>
  <sheetViews>
    <sheetView tabSelected="1" topLeftCell="O1" workbookViewId="0">
      <selection activeCell="AC2" sqref="AC2"/>
    </sheetView>
  </sheetViews>
  <sheetFormatPr defaultRowHeight="15.6" x14ac:dyDescent="0.3"/>
  <cols>
    <col min="1" max="1" width="17.8984375" customWidth="1"/>
    <col min="11" max="12" width="18.19921875" customWidth="1"/>
  </cols>
  <sheetData>
    <row r="1" spans="1:30" x14ac:dyDescent="0.3">
      <c r="A1" t="s">
        <v>0</v>
      </c>
      <c r="E1" t="s">
        <v>1</v>
      </c>
      <c r="P1" t="s">
        <v>2</v>
      </c>
      <c r="Q1" t="s">
        <v>3</v>
      </c>
      <c r="U1" t="s">
        <v>4</v>
      </c>
      <c r="Y1" t="s">
        <v>5</v>
      </c>
    </row>
    <row r="2" spans="1:30" x14ac:dyDescent="0.3">
      <c r="A2" t="s">
        <v>6</v>
      </c>
      <c r="B2">
        <v>5280</v>
      </c>
      <c r="D2" t="s">
        <v>7</v>
      </c>
      <c r="E2" t="s">
        <v>126</v>
      </c>
      <c r="G2" t="s">
        <v>8</v>
      </c>
      <c r="H2" t="s">
        <v>9</v>
      </c>
      <c r="J2" t="s">
        <v>110</v>
      </c>
      <c r="K2" t="s">
        <v>111</v>
      </c>
      <c r="L2" t="s">
        <v>113</v>
      </c>
      <c r="N2" t="s">
        <v>10</v>
      </c>
      <c r="Q2" t="s">
        <v>114</v>
      </c>
      <c r="R2" t="s">
        <v>115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  <c r="X2" t="s">
        <v>121</v>
      </c>
      <c r="Y2" t="s">
        <v>122</v>
      </c>
      <c r="Z2" t="s">
        <v>123</v>
      </c>
      <c r="AA2" t="s">
        <v>124</v>
      </c>
      <c r="AB2" t="s">
        <v>125</v>
      </c>
      <c r="AC2" t="s">
        <v>131</v>
      </c>
      <c r="AD2" t="s">
        <v>127</v>
      </c>
    </row>
    <row r="3" spans="1:30" x14ac:dyDescent="0.3">
      <c r="A3" t="s">
        <v>14</v>
      </c>
      <c r="B3">
        <f>B2/2</f>
        <v>2640</v>
      </c>
      <c r="D3">
        <f>E3/3.28</f>
        <v>5.0914634146341466</v>
      </c>
      <c r="E3">
        <v>16.7</v>
      </c>
      <c r="G3">
        <f>B$5/E3</f>
        <v>12.497005988023952</v>
      </c>
      <c r="H3">
        <f>_xlfn.FLOOR.MATH(B$3/E3)</f>
        <v>158</v>
      </c>
      <c r="J3">
        <f>$B$4/$B$9</f>
        <v>33.898305084745758</v>
      </c>
      <c r="K3">
        <f>$B$4/B9</f>
        <v>33.898305084745758</v>
      </c>
      <c r="L3">
        <f>K3*$B$10*1000</f>
        <v>45423.728813559312</v>
      </c>
      <c r="N3">
        <f t="shared" ref="N3:N15" si="0">B$12/E3</f>
        <v>0.44910179640718567</v>
      </c>
      <c r="O3" t="s">
        <v>15</v>
      </c>
      <c r="P3">
        <f t="shared" ref="P3:P15" si="1">E3-B$15</f>
        <v>5.1999999999999993</v>
      </c>
      <c r="Q3">
        <f t="shared" ref="Q3:Q15" si="2">_xlfn.FLOOR.MATH(P3/B$18)</f>
        <v>0</v>
      </c>
      <c r="R3">
        <f t="shared" ref="R3:R15" si="3">_xlfn.FLOOR.MATH($P3/B$19)</f>
        <v>0</v>
      </c>
      <c r="S3">
        <f t="shared" ref="S3:S15" si="4">_xlfn.FLOOR.MATH($P3/B$20)</f>
        <v>0</v>
      </c>
      <c r="T3">
        <f t="shared" ref="T3:T15" si="5">_xlfn.FLOOR.MATH($P3/B$21)</f>
        <v>0</v>
      </c>
      <c r="U3">
        <f>Q3*$H3</f>
        <v>0</v>
      </c>
      <c r="V3">
        <f t="shared" ref="V3:X15" si="6">R3*$H3</f>
        <v>0</v>
      </c>
      <c r="W3">
        <f t="shared" si="6"/>
        <v>0</v>
      </c>
      <c r="X3">
        <f t="shared" si="6"/>
        <v>0</v>
      </c>
      <c r="Y3">
        <f t="shared" ref="Y3:Y15" si="7">U3/B$24</f>
        <v>0</v>
      </c>
      <c r="Z3">
        <f t="shared" ref="Z3:Z15" si="8">V3/B$25</f>
        <v>0</v>
      </c>
      <c r="AA3">
        <f t="shared" ref="AA3:AA15" si="9">W3/B$26</f>
        <v>0</v>
      </c>
      <c r="AB3">
        <f t="shared" ref="AB3:AB15" si="10">X3/B$27</f>
        <v>0</v>
      </c>
      <c r="AC3">
        <f>1-($B$15/E3)</f>
        <v>0.31137724550898205</v>
      </c>
      <c r="AD3">
        <v>1</v>
      </c>
    </row>
    <row r="4" spans="1:30" x14ac:dyDescent="0.3">
      <c r="A4" t="s">
        <v>16</v>
      </c>
      <c r="B4">
        <v>160</v>
      </c>
      <c r="D4">
        <f t="shared" ref="D4:D15" si="11">E4/3.28</f>
        <v>6.6158536585365857</v>
      </c>
      <c r="E4">
        <v>21.7</v>
      </c>
      <c r="G4">
        <f t="shared" ref="G4:G15" si="12">B$5/E4</f>
        <v>9.6175115207373274</v>
      </c>
      <c r="H4">
        <f t="shared" ref="H4:H15" si="13">_xlfn.FLOOR.MATH(B$3/E4)</f>
        <v>121</v>
      </c>
      <c r="J4">
        <f t="shared" ref="J4:K15" si="14">J$3*G4/G$3</f>
        <v>26.087635710380376</v>
      </c>
      <c r="K4">
        <f t="shared" si="14"/>
        <v>25.960094400343269</v>
      </c>
      <c r="L4">
        <f t="shared" ref="L4:L15" si="15">K4*$B$10*1000</f>
        <v>34786.526496459985</v>
      </c>
      <c r="N4">
        <f t="shared" si="0"/>
        <v>0.34562211981566821</v>
      </c>
      <c r="P4">
        <f t="shared" si="1"/>
        <v>10.199999999999999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ref="U4:U15" si="16">Q4*$H4</f>
        <v>0</v>
      </c>
      <c r="V4">
        <f t="shared" si="6"/>
        <v>0</v>
      </c>
      <c r="W4">
        <f t="shared" si="6"/>
        <v>0</v>
      </c>
      <c r="X4">
        <f t="shared" si="6"/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0</v>
      </c>
      <c r="AC4">
        <f t="shared" ref="AC4:AC15" si="17">1-($B$15/E4)</f>
        <v>0.47004608294930872</v>
      </c>
      <c r="AD4">
        <v>1</v>
      </c>
    </row>
    <row r="5" spans="1:30" x14ac:dyDescent="0.3">
      <c r="A5" t="s">
        <v>17</v>
      </c>
      <c r="B5">
        <v>208.7</v>
      </c>
      <c r="D5">
        <f t="shared" si="11"/>
        <v>8.1402439024390247</v>
      </c>
      <c r="E5">
        <v>26.7</v>
      </c>
      <c r="G5">
        <f t="shared" si="12"/>
        <v>7.8164794007490634</v>
      </c>
      <c r="H5">
        <f t="shared" si="13"/>
        <v>98</v>
      </c>
      <c r="J5">
        <f t="shared" si="14"/>
        <v>21.202310670983302</v>
      </c>
      <c r="K5">
        <f t="shared" si="14"/>
        <v>21.025531001930911</v>
      </c>
      <c r="L5">
        <f t="shared" si="15"/>
        <v>28174.211542587422</v>
      </c>
      <c r="N5">
        <f t="shared" si="0"/>
        <v>0.2808988764044944</v>
      </c>
      <c r="P5">
        <f t="shared" si="1"/>
        <v>15.2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1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0</v>
      </c>
      <c r="AC5">
        <f t="shared" si="17"/>
        <v>0.56928838951310867</v>
      </c>
      <c r="AD5">
        <v>1</v>
      </c>
    </row>
    <row r="6" spans="1:30" x14ac:dyDescent="0.3">
      <c r="D6">
        <f t="shared" si="11"/>
        <v>9.6646341463414629</v>
      </c>
      <c r="E6">
        <v>31.7</v>
      </c>
      <c r="G6">
        <f t="shared" si="12"/>
        <v>6.5835962145110409</v>
      </c>
      <c r="H6">
        <f t="shared" si="13"/>
        <v>83</v>
      </c>
      <c r="J6">
        <f t="shared" si="14"/>
        <v>17.858097631396031</v>
      </c>
      <c r="K6">
        <f t="shared" si="14"/>
        <v>17.807337481227201</v>
      </c>
      <c r="L6">
        <f t="shared" si="15"/>
        <v>23861.832224844453</v>
      </c>
      <c r="N6">
        <f t="shared" si="0"/>
        <v>0.23659305993690852</v>
      </c>
      <c r="P6">
        <f t="shared" si="1"/>
        <v>20.2</v>
      </c>
      <c r="Q6">
        <f t="shared" si="2"/>
        <v>1</v>
      </c>
      <c r="R6">
        <f t="shared" si="3"/>
        <v>1</v>
      </c>
      <c r="S6">
        <f t="shared" si="4"/>
        <v>0</v>
      </c>
      <c r="T6">
        <f t="shared" si="5"/>
        <v>0</v>
      </c>
      <c r="U6">
        <f t="shared" si="16"/>
        <v>83</v>
      </c>
      <c r="V6">
        <f t="shared" si="6"/>
        <v>83</v>
      </c>
      <c r="W6">
        <f t="shared" si="6"/>
        <v>0</v>
      </c>
      <c r="X6">
        <f t="shared" si="6"/>
        <v>0</v>
      </c>
      <c r="Y6">
        <f t="shared" si="7"/>
        <v>0.62878787878787878</v>
      </c>
      <c r="Z6">
        <f t="shared" si="8"/>
        <v>0.56849315068493156</v>
      </c>
      <c r="AA6">
        <f t="shared" si="9"/>
        <v>0</v>
      </c>
      <c r="AB6">
        <f t="shared" si="10"/>
        <v>0</v>
      </c>
      <c r="AC6">
        <f t="shared" si="17"/>
        <v>0.63722397476340698</v>
      </c>
      <c r="AD6">
        <v>1</v>
      </c>
    </row>
    <row r="7" spans="1:30" x14ac:dyDescent="0.3">
      <c r="A7" t="s">
        <v>107</v>
      </c>
      <c r="B7">
        <v>5.9</v>
      </c>
      <c r="D7">
        <f t="shared" si="11"/>
        <v>11.189024390243905</v>
      </c>
      <c r="E7">
        <v>36.700000000000003</v>
      </c>
      <c r="G7">
        <f t="shared" si="12"/>
        <v>5.6866485013623969</v>
      </c>
      <c r="H7">
        <f t="shared" si="13"/>
        <v>71</v>
      </c>
      <c r="J7">
        <f t="shared" si="14"/>
        <v>15.425114302867957</v>
      </c>
      <c r="K7">
        <f t="shared" si="14"/>
        <v>15.232782664664233</v>
      </c>
      <c r="L7">
        <f t="shared" si="15"/>
        <v>20411.928770650076</v>
      </c>
      <c r="N7">
        <f t="shared" si="0"/>
        <v>0.20435967302452315</v>
      </c>
      <c r="P7">
        <f t="shared" si="1"/>
        <v>25.200000000000003</v>
      </c>
      <c r="Q7">
        <f t="shared" si="2"/>
        <v>1</v>
      </c>
      <c r="R7">
        <f t="shared" si="3"/>
        <v>1</v>
      </c>
      <c r="S7">
        <f t="shared" si="4"/>
        <v>0</v>
      </c>
      <c r="T7">
        <f t="shared" si="5"/>
        <v>0</v>
      </c>
      <c r="U7">
        <f t="shared" si="16"/>
        <v>71</v>
      </c>
      <c r="V7">
        <f t="shared" si="6"/>
        <v>71</v>
      </c>
      <c r="W7">
        <f t="shared" si="6"/>
        <v>0</v>
      </c>
      <c r="X7">
        <f t="shared" si="6"/>
        <v>0</v>
      </c>
      <c r="Y7">
        <f t="shared" si="7"/>
        <v>0.53787878787878785</v>
      </c>
      <c r="Z7">
        <f t="shared" si="8"/>
        <v>0.4863013698630137</v>
      </c>
      <c r="AA7">
        <f t="shared" si="9"/>
        <v>0</v>
      </c>
      <c r="AB7">
        <f t="shared" si="10"/>
        <v>0</v>
      </c>
      <c r="AC7">
        <f t="shared" si="17"/>
        <v>0.68664850136239786</v>
      </c>
      <c r="AD7">
        <v>1</v>
      </c>
    </row>
    <row r="8" spans="1:30" x14ac:dyDescent="0.3">
      <c r="A8" t="s">
        <v>108</v>
      </c>
      <c r="B8">
        <f>B12/6</f>
        <v>1.25</v>
      </c>
      <c r="D8">
        <f t="shared" si="11"/>
        <v>12.713414634146343</v>
      </c>
      <c r="E8">
        <v>41.7</v>
      </c>
      <c r="G8">
        <f t="shared" si="12"/>
        <v>5.0047961630695434</v>
      </c>
      <c r="H8">
        <f t="shared" si="13"/>
        <v>63</v>
      </c>
      <c r="J8">
        <f t="shared" si="14"/>
        <v>13.57558021379506</v>
      </c>
      <c r="K8">
        <f t="shared" si="14"/>
        <v>13.516412786955586</v>
      </c>
      <c r="L8">
        <f t="shared" si="15"/>
        <v>18111.993134520486</v>
      </c>
      <c r="N8">
        <f t="shared" si="0"/>
        <v>0.17985611510791366</v>
      </c>
      <c r="P8">
        <f t="shared" si="1"/>
        <v>30.200000000000003</v>
      </c>
      <c r="Q8">
        <f t="shared" si="2"/>
        <v>1</v>
      </c>
      <c r="R8">
        <f t="shared" si="3"/>
        <v>1</v>
      </c>
      <c r="S8">
        <f t="shared" si="4"/>
        <v>1</v>
      </c>
      <c r="T8">
        <f t="shared" si="5"/>
        <v>0</v>
      </c>
      <c r="U8">
        <f t="shared" si="16"/>
        <v>63</v>
      </c>
      <c r="V8">
        <f t="shared" si="6"/>
        <v>63</v>
      </c>
      <c r="W8">
        <f t="shared" si="6"/>
        <v>63</v>
      </c>
      <c r="X8">
        <f t="shared" si="6"/>
        <v>0</v>
      </c>
      <c r="Y8">
        <f t="shared" si="7"/>
        <v>0.47727272727272729</v>
      </c>
      <c r="Z8">
        <f t="shared" si="8"/>
        <v>0.4315068493150685</v>
      </c>
      <c r="AA8">
        <f t="shared" si="9"/>
        <v>0.71590909090909094</v>
      </c>
      <c r="AB8">
        <f t="shared" si="10"/>
        <v>0</v>
      </c>
      <c r="AC8">
        <f t="shared" si="17"/>
        <v>0.72422062350119898</v>
      </c>
      <c r="AD8">
        <v>1</v>
      </c>
    </row>
    <row r="9" spans="1:30" x14ac:dyDescent="0.3">
      <c r="A9" t="s">
        <v>109</v>
      </c>
      <c r="B9">
        <f>B7/B8</f>
        <v>4.7200000000000006</v>
      </c>
      <c r="D9">
        <f t="shared" si="11"/>
        <v>14.237804878048783</v>
      </c>
      <c r="E9">
        <v>46.7</v>
      </c>
      <c r="G9">
        <f t="shared" si="12"/>
        <v>4.4689507494646676</v>
      </c>
      <c r="H9">
        <f t="shared" si="13"/>
        <v>56</v>
      </c>
      <c r="J9">
        <f t="shared" si="14"/>
        <v>12.122091968206725</v>
      </c>
      <c r="K9">
        <f t="shared" si="14"/>
        <v>12.014589143960523</v>
      </c>
      <c r="L9">
        <f t="shared" si="15"/>
        <v>16099.549452907102</v>
      </c>
      <c r="N9">
        <f t="shared" si="0"/>
        <v>0.16059957173447537</v>
      </c>
      <c r="P9">
        <f t="shared" si="1"/>
        <v>35.200000000000003</v>
      </c>
      <c r="Q9">
        <f t="shared" si="2"/>
        <v>1</v>
      </c>
      <c r="R9">
        <f t="shared" si="3"/>
        <v>1</v>
      </c>
      <c r="S9">
        <f t="shared" si="4"/>
        <v>1</v>
      </c>
      <c r="T9">
        <f t="shared" si="5"/>
        <v>0</v>
      </c>
      <c r="U9">
        <f t="shared" si="16"/>
        <v>56</v>
      </c>
      <c r="V9">
        <f t="shared" si="6"/>
        <v>56</v>
      </c>
      <c r="W9">
        <f t="shared" si="6"/>
        <v>56</v>
      </c>
      <c r="X9">
        <f t="shared" si="6"/>
        <v>0</v>
      </c>
      <c r="Y9">
        <f t="shared" si="7"/>
        <v>0.42424242424242425</v>
      </c>
      <c r="Z9">
        <f t="shared" si="8"/>
        <v>0.38356164383561642</v>
      </c>
      <c r="AA9">
        <f t="shared" si="9"/>
        <v>0.63636363636363635</v>
      </c>
      <c r="AB9">
        <f t="shared" si="10"/>
        <v>0</v>
      </c>
      <c r="AC9">
        <f t="shared" si="17"/>
        <v>0.75374732334047112</v>
      </c>
      <c r="AD9">
        <v>1</v>
      </c>
    </row>
    <row r="10" spans="1:30" x14ac:dyDescent="0.3">
      <c r="A10" t="s">
        <v>112</v>
      </c>
      <c r="B10">
        <v>1.34</v>
      </c>
      <c r="D10">
        <f t="shared" si="11"/>
        <v>15.762195121951221</v>
      </c>
      <c r="E10">
        <v>51.7</v>
      </c>
      <c r="G10">
        <f t="shared" si="12"/>
        <v>4.0367504835589934</v>
      </c>
      <c r="H10">
        <f t="shared" si="13"/>
        <v>51</v>
      </c>
      <c r="J10">
        <f t="shared" si="14"/>
        <v>10.949742648264102</v>
      </c>
      <c r="K10">
        <f t="shared" si="14"/>
        <v>10.941857970392618</v>
      </c>
      <c r="L10">
        <f t="shared" si="15"/>
        <v>14662.089680326109</v>
      </c>
      <c r="N10">
        <f t="shared" si="0"/>
        <v>0.14506769825918761</v>
      </c>
      <c r="P10">
        <f t="shared" si="1"/>
        <v>40.200000000000003</v>
      </c>
      <c r="Q10">
        <f t="shared" si="2"/>
        <v>2</v>
      </c>
      <c r="R10">
        <f t="shared" si="3"/>
        <v>2</v>
      </c>
      <c r="S10">
        <f t="shared" si="4"/>
        <v>1</v>
      </c>
      <c r="T10">
        <f t="shared" si="5"/>
        <v>0</v>
      </c>
      <c r="U10">
        <f t="shared" si="16"/>
        <v>102</v>
      </c>
      <c r="V10">
        <f t="shared" si="6"/>
        <v>102</v>
      </c>
      <c r="W10">
        <f t="shared" si="6"/>
        <v>51</v>
      </c>
      <c r="X10">
        <f t="shared" si="6"/>
        <v>0</v>
      </c>
      <c r="Y10">
        <f t="shared" si="7"/>
        <v>0.77272727272727271</v>
      </c>
      <c r="Z10">
        <f t="shared" si="8"/>
        <v>0.69863013698630139</v>
      </c>
      <c r="AA10">
        <f t="shared" si="9"/>
        <v>0.57954545454545459</v>
      </c>
      <c r="AB10">
        <f t="shared" si="10"/>
        <v>0</v>
      </c>
      <c r="AC10">
        <f t="shared" si="17"/>
        <v>0.77756286266924568</v>
      </c>
      <c r="AD10">
        <v>1</v>
      </c>
    </row>
    <row r="11" spans="1:30" x14ac:dyDescent="0.3">
      <c r="A11" t="s">
        <v>130</v>
      </c>
      <c r="B11">
        <f>B9/B10</f>
        <v>3.5223880597014929</v>
      </c>
      <c r="D11">
        <f t="shared" si="11"/>
        <v>17.286585365853661</v>
      </c>
      <c r="E11">
        <v>56.7</v>
      </c>
      <c r="G11">
        <f t="shared" si="12"/>
        <v>3.6807760141093468</v>
      </c>
      <c r="H11">
        <f t="shared" si="13"/>
        <v>46</v>
      </c>
      <c r="J11">
        <f t="shared" si="14"/>
        <v>9.9841568768122411</v>
      </c>
      <c r="K11">
        <f t="shared" si="14"/>
        <v>9.8691267968247143</v>
      </c>
      <c r="L11">
        <f t="shared" si="15"/>
        <v>13224.629907745119</v>
      </c>
      <c r="N11">
        <f t="shared" si="0"/>
        <v>0.13227513227513227</v>
      </c>
      <c r="P11">
        <f t="shared" si="1"/>
        <v>45.2</v>
      </c>
      <c r="Q11">
        <f t="shared" si="2"/>
        <v>2</v>
      </c>
      <c r="R11">
        <f t="shared" si="3"/>
        <v>2</v>
      </c>
      <c r="S11">
        <f t="shared" si="4"/>
        <v>1</v>
      </c>
      <c r="T11">
        <f t="shared" si="5"/>
        <v>0</v>
      </c>
      <c r="U11">
        <f t="shared" si="16"/>
        <v>92</v>
      </c>
      <c r="V11">
        <f t="shared" si="6"/>
        <v>92</v>
      </c>
      <c r="W11">
        <f t="shared" si="6"/>
        <v>46</v>
      </c>
      <c r="X11">
        <f t="shared" si="6"/>
        <v>0</v>
      </c>
      <c r="Y11">
        <f t="shared" si="7"/>
        <v>0.69696969696969702</v>
      </c>
      <c r="Z11">
        <f t="shared" si="8"/>
        <v>0.63013698630136983</v>
      </c>
      <c r="AA11">
        <f t="shared" si="9"/>
        <v>0.52272727272727271</v>
      </c>
      <c r="AB11">
        <f t="shared" si="10"/>
        <v>0</v>
      </c>
      <c r="AC11">
        <f t="shared" si="17"/>
        <v>0.7971781305114638</v>
      </c>
      <c r="AD11">
        <v>1</v>
      </c>
    </row>
    <row r="12" spans="1:30" x14ac:dyDescent="0.3">
      <c r="A12" t="s">
        <v>18</v>
      </c>
      <c r="B12">
        <v>7.5</v>
      </c>
      <c r="D12">
        <f t="shared" si="11"/>
        <v>18.810975609756099</v>
      </c>
      <c r="E12">
        <v>61.7</v>
      </c>
      <c r="G12">
        <f t="shared" si="12"/>
        <v>3.3824959481361421</v>
      </c>
      <c r="H12">
        <f t="shared" si="13"/>
        <v>42</v>
      </c>
      <c r="J12">
        <f t="shared" si="14"/>
        <v>9.1750679889020113</v>
      </c>
      <c r="K12">
        <f t="shared" si="14"/>
        <v>9.0109418579703924</v>
      </c>
      <c r="L12">
        <f t="shared" si="15"/>
        <v>12074.662089680327</v>
      </c>
      <c r="N12">
        <f t="shared" si="0"/>
        <v>0.12155591572123176</v>
      </c>
      <c r="P12">
        <f t="shared" si="1"/>
        <v>50.2</v>
      </c>
      <c r="Q12">
        <f t="shared" si="2"/>
        <v>2</v>
      </c>
      <c r="R12">
        <f t="shared" si="3"/>
        <v>2</v>
      </c>
      <c r="S12">
        <f t="shared" si="4"/>
        <v>1</v>
      </c>
      <c r="T12">
        <f t="shared" si="5"/>
        <v>1</v>
      </c>
      <c r="U12">
        <f t="shared" si="16"/>
        <v>84</v>
      </c>
      <c r="V12">
        <f t="shared" si="6"/>
        <v>84</v>
      </c>
      <c r="W12">
        <f t="shared" si="6"/>
        <v>42</v>
      </c>
      <c r="X12">
        <f t="shared" si="6"/>
        <v>42</v>
      </c>
      <c r="Y12">
        <f t="shared" si="7"/>
        <v>0.63636363636363635</v>
      </c>
      <c r="Z12">
        <f t="shared" si="8"/>
        <v>0.57534246575342463</v>
      </c>
      <c r="AA12">
        <f t="shared" si="9"/>
        <v>0.47727272727272729</v>
      </c>
      <c r="AB12">
        <f t="shared" si="10"/>
        <v>0.80769230769230771</v>
      </c>
      <c r="AC12">
        <f t="shared" si="17"/>
        <v>0.81361426256077796</v>
      </c>
      <c r="AD12">
        <v>1</v>
      </c>
    </row>
    <row r="13" spans="1:30" x14ac:dyDescent="0.3">
      <c r="A13" t="s">
        <v>19</v>
      </c>
      <c r="D13">
        <f t="shared" si="11"/>
        <v>20.335365853658537</v>
      </c>
      <c r="E13">
        <v>66.7</v>
      </c>
      <c r="G13">
        <f t="shared" si="12"/>
        <v>3.1289355322338825</v>
      </c>
      <c r="H13">
        <f t="shared" si="13"/>
        <v>39</v>
      </c>
      <c r="J13">
        <f t="shared" si="14"/>
        <v>8.4872817828373925</v>
      </c>
      <c r="K13">
        <f t="shared" si="14"/>
        <v>8.3673031538296492</v>
      </c>
      <c r="L13">
        <f t="shared" si="15"/>
        <v>11212.186226131731</v>
      </c>
      <c r="N13">
        <f t="shared" si="0"/>
        <v>0.11244377811094453</v>
      </c>
      <c r="P13">
        <f t="shared" si="1"/>
        <v>55.2</v>
      </c>
      <c r="Q13">
        <f t="shared" si="2"/>
        <v>2</v>
      </c>
      <c r="R13">
        <f t="shared" si="3"/>
        <v>3</v>
      </c>
      <c r="S13">
        <f t="shared" si="4"/>
        <v>1</v>
      </c>
      <c r="T13">
        <f t="shared" si="5"/>
        <v>1</v>
      </c>
      <c r="U13">
        <f t="shared" si="16"/>
        <v>78</v>
      </c>
      <c r="V13">
        <f t="shared" si="6"/>
        <v>117</v>
      </c>
      <c r="W13">
        <f t="shared" si="6"/>
        <v>39</v>
      </c>
      <c r="X13">
        <f t="shared" si="6"/>
        <v>39</v>
      </c>
      <c r="Y13">
        <f t="shared" si="7"/>
        <v>0.59090909090909094</v>
      </c>
      <c r="Z13">
        <f t="shared" si="8"/>
        <v>0.80136986301369861</v>
      </c>
      <c r="AA13">
        <f t="shared" si="9"/>
        <v>0.44318181818181818</v>
      </c>
      <c r="AB13">
        <f t="shared" si="10"/>
        <v>0.75</v>
      </c>
      <c r="AC13">
        <f t="shared" si="17"/>
        <v>0.82758620689655171</v>
      </c>
      <c r="AD13">
        <v>1</v>
      </c>
    </row>
    <row r="14" spans="1:30" x14ac:dyDescent="0.3">
      <c r="A14" t="s">
        <v>20</v>
      </c>
      <c r="B14">
        <v>4</v>
      </c>
      <c r="D14">
        <f t="shared" si="11"/>
        <v>21.859756097560979</v>
      </c>
      <c r="E14">
        <v>71.7</v>
      </c>
      <c r="G14">
        <f t="shared" si="12"/>
        <v>2.9107391910739189</v>
      </c>
      <c r="H14">
        <f t="shared" si="13"/>
        <v>36</v>
      </c>
      <c r="J14">
        <f t="shared" si="14"/>
        <v>7.8954211285251619</v>
      </c>
      <c r="K14">
        <f t="shared" si="14"/>
        <v>7.7236644496889069</v>
      </c>
      <c r="L14">
        <f t="shared" si="15"/>
        <v>10349.710362583135</v>
      </c>
      <c r="N14">
        <f t="shared" si="0"/>
        <v>0.10460251046025104</v>
      </c>
      <c r="P14">
        <f t="shared" si="1"/>
        <v>60.2</v>
      </c>
      <c r="Q14">
        <f t="shared" si="2"/>
        <v>3</v>
      </c>
      <c r="R14">
        <f t="shared" si="3"/>
        <v>3</v>
      </c>
      <c r="S14">
        <f t="shared" si="4"/>
        <v>2</v>
      </c>
      <c r="T14">
        <f t="shared" si="5"/>
        <v>1</v>
      </c>
      <c r="U14">
        <f t="shared" si="16"/>
        <v>108</v>
      </c>
      <c r="V14">
        <f t="shared" si="6"/>
        <v>108</v>
      </c>
      <c r="W14">
        <f t="shared" si="6"/>
        <v>72</v>
      </c>
      <c r="X14">
        <f t="shared" si="6"/>
        <v>36</v>
      </c>
      <c r="Y14">
        <f t="shared" si="7"/>
        <v>0.81818181818181823</v>
      </c>
      <c r="Z14">
        <f t="shared" si="8"/>
        <v>0.73972602739726023</v>
      </c>
      <c r="AA14">
        <f t="shared" si="9"/>
        <v>0.81818181818181823</v>
      </c>
      <c r="AB14">
        <f t="shared" si="10"/>
        <v>0.69230769230769229</v>
      </c>
      <c r="AC14">
        <f t="shared" si="17"/>
        <v>0.83960948396094837</v>
      </c>
      <c r="AD14">
        <v>1</v>
      </c>
    </row>
    <row r="15" spans="1:30" x14ac:dyDescent="0.3">
      <c r="A15" t="s">
        <v>21</v>
      </c>
      <c r="B15">
        <f>B12+B14</f>
        <v>11.5</v>
      </c>
      <c r="D15">
        <f t="shared" si="11"/>
        <v>23.384146341463417</v>
      </c>
      <c r="E15">
        <v>76.7</v>
      </c>
      <c r="G15">
        <f t="shared" si="12"/>
        <v>2.7209908735332462</v>
      </c>
      <c r="H15">
        <f t="shared" si="13"/>
        <v>34</v>
      </c>
      <c r="J15">
        <f t="shared" si="14"/>
        <v>7.3807261397034427</v>
      </c>
      <c r="K15">
        <f t="shared" si="14"/>
        <v>7.294571980261745</v>
      </c>
      <c r="L15">
        <f t="shared" si="15"/>
        <v>9774.7264535507402</v>
      </c>
      <c r="N15">
        <f t="shared" si="0"/>
        <v>9.7783572359843543E-2</v>
      </c>
      <c r="P15">
        <f t="shared" si="1"/>
        <v>65.2</v>
      </c>
      <c r="Q15">
        <f t="shared" si="2"/>
        <v>3</v>
      </c>
      <c r="R15">
        <f t="shared" si="3"/>
        <v>3</v>
      </c>
      <c r="S15">
        <f t="shared" si="4"/>
        <v>2</v>
      </c>
      <c r="T15">
        <f t="shared" si="5"/>
        <v>1</v>
      </c>
      <c r="U15">
        <f t="shared" si="16"/>
        <v>102</v>
      </c>
      <c r="V15">
        <f t="shared" si="6"/>
        <v>102</v>
      </c>
      <c r="W15">
        <f t="shared" si="6"/>
        <v>68</v>
      </c>
      <c r="X15">
        <f t="shared" si="6"/>
        <v>34</v>
      </c>
      <c r="Y15">
        <f t="shared" si="7"/>
        <v>0.77272727272727271</v>
      </c>
      <c r="Z15">
        <f t="shared" si="8"/>
        <v>0.69863013698630139</v>
      </c>
      <c r="AA15">
        <f t="shared" si="9"/>
        <v>0.77272727272727271</v>
      </c>
      <c r="AB15">
        <f t="shared" si="10"/>
        <v>0.65384615384615385</v>
      </c>
      <c r="AC15">
        <f t="shared" si="17"/>
        <v>0.85006518904823991</v>
      </c>
      <c r="AD15">
        <v>1</v>
      </c>
    </row>
    <row r="17" spans="1:2" x14ac:dyDescent="0.3">
      <c r="A17" t="s">
        <v>22</v>
      </c>
    </row>
    <row r="18" spans="1:2" x14ac:dyDescent="0.3">
      <c r="A18" t="s">
        <v>11</v>
      </c>
      <c r="B18">
        <v>20</v>
      </c>
    </row>
    <row r="19" spans="1:2" x14ac:dyDescent="0.3">
      <c r="A19" t="s">
        <v>12</v>
      </c>
      <c r="B19">
        <v>18</v>
      </c>
    </row>
    <row r="20" spans="1:2" x14ac:dyDescent="0.3">
      <c r="A20" t="s">
        <v>23</v>
      </c>
      <c r="B20">
        <v>30</v>
      </c>
    </row>
    <row r="21" spans="1:2" x14ac:dyDescent="0.3">
      <c r="A21" t="s">
        <v>13</v>
      </c>
      <c r="B21">
        <v>50</v>
      </c>
    </row>
    <row r="23" spans="1:2" x14ac:dyDescent="0.3">
      <c r="A23" t="s">
        <v>24</v>
      </c>
    </row>
    <row r="24" spans="1:2" x14ac:dyDescent="0.3">
      <c r="A24" t="s">
        <v>11</v>
      </c>
      <c r="B24">
        <f>_xlfn.FLOOR.MATH(B$3/B18)</f>
        <v>132</v>
      </c>
    </row>
    <row r="25" spans="1:2" x14ac:dyDescent="0.3">
      <c r="A25" t="s">
        <v>12</v>
      </c>
      <c r="B25">
        <f>_xlfn.FLOOR.MATH(B$3/B19)</f>
        <v>146</v>
      </c>
    </row>
    <row r="26" spans="1:2" x14ac:dyDescent="0.3">
      <c r="A26" t="s">
        <v>23</v>
      </c>
      <c r="B26">
        <f>_xlfn.FLOOR.MATH(B$3/B20)</f>
        <v>88</v>
      </c>
    </row>
    <row r="27" spans="1:2" x14ac:dyDescent="0.3">
      <c r="A27" t="s">
        <v>13</v>
      </c>
      <c r="B27">
        <f>_xlfn.FLOOR.MATH(B$3/B21)</f>
        <v>52</v>
      </c>
    </row>
    <row r="29" spans="1:2" x14ac:dyDescent="0.3">
      <c r="A29" t="s">
        <v>128</v>
      </c>
      <c r="B29" t="s">
        <v>129</v>
      </c>
    </row>
    <row r="30" spans="1:2" x14ac:dyDescent="0.3">
      <c r="A30">
        <f>42.9/247.105</f>
        <v>0.17361040853078652</v>
      </c>
      <c r="B30">
        <f>1/A30/B10</f>
        <v>4.29852485822635</v>
      </c>
    </row>
    <row r="31" spans="1:2" x14ac:dyDescent="0.3">
      <c r="A31">
        <f>1/A30</f>
        <v>5.7600233100233096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E440-9C72-0B48-BAFF-0115AFEDBD27}">
  <dimension ref="A1:N405"/>
  <sheetViews>
    <sheetView topLeftCell="B1" workbookViewId="0">
      <selection activeCell="E1" sqref="E1"/>
    </sheetView>
  </sheetViews>
  <sheetFormatPr defaultColWidth="10.69921875" defaultRowHeight="18" x14ac:dyDescent="0.35"/>
  <cols>
    <col min="1" max="1" width="18.5" style="5" bestFit="1" customWidth="1"/>
    <col min="2" max="2" width="14.69921875" style="5" customWidth="1"/>
    <col min="3" max="3" width="15.5" style="7" bestFit="1" customWidth="1"/>
    <col min="4" max="4" width="18.69921875" style="8" customWidth="1"/>
    <col min="5" max="5" width="23.09765625" style="9" customWidth="1"/>
    <col min="6" max="6" width="16.19921875" style="5" customWidth="1"/>
    <col min="7" max="7" width="10.69921875" style="5"/>
    <col min="8" max="8" width="10.5" style="5" customWidth="1"/>
    <col min="9" max="9" width="12.69921875" style="5" bestFit="1" customWidth="1"/>
    <col min="10" max="16384" width="10.69921875" style="5"/>
  </cols>
  <sheetData>
    <row r="1" spans="1:14" ht="33" customHeight="1" x14ac:dyDescent="0.35">
      <c r="A1" s="1" t="s">
        <v>25</v>
      </c>
      <c r="B1" s="1" t="s">
        <v>26</v>
      </c>
      <c r="C1" s="1" t="s">
        <v>27</v>
      </c>
      <c r="D1" s="2" t="s">
        <v>28</v>
      </c>
      <c r="E1" s="3" t="s">
        <v>29</v>
      </c>
      <c r="F1" s="4" t="s">
        <v>30</v>
      </c>
    </row>
    <row r="2" spans="1:14" x14ac:dyDescent="0.35">
      <c r="A2" s="6" t="s">
        <v>31</v>
      </c>
      <c r="B2" s="29">
        <v>2017</v>
      </c>
      <c r="C2" s="7" t="s">
        <v>32</v>
      </c>
      <c r="D2" s="8">
        <v>13.847264437689969</v>
      </c>
      <c r="E2" s="9">
        <v>290572.79999999999</v>
      </c>
      <c r="F2" s="16">
        <v>470</v>
      </c>
      <c r="H2" s="8">
        <f>D2*0.67</f>
        <v>9.2776671732522793</v>
      </c>
      <c r="I2" s="8">
        <f>E2*0.67</f>
        <v>194683.77600000001</v>
      </c>
    </row>
    <row r="3" spans="1:14" x14ac:dyDescent="0.35">
      <c r="A3" s="5" t="s">
        <v>33</v>
      </c>
      <c r="B3" s="29">
        <v>2017</v>
      </c>
      <c r="C3" s="7" t="s">
        <v>32</v>
      </c>
      <c r="D3" s="8">
        <v>23.800120772946858</v>
      </c>
      <c r="E3" s="9">
        <v>39412.800000000003</v>
      </c>
      <c r="F3" s="17">
        <v>460</v>
      </c>
      <c r="H3" s="8">
        <f>D3*0.67</f>
        <v>15.946080917874395</v>
      </c>
      <c r="I3" s="8">
        <f t="shared" ref="I3:I66" si="0">E3*0.67</f>
        <v>26406.576000000005</v>
      </c>
    </row>
    <row r="4" spans="1:14" x14ac:dyDescent="0.35">
      <c r="A4" s="6" t="s">
        <v>34</v>
      </c>
      <c r="B4" s="29">
        <v>2017</v>
      </c>
      <c r="C4" s="7" t="s">
        <v>32</v>
      </c>
      <c r="D4" s="8">
        <v>34.812372812372814</v>
      </c>
      <c r="E4" s="9">
        <v>128255.4</v>
      </c>
      <c r="F4" s="17">
        <v>350</v>
      </c>
      <c r="H4" s="8">
        <f t="shared" ref="H4:H66" si="1">D4*0.67</f>
        <v>23.324289784289785</v>
      </c>
      <c r="I4" s="8">
        <f t="shared" si="0"/>
        <v>85931.118000000002</v>
      </c>
    </row>
    <row r="5" spans="1:14" x14ac:dyDescent="0.35">
      <c r="A5" s="6" t="s">
        <v>35</v>
      </c>
      <c r="B5" s="29">
        <v>2017</v>
      </c>
      <c r="C5" s="7" t="s">
        <v>32</v>
      </c>
      <c r="D5" s="8">
        <v>8.2777703396260112</v>
      </c>
      <c r="E5" s="9">
        <v>74211.983999999982</v>
      </c>
      <c r="F5" s="17">
        <v>725</v>
      </c>
      <c r="H5" s="8">
        <f t="shared" si="1"/>
        <v>5.5461061275494279</v>
      </c>
      <c r="I5" s="8">
        <f t="shared" si="0"/>
        <v>49722.029279999988</v>
      </c>
    </row>
    <row r="6" spans="1:14" x14ac:dyDescent="0.35">
      <c r="A6" s="6" t="s">
        <v>36</v>
      </c>
      <c r="B6" s="29">
        <v>2017</v>
      </c>
      <c r="C6" s="7" t="s">
        <v>32</v>
      </c>
      <c r="D6" s="8">
        <v>17.5</v>
      </c>
      <c r="E6" s="9">
        <v>84490</v>
      </c>
      <c r="F6" s="17">
        <v>680</v>
      </c>
      <c r="H6" s="8">
        <f t="shared" si="1"/>
        <v>11.725000000000001</v>
      </c>
      <c r="I6" s="8">
        <f t="shared" si="0"/>
        <v>56608.3</v>
      </c>
      <c r="N6" s="5" t="s">
        <v>37</v>
      </c>
    </row>
    <row r="7" spans="1:14" x14ac:dyDescent="0.35">
      <c r="A7" s="6" t="s">
        <v>38</v>
      </c>
      <c r="B7" s="29">
        <v>2017</v>
      </c>
      <c r="C7" s="7" t="s">
        <v>32</v>
      </c>
      <c r="D7" s="8">
        <v>19.34353650624022</v>
      </c>
      <c r="E7" s="9">
        <v>50567.93</v>
      </c>
      <c r="F7" s="17">
        <v>440</v>
      </c>
      <c r="H7" s="8">
        <f t="shared" si="1"/>
        <v>12.960169459180948</v>
      </c>
      <c r="I7" s="8">
        <f t="shared" si="0"/>
        <v>33880.513100000004</v>
      </c>
    </row>
    <row r="8" spans="1:14" x14ac:dyDescent="0.35">
      <c r="A8" s="6" t="s">
        <v>39</v>
      </c>
      <c r="B8" s="29">
        <v>2017</v>
      </c>
      <c r="C8" s="7" t="s">
        <v>32</v>
      </c>
      <c r="D8" s="8">
        <v>8.5450043332920647</v>
      </c>
      <c r="E8" s="9">
        <v>138116.70000000001</v>
      </c>
      <c r="F8" s="17">
        <v>660</v>
      </c>
      <c r="H8" s="8">
        <f t="shared" si="1"/>
        <v>5.725152903305684</v>
      </c>
      <c r="I8" s="8">
        <f t="shared" si="0"/>
        <v>92538.189000000013</v>
      </c>
    </row>
    <row r="9" spans="1:14" x14ac:dyDescent="0.35">
      <c r="A9" s="6" t="s">
        <v>40</v>
      </c>
      <c r="B9" s="29">
        <v>2017</v>
      </c>
      <c r="C9" s="7" t="s">
        <v>32</v>
      </c>
      <c r="D9" s="8">
        <v>24.720066889632108</v>
      </c>
      <c r="E9" s="9">
        <v>73853</v>
      </c>
      <c r="F9" s="17">
        <v>260</v>
      </c>
      <c r="H9" s="8">
        <f t="shared" si="1"/>
        <v>16.562444816053514</v>
      </c>
      <c r="I9" s="8">
        <f t="shared" si="0"/>
        <v>49481.51</v>
      </c>
    </row>
    <row r="10" spans="1:14" ht="18.600000000000001" thickBot="1" x14ac:dyDescent="0.4">
      <c r="A10" s="6" t="s">
        <v>41</v>
      </c>
      <c r="B10" s="29">
        <v>2017</v>
      </c>
      <c r="C10" s="7" t="s">
        <v>32</v>
      </c>
      <c r="D10" s="8">
        <v>8.678700787824722</v>
      </c>
      <c r="E10" s="9">
        <v>161519.17600000001</v>
      </c>
      <c r="F10" s="18">
        <v>665</v>
      </c>
      <c r="H10" s="8">
        <f t="shared" si="1"/>
        <v>5.8147295278425641</v>
      </c>
      <c r="I10" s="8">
        <f t="shared" si="0"/>
        <v>108217.84792000001</v>
      </c>
    </row>
    <row r="11" spans="1:14" x14ac:dyDescent="0.35">
      <c r="A11" s="6" t="s">
        <v>31</v>
      </c>
      <c r="B11" s="30">
        <v>2018</v>
      </c>
      <c r="C11" s="7" t="s">
        <v>32</v>
      </c>
      <c r="D11" s="8">
        <v>13.231689516328924</v>
      </c>
      <c r="E11" s="9">
        <v>239644.68</v>
      </c>
      <c r="F11" s="19">
        <v>450</v>
      </c>
      <c r="H11" s="8">
        <f t="shared" si="1"/>
        <v>8.8652319759403788</v>
      </c>
      <c r="I11" s="8">
        <f t="shared" si="0"/>
        <v>160561.9356</v>
      </c>
    </row>
    <row r="12" spans="1:14" x14ac:dyDescent="0.35">
      <c r="A12" s="5" t="s">
        <v>33</v>
      </c>
      <c r="B12" s="30">
        <v>2018</v>
      </c>
      <c r="C12" s="7" t="s">
        <v>32</v>
      </c>
      <c r="D12" s="8">
        <v>23.3</v>
      </c>
      <c r="E12" s="9">
        <v>27261</v>
      </c>
      <c r="F12" s="20">
        <v>450</v>
      </c>
      <c r="H12" s="8">
        <f t="shared" si="1"/>
        <v>15.611000000000001</v>
      </c>
      <c r="I12" s="8">
        <f t="shared" si="0"/>
        <v>18264.870000000003</v>
      </c>
    </row>
    <row r="13" spans="1:14" x14ac:dyDescent="0.35">
      <c r="A13" s="6" t="s">
        <v>34</v>
      </c>
      <c r="B13" s="30">
        <v>2018</v>
      </c>
      <c r="C13" s="7" t="s">
        <v>32</v>
      </c>
      <c r="D13" s="8">
        <v>39.555833929849676</v>
      </c>
      <c r="E13" s="9">
        <v>110642.40000000001</v>
      </c>
      <c r="F13" s="20">
        <v>260</v>
      </c>
      <c r="H13" s="8">
        <f t="shared" si="1"/>
        <v>26.502408732999285</v>
      </c>
      <c r="I13" s="8">
        <f t="shared" si="0"/>
        <v>74130.40800000001</v>
      </c>
    </row>
    <row r="14" spans="1:14" x14ac:dyDescent="0.35">
      <c r="A14" s="6" t="s">
        <v>35</v>
      </c>
      <c r="B14" s="30">
        <v>2018</v>
      </c>
      <c r="C14" s="7" t="s">
        <v>32</v>
      </c>
      <c r="D14" s="8">
        <v>6.5228987682781359</v>
      </c>
      <c r="E14" s="9">
        <v>48646.371999999996</v>
      </c>
      <c r="F14" s="20">
        <v>890</v>
      </c>
      <c r="H14" s="8">
        <f t="shared" si="1"/>
        <v>4.3703421747463516</v>
      </c>
      <c r="I14" s="8">
        <f t="shared" si="0"/>
        <v>32593.069240000001</v>
      </c>
    </row>
    <row r="15" spans="1:14" x14ac:dyDescent="0.35">
      <c r="A15" s="6" t="s">
        <v>36</v>
      </c>
      <c r="B15" s="30">
        <v>2018</v>
      </c>
      <c r="C15" s="7" t="s">
        <v>32</v>
      </c>
      <c r="D15" s="8">
        <v>19</v>
      </c>
      <c r="E15" s="9">
        <v>79591</v>
      </c>
      <c r="F15" s="20">
        <v>590</v>
      </c>
      <c r="H15" s="8">
        <f t="shared" si="1"/>
        <v>12.73</v>
      </c>
      <c r="I15" s="8">
        <f t="shared" si="0"/>
        <v>53325.97</v>
      </c>
    </row>
    <row r="16" spans="1:14" x14ac:dyDescent="0.35">
      <c r="A16" s="6" t="s">
        <v>38</v>
      </c>
      <c r="B16" s="30">
        <v>2018</v>
      </c>
      <c r="C16" s="7" t="s">
        <v>32</v>
      </c>
      <c r="D16" s="8">
        <v>19.468123861566486</v>
      </c>
      <c r="E16" s="9">
        <v>42822</v>
      </c>
      <c r="F16" s="20">
        <v>300</v>
      </c>
      <c r="H16" s="8">
        <f t="shared" si="1"/>
        <v>13.043642987249546</v>
      </c>
      <c r="I16" s="8">
        <f t="shared" si="0"/>
        <v>28690.74</v>
      </c>
    </row>
    <row r="17" spans="1:9" x14ac:dyDescent="0.35">
      <c r="A17" s="6" t="s">
        <v>39</v>
      </c>
      <c r="B17" s="30">
        <v>2018</v>
      </c>
      <c r="C17" s="7" t="s">
        <v>32</v>
      </c>
      <c r="D17" s="8">
        <v>6.5631234342601861</v>
      </c>
      <c r="E17" s="9">
        <v>100291.24799999999</v>
      </c>
      <c r="F17" s="20">
        <v>803</v>
      </c>
      <c r="H17" s="8">
        <f t="shared" si="1"/>
        <v>4.397292700954325</v>
      </c>
      <c r="I17" s="8">
        <f t="shared" si="0"/>
        <v>67195.136159999995</v>
      </c>
    </row>
    <row r="18" spans="1:9" x14ac:dyDescent="0.35">
      <c r="A18" s="6" t="s">
        <v>40</v>
      </c>
      <c r="B18" s="30">
        <v>2018</v>
      </c>
      <c r="C18" s="7" t="s">
        <v>32</v>
      </c>
      <c r="D18" s="8">
        <v>18.979591836734695</v>
      </c>
      <c r="E18" s="9">
        <v>61446</v>
      </c>
      <c r="F18" s="20">
        <v>300</v>
      </c>
      <c r="H18" s="8">
        <f t="shared" si="1"/>
        <v>12.716326530612246</v>
      </c>
      <c r="I18" s="8">
        <f t="shared" si="0"/>
        <v>41168.82</v>
      </c>
    </row>
    <row r="19" spans="1:9" ht="18.600000000000001" thickBot="1" x14ac:dyDescent="0.4">
      <c r="A19" s="6" t="s">
        <v>41</v>
      </c>
      <c r="B19" s="30">
        <v>2018</v>
      </c>
      <c r="C19" s="7" t="s">
        <v>32</v>
      </c>
      <c r="D19" s="8">
        <v>10.721039182282794</v>
      </c>
      <c r="E19" s="9">
        <v>175865.19999999998</v>
      </c>
      <c r="F19" s="21">
        <v>790</v>
      </c>
      <c r="H19" s="8">
        <f t="shared" si="1"/>
        <v>7.1830962521294728</v>
      </c>
      <c r="I19" s="8">
        <f t="shared" si="0"/>
        <v>117829.68399999999</v>
      </c>
    </row>
    <row r="20" spans="1:9" x14ac:dyDescent="0.35">
      <c r="A20" s="6" t="s">
        <v>31</v>
      </c>
      <c r="B20" s="28">
        <v>2019</v>
      </c>
      <c r="C20" s="7" t="s">
        <v>32</v>
      </c>
      <c r="D20" s="10">
        <v>16.128954570333882</v>
      </c>
      <c r="E20" s="11">
        <v>294147</v>
      </c>
      <c r="F20" s="19">
        <v>420</v>
      </c>
      <c r="H20" s="8">
        <f t="shared" si="1"/>
        <v>10.806399562123701</v>
      </c>
      <c r="I20" s="8">
        <f t="shared" si="0"/>
        <v>197078.49000000002</v>
      </c>
    </row>
    <row r="21" spans="1:9" x14ac:dyDescent="0.35">
      <c r="A21" s="12" t="s">
        <v>33</v>
      </c>
      <c r="B21" s="28">
        <v>2019</v>
      </c>
      <c r="C21" s="7" t="s">
        <v>32</v>
      </c>
      <c r="D21" s="10">
        <v>16.700612833453498</v>
      </c>
      <c r="E21" s="11">
        <v>18530.319999999996</v>
      </c>
      <c r="F21" s="22">
        <v>425</v>
      </c>
      <c r="H21" s="8">
        <f t="shared" si="1"/>
        <v>11.189410598413843</v>
      </c>
      <c r="I21" s="8">
        <f t="shared" si="0"/>
        <v>12415.314399999997</v>
      </c>
    </row>
    <row r="22" spans="1:9" x14ac:dyDescent="0.35">
      <c r="A22" s="6" t="s">
        <v>34</v>
      </c>
      <c r="B22" s="28">
        <v>2019</v>
      </c>
      <c r="C22" s="7" t="s">
        <v>32</v>
      </c>
      <c r="D22" s="10">
        <v>48.495173388046148</v>
      </c>
      <c r="E22" s="11">
        <v>144195.35</v>
      </c>
      <c r="F22" s="22">
        <v>320</v>
      </c>
      <c r="H22" s="8">
        <f t="shared" si="1"/>
        <v>32.491766169990917</v>
      </c>
      <c r="I22" s="8">
        <f t="shared" si="0"/>
        <v>96610.884500000015</v>
      </c>
    </row>
    <row r="23" spans="1:9" x14ac:dyDescent="0.35">
      <c r="A23" s="6" t="s">
        <v>35</v>
      </c>
      <c r="B23" s="28">
        <v>2019</v>
      </c>
      <c r="C23" s="7" t="s">
        <v>32</v>
      </c>
      <c r="D23" s="10">
        <v>7.4005149944340127</v>
      </c>
      <c r="E23" s="11">
        <v>65810.42</v>
      </c>
      <c r="F23" s="22">
        <v>820</v>
      </c>
      <c r="H23" s="8">
        <f t="shared" si="1"/>
        <v>4.9583450462707885</v>
      </c>
      <c r="I23" s="8">
        <f t="shared" si="0"/>
        <v>44092.981400000004</v>
      </c>
    </row>
    <row r="24" spans="1:9" x14ac:dyDescent="0.35">
      <c r="A24" s="6" t="s">
        <v>36</v>
      </c>
      <c r="B24" s="28">
        <v>2019</v>
      </c>
      <c r="C24" s="7" t="s">
        <v>32</v>
      </c>
      <c r="D24" s="10">
        <v>25.699974956173303</v>
      </c>
      <c r="E24" s="11">
        <v>102620.09999999999</v>
      </c>
      <c r="F24" s="22">
        <v>605</v>
      </c>
      <c r="H24" s="8">
        <f t="shared" si="1"/>
        <v>17.218983220636115</v>
      </c>
      <c r="I24" s="8">
        <f t="shared" si="0"/>
        <v>68755.467000000004</v>
      </c>
    </row>
    <row r="25" spans="1:9" x14ac:dyDescent="0.35">
      <c r="A25" s="6" t="s">
        <v>38</v>
      </c>
      <c r="B25" s="28">
        <v>2019</v>
      </c>
      <c r="C25" s="7" t="s">
        <v>32</v>
      </c>
      <c r="D25" s="10">
        <v>17.651655758523003</v>
      </c>
      <c r="E25" s="11">
        <v>36238.980000000003</v>
      </c>
      <c r="F25" s="22">
        <v>320</v>
      </c>
      <c r="H25" s="8">
        <f t="shared" si="1"/>
        <v>11.826609358210412</v>
      </c>
      <c r="I25" s="8">
        <f t="shared" si="0"/>
        <v>24280.116600000005</v>
      </c>
    </row>
    <row r="26" spans="1:9" x14ac:dyDescent="0.35">
      <c r="A26" s="6" t="s">
        <v>39</v>
      </c>
      <c r="B26" s="28">
        <v>2019</v>
      </c>
      <c r="C26" s="7" t="s">
        <v>32</v>
      </c>
      <c r="D26" s="10">
        <v>7.3355888621984642</v>
      </c>
      <c r="E26" s="11">
        <v>108474.19</v>
      </c>
      <c r="F26" s="22">
        <v>735</v>
      </c>
      <c r="H26" s="8">
        <f t="shared" si="1"/>
        <v>4.9148445376729715</v>
      </c>
      <c r="I26" s="8">
        <f t="shared" si="0"/>
        <v>72677.707300000009</v>
      </c>
    </row>
    <row r="27" spans="1:9" x14ac:dyDescent="0.35">
      <c r="A27" s="6" t="s">
        <v>40</v>
      </c>
      <c r="B27" s="28">
        <v>2019</v>
      </c>
      <c r="C27" s="7" t="s">
        <v>32</v>
      </c>
      <c r="D27" s="10">
        <v>17.2734964632619</v>
      </c>
      <c r="E27" s="11">
        <v>51116.31</v>
      </c>
      <c r="F27" s="22">
        <v>335</v>
      </c>
      <c r="H27" s="8">
        <f t="shared" si="1"/>
        <v>11.573242630385474</v>
      </c>
      <c r="I27" s="8">
        <f t="shared" si="0"/>
        <v>34247.9277</v>
      </c>
    </row>
    <row r="28" spans="1:9" ht="18.600000000000001" thickBot="1" x14ac:dyDescent="0.4">
      <c r="A28" s="6" t="s">
        <v>41</v>
      </c>
      <c r="B28" s="28">
        <v>2019</v>
      </c>
      <c r="C28" s="7" t="s">
        <v>32</v>
      </c>
      <c r="D28" s="10">
        <v>13.252409015184318</v>
      </c>
      <c r="E28" s="11">
        <v>181224.47</v>
      </c>
      <c r="F28" s="23">
        <v>720</v>
      </c>
      <c r="H28" s="8">
        <f t="shared" si="1"/>
        <v>8.8791140401734943</v>
      </c>
      <c r="I28" s="8">
        <f t="shared" si="0"/>
        <v>121420.39490000001</v>
      </c>
    </row>
    <row r="29" spans="1:9" x14ac:dyDescent="0.35">
      <c r="A29" s="6" t="s">
        <v>31</v>
      </c>
      <c r="B29" s="31">
        <v>2020</v>
      </c>
      <c r="C29" s="7" t="s">
        <v>32</v>
      </c>
      <c r="D29" s="10">
        <v>11.869282821969183</v>
      </c>
      <c r="E29" s="11">
        <v>218942.15</v>
      </c>
      <c r="F29" s="24">
        <v>445</v>
      </c>
      <c r="H29" s="8">
        <f t="shared" si="1"/>
        <v>7.9524194907193531</v>
      </c>
      <c r="I29" s="8">
        <f t="shared" si="0"/>
        <v>146691.24050000001</v>
      </c>
    </row>
    <row r="30" spans="1:9" x14ac:dyDescent="0.35">
      <c r="A30" s="12" t="s">
        <v>33</v>
      </c>
      <c r="B30" s="31">
        <v>2020</v>
      </c>
      <c r="C30" s="7" t="s">
        <v>32</v>
      </c>
      <c r="D30" s="10">
        <v>19.300275482093664</v>
      </c>
      <c r="E30" s="11">
        <v>28023.600000000002</v>
      </c>
      <c r="F30" s="25">
        <v>440</v>
      </c>
      <c r="H30" s="8">
        <f t="shared" si="1"/>
        <v>12.931184573002755</v>
      </c>
      <c r="I30" s="8">
        <f t="shared" si="0"/>
        <v>18775.812000000002</v>
      </c>
    </row>
    <row r="31" spans="1:9" x14ac:dyDescent="0.35">
      <c r="A31" s="6" t="s">
        <v>34</v>
      </c>
      <c r="B31" s="31">
        <v>2020</v>
      </c>
      <c r="C31" s="7" t="s">
        <v>32</v>
      </c>
      <c r="D31" s="10">
        <v>43.543717429067748</v>
      </c>
      <c r="E31" s="11">
        <v>105174.3</v>
      </c>
      <c r="F31" s="25">
        <v>250</v>
      </c>
      <c r="H31" s="8">
        <f t="shared" si="1"/>
        <v>29.174290677475394</v>
      </c>
      <c r="I31" s="8">
        <f t="shared" si="0"/>
        <v>70466.781000000003</v>
      </c>
    </row>
    <row r="32" spans="1:9" x14ac:dyDescent="0.35">
      <c r="A32" s="6" t="s">
        <v>35</v>
      </c>
      <c r="B32" s="31">
        <v>2020</v>
      </c>
      <c r="C32" s="7" t="s">
        <v>32</v>
      </c>
      <c r="D32" s="10">
        <v>6.6544933972186513</v>
      </c>
      <c r="E32" s="11">
        <v>68284.86</v>
      </c>
      <c r="F32" s="25">
        <v>800</v>
      </c>
      <c r="H32" s="8">
        <f t="shared" si="1"/>
        <v>4.4585105761364963</v>
      </c>
      <c r="I32" s="8">
        <f t="shared" si="0"/>
        <v>45750.856200000002</v>
      </c>
    </row>
    <row r="33" spans="1:9" x14ac:dyDescent="0.35">
      <c r="A33" s="6" t="s">
        <v>36</v>
      </c>
      <c r="B33" s="31">
        <v>2020</v>
      </c>
      <c r="C33" s="7" t="s">
        <v>32</v>
      </c>
      <c r="D33" s="10">
        <v>21</v>
      </c>
      <c r="E33" s="11">
        <v>87234</v>
      </c>
      <c r="F33" s="25">
        <v>670</v>
      </c>
      <c r="H33" s="8">
        <f t="shared" si="1"/>
        <v>14.07</v>
      </c>
      <c r="I33" s="8">
        <f t="shared" si="0"/>
        <v>58446.780000000006</v>
      </c>
    </row>
    <row r="34" spans="1:9" x14ac:dyDescent="0.35">
      <c r="A34" s="6" t="s">
        <v>38</v>
      </c>
      <c r="B34" s="31">
        <v>2020</v>
      </c>
      <c r="C34" s="7" t="s">
        <v>32</v>
      </c>
      <c r="D34" s="10">
        <v>20.399904214559388</v>
      </c>
      <c r="E34" s="11">
        <v>42595.199999999997</v>
      </c>
      <c r="F34" s="25">
        <v>290</v>
      </c>
      <c r="H34" s="8">
        <f t="shared" si="1"/>
        <v>13.667935823754791</v>
      </c>
      <c r="I34" s="8">
        <f t="shared" si="0"/>
        <v>28538.784</v>
      </c>
    </row>
    <row r="35" spans="1:9" x14ac:dyDescent="0.35">
      <c r="A35" s="6" t="s">
        <v>39</v>
      </c>
      <c r="B35" s="31">
        <v>2020</v>
      </c>
      <c r="C35" s="7" t="s">
        <v>32</v>
      </c>
      <c r="D35" s="10">
        <v>7.5411325838697989</v>
      </c>
      <c r="E35" s="11">
        <v>118647.178</v>
      </c>
      <c r="F35" s="25">
        <v>803</v>
      </c>
      <c r="H35" s="8">
        <f t="shared" si="1"/>
        <v>5.0525588311927656</v>
      </c>
      <c r="I35" s="8">
        <f t="shared" si="0"/>
        <v>79493.609259999997</v>
      </c>
    </row>
    <row r="36" spans="1:9" x14ac:dyDescent="0.35">
      <c r="A36" s="6" t="s">
        <v>40</v>
      </c>
      <c r="B36" s="31">
        <v>2020</v>
      </c>
      <c r="C36" s="7" t="s">
        <v>32</v>
      </c>
      <c r="D36" s="10">
        <v>19.959519669637036</v>
      </c>
      <c r="E36" s="11">
        <v>73616</v>
      </c>
      <c r="F36" s="25">
        <v>338</v>
      </c>
      <c r="H36" s="8">
        <f t="shared" si="1"/>
        <v>13.372878178656816</v>
      </c>
      <c r="I36" s="8">
        <f t="shared" si="0"/>
        <v>49322.720000000001</v>
      </c>
    </row>
    <row r="37" spans="1:9" ht="18.600000000000001" thickBot="1" x14ac:dyDescent="0.4">
      <c r="A37" s="6" t="s">
        <v>41</v>
      </c>
      <c r="B37" s="31">
        <v>2020</v>
      </c>
      <c r="C37" s="7" t="s">
        <v>32</v>
      </c>
      <c r="D37" s="10">
        <v>8.8710319922158156</v>
      </c>
      <c r="E37" s="11">
        <v>135827.19699999999</v>
      </c>
      <c r="F37" s="26">
        <v>810</v>
      </c>
      <c r="H37" s="8">
        <f t="shared" si="1"/>
        <v>5.9435914347845964</v>
      </c>
      <c r="I37" s="8">
        <f t="shared" si="0"/>
        <v>91004.221989999991</v>
      </c>
    </row>
    <row r="38" spans="1:9" x14ac:dyDescent="0.35">
      <c r="A38" s="6" t="s">
        <v>31</v>
      </c>
      <c r="B38" s="32">
        <v>2021</v>
      </c>
      <c r="C38" s="7" t="s">
        <v>32</v>
      </c>
      <c r="D38" s="8">
        <v>15.632135529015626</v>
      </c>
      <c r="E38" s="9">
        <v>296509.2</v>
      </c>
      <c r="F38">
        <v>420</v>
      </c>
      <c r="H38" s="8">
        <f t="shared" si="1"/>
        <v>10.47353080444047</v>
      </c>
      <c r="I38" s="8">
        <f t="shared" si="0"/>
        <v>198661.16400000002</v>
      </c>
    </row>
    <row r="39" spans="1:9" x14ac:dyDescent="0.35">
      <c r="A39" s="5" t="s">
        <v>33</v>
      </c>
      <c r="B39" s="32">
        <v>2021</v>
      </c>
      <c r="C39" s="7" t="s">
        <v>32</v>
      </c>
      <c r="D39" s="8">
        <v>19.2</v>
      </c>
      <c r="E39" s="9">
        <v>26784</v>
      </c>
      <c r="F39" s="27">
        <v>465</v>
      </c>
      <c r="H39" s="8">
        <f t="shared" si="1"/>
        <v>12.864000000000001</v>
      </c>
      <c r="I39" s="8">
        <f t="shared" si="0"/>
        <v>17945.280000000002</v>
      </c>
    </row>
    <row r="40" spans="1:9" x14ac:dyDescent="0.35">
      <c r="A40" s="6" t="s">
        <v>34</v>
      </c>
      <c r="B40" s="32">
        <v>2021</v>
      </c>
      <c r="C40" s="7" t="s">
        <v>32</v>
      </c>
      <c r="D40" s="8">
        <v>46.506317601585089</v>
      </c>
      <c r="E40" s="9">
        <v>143159.54999999999</v>
      </c>
      <c r="F40" s="27">
        <v>270</v>
      </c>
      <c r="H40" s="8">
        <f t="shared" si="1"/>
        <v>31.15923279306201</v>
      </c>
      <c r="I40" s="8">
        <f t="shared" si="0"/>
        <v>95916.898499999996</v>
      </c>
    </row>
    <row r="41" spans="1:9" x14ac:dyDescent="0.35">
      <c r="A41" s="6" t="s">
        <v>35</v>
      </c>
      <c r="B41" s="32">
        <v>2021</v>
      </c>
      <c r="C41" s="7" t="s">
        <v>32</v>
      </c>
      <c r="D41" s="8">
        <v>8.7872667820734751</v>
      </c>
      <c r="E41" s="9">
        <v>63978.894</v>
      </c>
      <c r="F41" s="27">
        <v>680</v>
      </c>
      <c r="H41" s="8">
        <f t="shared" si="1"/>
        <v>5.8874687439892286</v>
      </c>
      <c r="I41" s="8">
        <f t="shared" si="0"/>
        <v>42865.858980000005</v>
      </c>
    </row>
    <row r="42" spans="1:9" x14ac:dyDescent="0.35">
      <c r="A42" s="6" t="s">
        <v>36</v>
      </c>
      <c r="B42" s="32">
        <v>2021</v>
      </c>
      <c r="C42" s="7" t="s">
        <v>32</v>
      </c>
      <c r="D42" s="8">
        <v>29</v>
      </c>
      <c r="E42" s="9">
        <v>128180</v>
      </c>
      <c r="F42" s="27">
        <v>680</v>
      </c>
      <c r="H42" s="8">
        <f t="shared" si="1"/>
        <v>19.43</v>
      </c>
      <c r="I42" s="8">
        <f t="shared" si="0"/>
        <v>85880.6</v>
      </c>
    </row>
    <row r="43" spans="1:9" x14ac:dyDescent="0.35">
      <c r="A43" s="6" t="s">
        <v>38</v>
      </c>
      <c r="B43" s="32">
        <v>2021</v>
      </c>
      <c r="C43" s="7" t="s">
        <v>32</v>
      </c>
      <c r="D43" s="8">
        <v>23.095066926842627</v>
      </c>
      <c r="E43" s="9">
        <v>67477.41</v>
      </c>
      <c r="F43" s="27">
        <v>430</v>
      </c>
      <c r="H43" s="8">
        <f t="shared" si="1"/>
        <v>15.47369484098456</v>
      </c>
      <c r="I43" s="8">
        <f t="shared" si="0"/>
        <v>45209.864700000006</v>
      </c>
    </row>
    <row r="44" spans="1:9" x14ac:dyDescent="0.35">
      <c r="A44" s="6" t="s">
        <v>39</v>
      </c>
      <c r="B44" s="32">
        <v>2021</v>
      </c>
      <c r="C44" s="7" t="s">
        <v>32</v>
      </c>
      <c r="D44" s="8">
        <v>7.4120803469175041</v>
      </c>
      <c r="E44" s="9">
        <v>115170.66600000001</v>
      </c>
      <c r="F44" s="27">
        <v>713</v>
      </c>
      <c r="H44" s="8">
        <f t="shared" si="1"/>
        <v>4.9660938324347281</v>
      </c>
      <c r="I44" s="8">
        <f t="shared" si="0"/>
        <v>77164.346220000007</v>
      </c>
    </row>
    <row r="45" spans="1:9" x14ac:dyDescent="0.35">
      <c r="A45" s="6" t="s">
        <v>40</v>
      </c>
      <c r="B45" s="32">
        <v>2021</v>
      </c>
      <c r="C45" s="7" t="s">
        <v>32</v>
      </c>
      <c r="D45" s="8">
        <v>29.858459200151991</v>
      </c>
      <c r="E45" s="9">
        <v>94427.189999999988</v>
      </c>
      <c r="F45" s="27">
        <v>290</v>
      </c>
      <c r="H45" s="8">
        <f t="shared" si="1"/>
        <v>20.005167664101837</v>
      </c>
      <c r="I45" s="8">
        <f t="shared" si="0"/>
        <v>63266.217299999997</v>
      </c>
    </row>
    <row r="46" spans="1:9" x14ac:dyDescent="0.35">
      <c r="A46" s="6" t="s">
        <v>41</v>
      </c>
      <c r="B46" s="32">
        <v>2021</v>
      </c>
      <c r="C46" s="7" t="s">
        <v>32</v>
      </c>
      <c r="D46" s="8">
        <v>9.2457518728302581</v>
      </c>
      <c r="E46" s="9">
        <v>101250.5</v>
      </c>
      <c r="F46" s="27">
        <v>570</v>
      </c>
      <c r="H46" s="8">
        <f t="shared" si="1"/>
        <v>6.1946537547962732</v>
      </c>
      <c r="I46" s="8">
        <f t="shared" si="0"/>
        <v>67837.835000000006</v>
      </c>
    </row>
    <row r="47" spans="1:9" x14ac:dyDescent="0.35">
      <c r="A47" s="13" t="s">
        <v>42</v>
      </c>
      <c r="B47" s="29">
        <v>2017</v>
      </c>
      <c r="C47" s="7" t="s">
        <v>43</v>
      </c>
      <c r="D47" s="8">
        <v>4.5999999999999996</v>
      </c>
      <c r="E47" s="9">
        <v>35420</v>
      </c>
      <c r="H47" s="8">
        <f t="shared" si="1"/>
        <v>3.0819999999999999</v>
      </c>
      <c r="I47" s="8">
        <f t="shared" si="0"/>
        <v>23731.4</v>
      </c>
    </row>
    <row r="48" spans="1:9" x14ac:dyDescent="0.35">
      <c r="A48" s="13" t="s">
        <v>44</v>
      </c>
      <c r="B48" s="29">
        <v>2017</v>
      </c>
      <c r="C48" s="7" t="s">
        <v>43</v>
      </c>
      <c r="D48" s="8">
        <v>4.5999999999999996</v>
      </c>
      <c r="E48" s="9">
        <v>7359.9999999999991</v>
      </c>
      <c r="H48" s="8">
        <f t="shared" si="1"/>
        <v>3.0819999999999999</v>
      </c>
      <c r="I48" s="8">
        <f t="shared" si="0"/>
        <v>4931.2</v>
      </c>
    </row>
    <row r="49" spans="1:9" x14ac:dyDescent="0.35">
      <c r="A49" s="13" t="s">
        <v>45</v>
      </c>
      <c r="B49" s="29">
        <v>2017</v>
      </c>
      <c r="C49" s="7" t="s">
        <v>43</v>
      </c>
      <c r="D49" s="8">
        <v>4.46</v>
      </c>
      <c r="E49" s="9">
        <v>28990</v>
      </c>
      <c r="H49" s="8">
        <f t="shared" si="1"/>
        <v>2.9882</v>
      </c>
      <c r="I49" s="8">
        <f t="shared" si="0"/>
        <v>19423.300000000003</v>
      </c>
    </row>
    <row r="50" spans="1:9" x14ac:dyDescent="0.35">
      <c r="A50" s="14" t="s">
        <v>31</v>
      </c>
      <c r="B50" s="29">
        <v>2017</v>
      </c>
      <c r="C50" s="7" t="s">
        <v>43</v>
      </c>
      <c r="D50" s="8">
        <v>5.190020161290323</v>
      </c>
      <c r="E50" s="9">
        <v>51485.000000000007</v>
      </c>
      <c r="H50" s="8">
        <f t="shared" si="1"/>
        <v>3.4773135080645168</v>
      </c>
      <c r="I50" s="8">
        <f t="shared" si="0"/>
        <v>34494.950000000004</v>
      </c>
    </row>
    <row r="51" spans="1:9" x14ac:dyDescent="0.35">
      <c r="A51" s="14" t="s">
        <v>46</v>
      </c>
      <c r="B51" s="29">
        <v>2017</v>
      </c>
      <c r="C51" s="7" t="s">
        <v>43</v>
      </c>
      <c r="D51" s="8">
        <v>3.880002302555837</v>
      </c>
      <c r="E51" s="9">
        <v>337017</v>
      </c>
      <c r="H51" s="8">
        <f t="shared" si="1"/>
        <v>2.5996015427124108</v>
      </c>
      <c r="I51" s="8">
        <f t="shared" si="0"/>
        <v>225801.39</v>
      </c>
    </row>
    <row r="52" spans="1:9" x14ac:dyDescent="0.35">
      <c r="A52" s="14" t="s">
        <v>47</v>
      </c>
      <c r="B52" s="29">
        <v>2017</v>
      </c>
      <c r="C52" s="7" t="s">
        <v>43</v>
      </c>
      <c r="D52" s="8">
        <v>4.6299086757990864</v>
      </c>
      <c r="E52" s="9">
        <v>20279</v>
      </c>
      <c r="H52" s="8">
        <f t="shared" si="1"/>
        <v>3.1020388127853882</v>
      </c>
      <c r="I52" s="8">
        <f t="shared" si="0"/>
        <v>13586.93</v>
      </c>
    </row>
    <row r="53" spans="1:9" x14ac:dyDescent="0.35">
      <c r="A53" s="14" t="s">
        <v>48</v>
      </c>
      <c r="B53" s="29">
        <v>2017</v>
      </c>
      <c r="C53" s="7" t="s">
        <v>43</v>
      </c>
      <c r="D53" s="8">
        <v>4</v>
      </c>
      <c r="E53" s="9">
        <v>1480</v>
      </c>
      <c r="H53" s="8">
        <f t="shared" si="1"/>
        <v>2.68</v>
      </c>
      <c r="I53" s="8">
        <f t="shared" si="0"/>
        <v>991.6</v>
      </c>
    </row>
    <row r="54" spans="1:9" x14ac:dyDescent="0.35">
      <c r="A54" s="14" t="s">
        <v>34</v>
      </c>
      <c r="B54" s="29">
        <v>2017</v>
      </c>
      <c r="C54" s="7" t="s">
        <v>43</v>
      </c>
      <c r="D54" s="8">
        <v>4.0999999999999996</v>
      </c>
      <c r="E54" s="9">
        <v>13488.999999999998</v>
      </c>
      <c r="H54" s="8">
        <f t="shared" si="1"/>
        <v>2.7469999999999999</v>
      </c>
      <c r="I54" s="8">
        <f t="shared" si="0"/>
        <v>9037.6299999999992</v>
      </c>
    </row>
    <row r="55" spans="1:9" x14ac:dyDescent="0.35">
      <c r="A55" s="14" t="s">
        <v>35</v>
      </c>
      <c r="B55" s="29">
        <v>2017</v>
      </c>
      <c r="C55" s="7" t="s">
        <v>43</v>
      </c>
      <c r="D55" s="8">
        <v>4.4000000000000004</v>
      </c>
      <c r="E55" s="9">
        <v>235840.00000000003</v>
      </c>
      <c r="H55" s="8">
        <f t="shared" si="1"/>
        <v>2.9480000000000004</v>
      </c>
      <c r="I55" s="8">
        <f t="shared" si="0"/>
        <v>158012.80000000002</v>
      </c>
    </row>
    <row r="56" spans="1:9" x14ac:dyDescent="0.35">
      <c r="A56" s="14" t="s">
        <v>49</v>
      </c>
      <c r="B56" s="29">
        <v>2017</v>
      </c>
      <c r="C56" s="7" t="s">
        <v>43</v>
      </c>
      <c r="D56" s="8">
        <v>4.5900055991041437</v>
      </c>
      <c r="E56" s="9">
        <v>163955</v>
      </c>
      <c r="H56" s="8">
        <f t="shared" si="1"/>
        <v>3.0753037513997765</v>
      </c>
      <c r="I56" s="8">
        <f t="shared" si="0"/>
        <v>109849.85</v>
      </c>
    </row>
    <row r="57" spans="1:9" x14ac:dyDescent="0.35">
      <c r="A57" s="14" t="s">
        <v>50</v>
      </c>
      <c r="B57" s="29">
        <v>2017</v>
      </c>
      <c r="C57" s="7" t="s">
        <v>43</v>
      </c>
      <c r="D57" s="8">
        <v>4.7800112612612615</v>
      </c>
      <c r="E57" s="9">
        <v>84893</v>
      </c>
      <c r="H57" s="8">
        <f t="shared" si="1"/>
        <v>3.2026075450450455</v>
      </c>
      <c r="I57" s="8">
        <f t="shared" si="0"/>
        <v>56878.310000000005</v>
      </c>
    </row>
    <row r="58" spans="1:9" x14ac:dyDescent="0.35">
      <c r="A58" s="14" t="s">
        <v>51</v>
      </c>
      <c r="B58" s="29">
        <v>2017</v>
      </c>
      <c r="C58" s="7" t="s">
        <v>43</v>
      </c>
      <c r="D58" s="8">
        <v>3.9007352941176472</v>
      </c>
      <c r="E58" s="9">
        <v>2122</v>
      </c>
      <c r="H58" s="8">
        <f t="shared" si="1"/>
        <v>2.6134926470588238</v>
      </c>
      <c r="I58" s="8">
        <f t="shared" si="0"/>
        <v>1421.74</v>
      </c>
    </row>
    <row r="59" spans="1:9" x14ac:dyDescent="0.35">
      <c r="A59" s="14" t="s">
        <v>52</v>
      </c>
      <c r="B59" s="29">
        <v>2017</v>
      </c>
      <c r="C59" s="7" t="s">
        <v>43</v>
      </c>
      <c r="D59" s="8">
        <v>4.07</v>
      </c>
      <c r="E59" s="9">
        <v>1357752</v>
      </c>
      <c r="H59" s="8">
        <f t="shared" si="1"/>
        <v>2.7269000000000005</v>
      </c>
      <c r="I59" s="8">
        <f t="shared" si="0"/>
        <v>909693.84000000008</v>
      </c>
    </row>
    <row r="60" spans="1:9" x14ac:dyDescent="0.35">
      <c r="A60" s="14" t="s">
        <v>53</v>
      </c>
      <c r="B60" s="29">
        <v>2017</v>
      </c>
      <c r="C60" s="7" t="s">
        <v>43</v>
      </c>
      <c r="D60" s="8">
        <v>4.6800167574361122</v>
      </c>
      <c r="E60" s="9">
        <v>111712</v>
      </c>
      <c r="H60" s="8">
        <f t="shared" si="1"/>
        <v>3.1356112274821952</v>
      </c>
      <c r="I60" s="8">
        <f t="shared" si="0"/>
        <v>74847.040000000008</v>
      </c>
    </row>
    <row r="61" spans="1:9" x14ac:dyDescent="0.35">
      <c r="A61" s="14" t="s">
        <v>54</v>
      </c>
      <c r="B61" s="29">
        <v>2017</v>
      </c>
      <c r="C61" s="7" t="s">
        <v>43</v>
      </c>
      <c r="D61" s="8">
        <v>4.2006688963210701</v>
      </c>
      <c r="E61" s="9">
        <v>2512</v>
      </c>
      <c r="H61" s="8">
        <f t="shared" si="1"/>
        <v>2.8144481605351173</v>
      </c>
      <c r="I61" s="8">
        <f t="shared" si="0"/>
        <v>1683.0400000000002</v>
      </c>
    </row>
    <row r="62" spans="1:9" x14ac:dyDescent="0.35">
      <c r="A62" s="14" t="s">
        <v>55</v>
      </c>
      <c r="B62" s="29">
        <v>2017</v>
      </c>
      <c r="C62" s="7" t="s">
        <v>43</v>
      </c>
      <c r="D62" s="8">
        <v>4.6299961933764751</v>
      </c>
      <c r="E62" s="9">
        <v>60815</v>
      </c>
      <c r="H62" s="8">
        <f t="shared" si="1"/>
        <v>3.1020974495622387</v>
      </c>
      <c r="I62" s="8">
        <f t="shared" si="0"/>
        <v>40746.050000000003</v>
      </c>
    </row>
    <row r="63" spans="1:9" x14ac:dyDescent="0.35">
      <c r="A63" s="14" t="s">
        <v>56</v>
      </c>
      <c r="B63" s="29">
        <v>2017</v>
      </c>
      <c r="C63" s="7" t="s">
        <v>43</v>
      </c>
      <c r="D63" s="8">
        <v>4.5400148920327625</v>
      </c>
      <c r="E63" s="9">
        <v>152431</v>
      </c>
      <c r="H63" s="8">
        <f t="shared" si="1"/>
        <v>3.0418099776619512</v>
      </c>
      <c r="I63" s="8">
        <f t="shared" si="0"/>
        <v>102128.77</v>
      </c>
    </row>
    <row r="64" spans="1:9" x14ac:dyDescent="0.35">
      <c r="A64" s="14" t="s">
        <v>57</v>
      </c>
      <c r="B64" s="29">
        <v>2017</v>
      </c>
      <c r="C64" s="7" t="s">
        <v>43</v>
      </c>
      <c r="D64" s="8">
        <v>5.4</v>
      </c>
      <c r="E64" s="9">
        <v>1215</v>
      </c>
      <c r="H64" s="8">
        <f t="shared" si="1"/>
        <v>3.6180000000000003</v>
      </c>
      <c r="I64" s="8">
        <f t="shared" si="0"/>
        <v>814.05000000000007</v>
      </c>
    </row>
    <row r="65" spans="1:9" x14ac:dyDescent="0.35">
      <c r="A65" s="14" t="s">
        <v>58</v>
      </c>
      <c r="B65" s="29">
        <v>2017</v>
      </c>
      <c r="C65" s="7" t="s">
        <v>43</v>
      </c>
      <c r="D65" s="8">
        <v>4.3</v>
      </c>
      <c r="E65" s="9">
        <v>6235</v>
      </c>
      <c r="H65" s="8">
        <f t="shared" si="1"/>
        <v>2.8810000000000002</v>
      </c>
      <c r="I65" s="8">
        <f t="shared" si="0"/>
        <v>4177.45</v>
      </c>
    </row>
    <row r="66" spans="1:9" x14ac:dyDescent="0.35">
      <c r="A66" s="14" t="s">
        <v>59</v>
      </c>
      <c r="B66" s="29">
        <v>2017</v>
      </c>
      <c r="C66" s="7" t="s">
        <v>43</v>
      </c>
      <c r="D66" s="8">
        <v>4.4699891067538129</v>
      </c>
      <c r="E66" s="9">
        <v>164138</v>
      </c>
      <c r="H66" s="8">
        <f t="shared" si="1"/>
        <v>2.9948927015250546</v>
      </c>
      <c r="I66" s="8">
        <f t="shared" si="0"/>
        <v>109972.46</v>
      </c>
    </row>
    <row r="67" spans="1:9" x14ac:dyDescent="0.35">
      <c r="A67" s="14" t="s">
        <v>60</v>
      </c>
      <c r="B67" s="29">
        <v>2017</v>
      </c>
      <c r="C67" s="7" t="s">
        <v>43</v>
      </c>
      <c r="D67" s="8">
        <v>4.7600029949086551</v>
      </c>
      <c r="E67" s="9">
        <v>317873</v>
      </c>
      <c r="H67" s="8">
        <f t="shared" ref="H67:H130" si="2">D67*0.67</f>
        <v>3.1892020065887992</v>
      </c>
      <c r="I67" s="8">
        <f t="shared" ref="I67:I130" si="3">E67*0.67</f>
        <v>212974.91</v>
      </c>
    </row>
    <row r="68" spans="1:9" x14ac:dyDescent="0.35">
      <c r="A68" s="14" t="s">
        <v>61</v>
      </c>
      <c r="B68" s="29">
        <v>2017</v>
      </c>
      <c r="C68" s="7" t="s">
        <v>43</v>
      </c>
      <c r="D68" s="8">
        <v>4.0300085251491904</v>
      </c>
      <c r="E68" s="9">
        <v>189088</v>
      </c>
      <c r="H68" s="8">
        <f t="shared" si="2"/>
        <v>2.7001057118499578</v>
      </c>
      <c r="I68" s="8">
        <f t="shared" si="3"/>
        <v>126688.96000000001</v>
      </c>
    </row>
    <row r="69" spans="1:9" x14ac:dyDescent="0.35">
      <c r="A69" s="14" t="s">
        <v>62</v>
      </c>
      <c r="B69" s="29">
        <v>2017</v>
      </c>
      <c r="C69" s="7" t="s">
        <v>43</v>
      </c>
      <c r="D69" s="8">
        <v>4.5999999999999996</v>
      </c>
      <c r="E69" s="9">
        <v>2461</v>
      </c>
      <c r="H69" s="8">
        <f t="shared" si="2"/>
        <v>3.0819999999999999</v>
      </c>
      <c r="I69" s="8">
        <f t="shared" si="3"/>
        <v>1648.8700000000001</v>
      </c>
    </row>
    <row r="70" spans="1:9" x14ac:dyDescent="0.35">
      <c r="A70" s="14" t="s">
        <v>63</v>
      </c>
      <c r="B70" s="29">
        <v>2017</v>
      </c>
      <c r="C70" s="7" t="s">
        <v>43</v>
      </c>
      <c r="D70" s="8">
        <v>4.6001838235294121</v>
      </c>
      <c r="E70" s="9">
        <v>5005</v>
      </c>
      <c r="H70" s="8">
        <f t="shared" si="2"/>
        <v>3.0821231617647062</v>
      </c>
      <c r="I70" s="8">
        <f t="shared" si="3"/>
        <v>3353.3500000000004</v>
      </c>
    </row>
    <row r="71" spans="1:9" x14ac:dyDescent="0.35">
      <c r="A71" s="14" t="s">
        <v>36</v>
      </c>
      <c r="B71" s="29">
        <v>2017</v>
      </c>
      <c r="C71" s="7" t="s">
        <v>43</v>
      </c>
      <c r="D71" s="8">
        <v>4.2</v>
      </c>
      <c r="E71" s="9">
        <v>17010</v>
      </c>
      <c r="H71" s="8">
        <f t="shared" si="2"/>
        <v>2.8140000000000005</v>
      </c>
      <c r="I71" s="8">
        <f t="shared" si="3"/>
        <v>11396.7</v>
      </c>
    </row>
    <row r="72" spans="1:9" x14ac:dyDescent="0.35">
      <c r="A72" s="14" t="s">
        <v>38</v>
      </c>
      <c r="B72" s="29">
        <v>2017</v>
      </c>
      <c r="C72" s="7" t="s">
        <v>43</v>
      </c>
      <c r="D72" s="8">
        <v>4.88</v>
      </c>
      <c r="E72" s="9">
        <v>40870</v>
      </c>
      <c r="H72" s="8">
        <f t="shared" si="2"/>
        <v>3.2696000000000001</v>
      </c>
      <c r="I72" s="8">
        <f t="shared" si="3"/>
        <v>27382.9</v>
      </c>
    </row>
    <row r="73" spans="1:9" x14ac:dyDescent="0.35">
      <c r="A73" s="14" t="s">
        <v>64</v>
      </c>
      <c r="B73" s="29">
        <v>2017</v>
      </c>
      <c r="C73" s="7" t="s">
        <v>43</v>
      </c>
      <c r="D73" s="8">
        <v>4.7000242424242424</v>
      </c>
      <c r="E73" s="9">
        <v>96938</v>
      </c>
      <c r="H73" s="8">
        <f t="shared" si="2"/>
        <v>3.1490162424242425</v>
      </c>
      <c r="I73" s="8">
        <f t="shared" si="3"/>
        <v>64948.460000000006</v>
      </c>
    </row>
    <row r="74" spans="1:9" x14ac:dyDescent="0.35">
      <c r="A74" s="14" t="s">
        <v>65</v>
      </c>
      <c r="B74" s="29">
        <v>2017</v>
      </c>
      <c r="C74" s="7" t="s">
        <v>43</v>
      </c>
      <c r="D74" s="8">
        <v>4.1397683397683398</v>
      </c>
      <c r="E74" s="9">
        <v>5361</v>
      </c>
      <c r="H74" s="8">
        <f t="shared" si="2"/>
        <v>2.7736447876447876</v>
      </c>
      <c r="I74" s="8">
        <f t="shared" si="3"/>
        <v>3591.8700000000003</v>
      </c>
    </row>
    <row r="75" spans="1:9" x14ac:dyDescent="0.35">
      <c r="A75" s="14" t="s">
        <v>66</v>
      </c>
      <c r="B75" s="29">
        <v>2017</v>
      </c>
      <c r="C75" s="7" t="s">
        <v>43</v>
      </c>
      <c r="D75" s="8">
        <v>4.9000000000000004</v>
      </c>
      <c r="E75" s="9">
        <v>166796</v>
      </c>
      <c r="H75" s="8">
        <f t="shared" si="2"/>
        <v>3.2830000000000004</v>
      </c>
      <c r="I75" s="8">
        <f t="shared" si="3"/>
        <v>111753.32</v>
      </c>
    </row>
    <row r="76" spans="1:9" x14ac:dyDescent="0.35">
      <c r="A76" s="14" t="s">
        <v>67</v>
      </c>
      <c r="B76" s="29">
        <v>2017</v>
      </c>
      <c r="C76" s="7" t="s">
        <v>43</v>
      </c>
      <c r="D76" s="8">
        <v>3.98</v>
      </c>
      <c r="E76" s="9">
        <v>392428</v>
      </c>
      <c r="H76" s="8">
        <f t="shared" si="2"/>
        <v>2.6666000000000003</v>
      </c>
      <c r="I76" s="8">
        <f t="shared" si="3"/>
        <v>262926.76</v>
      </c>
    </row>
    <row r="77" spans="1:9" x14ac:dyDescent="0.35">
      <c r="A77" s="14" t="s">
        <v>39</v>
      </c>
      <c r="B77" s="29">
        <v>2017</v>
      </c>
      <c r="C77" s="7" t="s">
        <v>43</v>
      </c>
      <c r="D77" s="8">
        <v>5.0199907982516674</v>
      </c>
      <c r="E77" s="9">
        <v>218218.99999999997</v>
      </c>
      <c r="H77" s="8">
        <f t="shared" si="2"/>
        <v>3.3633938348286172</v>
      </c>
      <c r="I77" s="8">
        <f t="shared" si="3"/>
        <v>146206.72999999998</v>
      </c>
    </row>
    <row r="78" spans="1:9" x14ac:dyDescent="0.35">
      <c r="A78" s="14" t="s">
        <v>68</v>
      </c>
      <c r="B78" s="29">
        <v>2017</v>
      </c>
      <c r="C78" s="7" t="s">
        <v>43</v>
      </c>
      <c r="D78" s="8">
        <v>5.21</v>
      </c>
      <c r="E78" s="9">
        <v>56268</v>
      </c>
      <c r="H78" s="8">
        <f t="shared" si="2"/>
        <v>3.4907000000000004</v>
      </c>
      <c r="I78" s="8">
        <f t="shared" si="3"/>
        <v>37699.560000000005</v>
      </c>
    </row>
    <row r="79" spans="1:9" x14ac:dyDescent="0.35">
      <c r="A79" s="14" t="s">
        <v>69</v>
      </c>
      <c r="B79" s="29">
        <v>2017</v>
      </c>
      <c r="C79" s="7" t="s">
        <v>43</v>
      </c>
      <c r="D79" s="8">
        <v>4.2</v>
      </c>
      <c r="E79" s="9">
        <v>15435</v>
      </c>
      <c r="H79" s="8">
        <f t="shared" si="2"/>
        <v>2.8140000000000005</v>
      </c>
      <c r="I79" s="8">
        <f t="shared" si="3"/>
        <v>10341.450000000001</v>
      </c>
    </row>
    <row r="80" spans="1:9" x14ac:dyDescent="0.35">
      <c r="A80" s="14" t="s">
        <v>70</v>
      </c>
      <c r="B80" s="29">
        <v>2017</v>
      </c>
      <c r="C80" s="7" t="s">
        <v>43</v>
      </c>
      <c r="D80" s="8">
        <v>5.05</v>
      </c>
      <c r="E80" s="9">
        <v>105040</v>
      </c>
      <c r="H80" s="8">
        <f t="shared" si="2"/>
        <v>3.3835000000000002</v>
      </c>
      <c r="I80" s="8">
        <f t="shared" si="3"/>
        <v>70376.800000000003</v>
      </c>
    </row>
    <row r="81" spans="1:9" x14ac:dyDescent="0.35">
      <c r="A81" s="14" t="s">
        <v>71</v>
      </c>
      <c r="B81" s="29">
        <v>2017</v>
      </c>
      <c r="C81" s="7" t="s">
        <v>43</v>
      </c>
      <c r="D81" s="8">
        <v>4.5999999999999996</v>
      </c>
      <c r="E81" s="9">
        <v>88550</v>
      </c>
      <c r="H81" s="8">
        <f t="shared" si="2"/>
        <v>3.0819999999999999</v>
      </c>
      <c r="I81" s="8">
        <f t="shared" si="3"/>
        <v>59328.5</v>
      </c>
    </row>
    <row r="82" spans="1:9" x14ac:dyDescent="0.35">
      <c r="A82" s="14" t="s">
        <v>40</v>
      </c>
      <c r="B82" s="29">
        <v>2017</v>
      </c>
      <c r="C82" s="7" t="s">
        <v>43</v>
      </c>
      <c r="D82" s="8">
        <v>3.8900073367571535</v>
      </c>
      <c r="E82" s="9">
        <v>265104</v>
      </c>
      <c r="H82" s="8">
        <f t="shared" si="2"/>
        <v>2.6063049156272928</v>
      </c>
      <c r="I82" s="8">
        <f t="shared" si="3"/>
        <v>177619.68000000002</v>
      </c>
    </row>
    <row r="83" spans="1:9" x14ac:dyDescent="0.35">
      <c r="A83" s="14" t="s">
        <v>72</v>
      </c>
      <c r="B83" s="29">
        <v>2017</v>
      </c>
      <c r="C83" s="7" t="s">
        <v>43</v>
      </c>
      <c r="D83" s="8">
        <v>5</v>
      </c>
      <c r="E83" s="9">
        <v>28080</v>
      </c>
      <c r="H83" s="8">
        <f t="shared" si="2"/>
        <v>3.35</v>
      </c>
      <c r="I83" s="8">
        <f t="shared" si="3"/>
        <v>18813.600000000002</v>
      </c>
    </row>
    <row r="84" spans="1:9" x14ac:dyDescent="0.35">
      <c r="A84" s="14" t="s">
        <v>73</v>
      </c>
      <c r="B84" s="29">
        <v>2017</v>
      </c>
      <c r="C84" s="7" t="s">
        <v>43</v>
      </c>
      <c r="D84" s="8">
        <v>4.5999999999999996</v>
      </c>
      <c r="E84" s="9">
        <v>44022</v>
      </c>
      <c r="H84" s="8">
        <f t="shared" si="2"/>
        <v>3.0819999999999999</v>
      </c>
      <c r="I84" s="8">
        <f t="shared" si="3"/>
        <v>29494.74</v>
      </c>
    </row>
    <row r="85" spans="1:9" x14ac:dyDescent="0.35">
      <c r="A85" s="14" t="s">
        <v>41</v>
      </c>
      <c r="B85" s="29">
        <v>2017</v>
      </c>
      <c r="C85" s="7" t="s">
        <v>43</v>
      </c>
      <c r="D85" s="8">
        <v>4.72</v>
      </c>
      <c r="E85" s="9">
        <v>568524</v>
      </c>
      <c r="H85" s="8">
        <f t="shared" si="2"/>
        <v>3.1623999999999999</v>
      </c>
      <c r="I85" s="8">
        <f t="shared" si="3"/>
        <v>380911.08</v>
      </c>
    </row>
    <row r="86" spans="1:9" x14ac:dyDescent="0.35">
      <c r="A86" s="14" t="s">
        <v>74</v>
      </c>
      <c r="B86" s="29">
        <v>2017</v>
      </c>
      <c r="C86" s="7" t="s">
        <v>43</v>
      </c>
      <c r="D86" s="8">
        <v>4.6992753623188408</v>
      </c>
      <c r="E86" s="9">
        <v>1297</v>
      </c>
      <c r="H86" s="8">
        <f t="shared" si="2"/>
        <v>3.1485144927536237</v>
      </c>
      <c r="I86" s="8">
        <f t="shared" si="3"/>
        <v>868.99</v>
      </c>
    </row>
    <row r="87" spans="1:9" x14ac:dyDescent="0.35">
      <c r="A87" s="14" t="s">
        <v>75</v>
      </c>
      <c r="B87" s="29">
        <v>2017</v>
      </c>
      <c r="C87" s="7" t="s">
        <v>43</v>
      </c>
      <c r="D87" s="8">
        <v>4.1500000000000004</v>
      </c>
      <c r="E87" s="9">
        <v>47974.000000000007</v>
      </c>
      <c r="H87" s="8">
        <f t="shared" si="2"/>
        <v>2.7805000000000004</v>
      </c>
      <c r="I87" s="8">
        <f t="shared" si="3"/>
        <v>32142.580000000005</v>
      </c>
    </row>
    <row r="88" spans="1:9" x14ac:dyDescent="0.35">
      <c r="A88" s="14" t="s">
        <v>76</v>
      </c>
      <c r="B88" s="29">
        <v>2017</v>
      </c>
      <c r="C88" s="7" t="s">
        <v>43</v>
      </c>
      <c r="D88" s="8">
        <v>3.9</v>
      </c>
      <c r="E88" s="9">
        <v>11466</v>
      </c>
      <c r="H88" s="8">
        <f t="shared" si="2"/>
        <v>2.613</v>
      </c>
      <c r="I88" s="8">
        <f t="shared" si="3"/>
        <v>7682.22</v>
      </c>
    </row>
    <row r="89" spans="1:9" x14ac:dyDescent="0.35">
      <c r="A89" s="13" t="s">
        <v>42</v>
      </c>
      <c r="B89" s="30">
        <v>2018</v>
      </c>
      <c r="C89" s="7" t="s">
        <v>43</v>
      </c>
      <c r="D89" s="8">
        <v>4.95</v>
      </c>
      <c r="E89" s="9">
        <v>39204</v>
      </c>
      <c r="H89" s="8">
        <f t="shared" si="2"/>
        <v>3.3165000000000004</v>
      </c>
      <c r="I89" s="8">
        <f t="shared" si="3"/>
        <v>26266.68</v>
      </c>
    </row>
    <row r="90" spans="1:9" x14ac:dyDescent="0.35">
      <c r="A90" s="13" t="s">
        <v>44</v>
      </c>
      <c r="B90" s="30">
        <v>2018</v>
      </c>
      <c r="C90" s="7" t="s">
        <v>43</v>
      </c>
      <c r="D90" s="8">
        <v>4.96875</v>
      </c>
      <c r="E90" s="9">
        <v>795.19999999999993</v>
      </c>
      <c r="H90" s="8">
        <f t="shared" si="2"/>
        <v>3.3290625</v>
      </c>
      <c r="I90" s="8">
        <f t="shared" si="3"/>
        <v>532.78399999999999</v>
      </c>
    </row>
    <row r="91" spans="1:9" x14ac:dyDescent="0.35">
      <c r="A91" s="13" t="s">
        <v>45</v>
      </c>
      <c r="B91" s="30">
        <v>2018</v>
      </c>
      <c r="C91" s="7" t="s">
        <v>43</v>
      </c>
      <c r="D91" s="8">
        <v>4.88</v>
      </c>
      <c r="E91" s="9">
        <v>25498</v>
      </c>
      <c r="H91" s="8">
        <f t="shared" si="2"/>
        <v>3.2696000000000001</v>
      </c>
      <c r="I91" s="8">
        <f t="shared" si="3"/>
        <v>17083.66</v>
      </c>
    </row>
    <row r="92" spans="1:9" x14ac:dyDescent="0.35">
      <c r="A92" s="14" t="s">
        <v>31</v>
      </c>
      <c r="B92" s="30">
        <v>2018</v>
      </c>
      <c r="C92" s="7" t="s">
        <v>43</v>
      </c>
      <c r="D92" s="8">
        <v>6.3199527744982289</v>
      </c>
      <c r="E92" s="9">
        <v>53530.400000000001</v>
      </c>
      <c r="H92" s="8">
        <f t="shared" si="2"/>
        <v>4.2343683589138132</v>
      </c>
      <c r="I92" s="8">
        <f t="shared" si="3"/>
        <v>35865.368000000002</v>
      </c>
    </row>
    <row r="93" spans="1:9" x14ac:dyDescent="0.35">
      <c r="A93" s="14" t="s">
        <v>46</v>
      </c>
      <c r="B93" s="30">
        <v>2018</v>
      </c>
      <c r="C93" s="7" t="s">
        <v>43</v>
      </c>
      <c r="D93" s="8">
        <v>4.6100000000000003</v>
      </c>
      <c r="E93" s="9">
        <v>323622</v>
      </c>
      <c r="H93" s="8">
        <f t="shared" si="2"/>
        <v>3.0887000000000002</v>
      </c>
      <c r="I93" s="8">
        <f t="shared" si="3"/>
        <v>216826.74000000002</v>
      </c>
    </row>
    <row r="94" spans="1:9" x14ac:dyDescent="0.35">
      <c r="A94" s="14" t="s">
        <v>47</v>
      </c>
      <c r="B94" s="30">
        <v>2018</v>
      </c>
      <c r="C94" s="7" t="s">
        <v>43</v>
      </c>
      <c r="D94" s="8">
        <v>4.9001564945226921</v>
      </c>
      <c r="E94" s="9">
        <v>15655.500000000002</v>
      </c>
      <c r="H94" s="8">
        <f t="shared" si="2"/>
        <v>3.2831048513302039</v>
      </c>
      <c r="I94" s="8">
        <f t="shared" si="3"/>
        <v>10489.185000000001</v>
      </c>
    </row>
    <row r="95" spans="1:9" x14ac:dyDescent="0.35">
      <c r="A95" s="14" t="s">
        <v>48</v>
      </c>
      <c r="B95" s="30">
        <v>2018</v>
      </c>
      <c r="C95" s="7" t="s">
        <v>43</v>
      </c>
      <c r="D95" s="8">
        <v>4.4000000000000004</v>
      </c>
      <c r="E95" s="9">
        <v>1584.0000000000002</v>
      </c>
      <c r="H95" s="8">
        <f t="shared" si="2"/>
        <v>2.9480000000000004</v>
      </c>
      <c r="I95" s="8">
        <f t="shared" si="3"/>
        <v>1061.2800000000002</v>
      </c>
    </row>
    <row r="96" spans="1:9" x14ac:dyDescent="0.35">
      <c r="A96" s="14" t="s">
        <v>34</v>
      </c>
      <c r="B96" s="30">
        <v>2018</v>
      </c>
      <c r="C96" s="7" t="s">
        <v>43</v>
      </c>
      <c r="D96" s="8">
        <v>4.8</v>
      </c>
      <c r="E96" s="9">
        <v>18144</v>
      </c>
      <c r="H96" s="8">
        <f t="shared" si="2"/>
        <v>3.2160000000000002</v>
      </c>
      <c r="I96" s="8">
        <f t="shared" si="3"/>
        <v>12156.480000000001</v>
      </c>
    </row>
    <row r="97" spans="1:9" x14ac:dyDescent="0.35">
      <c r="A97" s="14" t="s">
        <v>35</v>
      </c>
      <c r="B97" s="30">
        <v>2018</v>
      </c>
      <c r="C97" s="7" t="s">
        <v>43</v>
      </c>
      <c r="D97" s="8">
        <v>5.07</v>
      </c>
      <c r="E97" s="9">
        <v>310284</v>
      </c>
      <c r="H97" s="8">
        <f t="shared" si="2"/>
        <v>3.3969000000000005</v>
      </c>
      <c r="I97" s="8">
        <f t="shared" si="3"/>
        <v>207890.28</v>
      </c>
    </row>
    <row r="98" spans="1:9" x14ac:dyDescent="0.35">
      <c r="A98" s="14" t="s">
        <v>49</v>
      </c>
      <c r="B98" s="30">
        <v>2018</v>
      </c>
      <c r="C98" s="7" t="s">
        <v>43</v>
      </c>
      <c r="D98" s="8">
        <v>4.7699945887445887</v>
      </c>
      <c r="E98" s="9">
        <v>173712</v>
      </c>
      <c r="H98" s="8">
        <f t="shared" si="2"/>
        <v>3.1958963744588744</v>
      </c>
      <c r="I98" s="8">
        <f t="shared" si="3"/>
        <v>116387.04000000001</v>
      </c>
    </row>
    <row r="99" spans="1:9" x14ac:dyDescent="0.35">
      <c r="A99" s="14" t="s">
        <v>50</v>
      </c>
      <c r="B99" s="30">
        <v>2018</v>
      </c>
      <c r="C99" s="7" t="s">
        <v>43</v>
      </c>
      <c r="D99" s="8">
        <v>4.9000000000000004</v>
      </c>
      <c r="E99" s="9">
        <v>90454</v>
      </c>
      <c r="H99" s="8">
        <f t="shared" si="2"/>
        <v>3.2830000000000004</v>
      </c>
      <c r="I99" s="8">
        <f t="shared" si="3"/>
        <v>60604.18</v>
      </c>
    </row>
    <row r="100" spans="1:9" x14ac:dyDescent="0.35">
      <c r="A100" s="14" t="s">
        <v>51</v>
      </c>
      <c r="B100" s="30">
        <v>2018</v>
      </c>
      <c r="C100" s="7" t="s">
        <v>43</v>
      </c>
      <c r="D100" s="8">
        <v>4.75</v>
      </c>
      <c r="E100" s="9">
        <v>1653</v>
      </c>
      <c r="H100" s="8">
        <f t="shared" si="2"/>
        <v>3.1825000000000001</v>
      </c>
      <c r="I100" s="8">
        <f t="shared" si="3"/>
        <v>1107.51</v>
      </c>
    </row>
    <row r="101" spans="1:9" x14ac:dyDescent="0.35">
      <c r="A101" s="14" t="s">
        <v>52</v>
      </c>
      <c r="B101" s="30">
        <v>2018</v>
      </c>
      <c r="C101" s="7" t="s">
        <v>43</v>
      </c>
      <c r="D101" s="8">
        <v>4.93</v>
      </c>
      <c r="E101" s="9">
        <v>1367582</v>
      </c>
      <c r="H101" s="8">
        <f t="shared" si="2"/>
        <v>3.3031000000000001</v>
      </c>
      <c r="I101" s="8">
        <f t="shared" si="3"/>
        <v>916279.94000000006</v>
      </c>
    </row>
    <row r="102" spans="1:9" x14ac:dyDescent="0.35">
      <c r="A102" s="14" t="s">
        <v>53</v>
      </c>
      <c r="B102" s="30">
        <v>2018</v>
      </c>
      <c r="C102" s="7" t="s">
        <v>43</v>
      </c>
      <c r="D102" s="8">
        <v>5.19</v>
      </c>
      <c r="E102" s="9">
        <v>102762.00000000001</v>
      </c>
      <c r="H102" s="8">
        <f t="shared" si="2"/>
        <v>3.4773000000000005</v>
      </c>
      <c r="I102" s="8">
        <f t="shared" si="3"/>
        <v>68850.540000000008</v>
      </c>
    </row>
    <row r="103" spans="1:9" x14ac:dyDescent="0.35">
      <c r="A103" s="14" t="s">
        <v>54</v>
      </c>
      <c r="B103" s="30">
        <v>2018</v>
      </c>
      <c r="C103" s="7" t="s">
        <v>43</v>
      </c>
      <c r="D103" s="8">
        <v>5.0999999999999996</v>
      </c>
      <c r="E103" s="9">
        <v>3314.9999999999995</v>
      </c>
      <c r="H103" s="8">
        <f t="shared" si="2"/>
        <v>3.4169999999999998</v>
      </c>
      <c r="I103" s="8">
        <f t="shared" si="3"/>
        <v>2221.0499999999997</v>
      </c>
    </row>
    <row r="104" spans="1:9" x14ac:dyDescent="0.35">
      <c r="A104" s="14" t="s">
        <v>55</v>
      </c>
      <c r="B104" s="30">
        <v>2018</v>
      </c>
      <c r="C104" s="7" t="s">
        <v>43</v>
      </c>
      <c r="D104" s="8">
        <v>4.9000000000000004</v>
      </c>
      <c r="E104" s="9">
        <v>61740.000000000007</v>
      </c>
      <c r="H104" s="8">
        <f t="shared" si="2"/>
        <v>3.2830000000000004</v>
      </c>
      <c r="I104" s="8">
        <f t="shared" si="3"/>
        <v>41365.80000000001</v>
      </c>
    </row>
    <row r="105" spans="1:9" x14ac:dyDescent="0.35">
      <c r="A105" s="14" t="s">
        <v>56</v>
      </c>
      <c r="B105" s="30">
        <v>2018</v>
      </c>
      <c r="C105" s="7" t="s">
        <v>43</v>
      </c>
      <c r="D105" s="8">
        <v>5.0800111982082869</v>
      </c>
      <c r="E105" s="9">
        <v>181457.6</v>
      </c>
      <c r="H105" s="8">
        <f t="shared" si="2"/>
        <v>3.4036075027995523</v>
      </c>
      <c r="I105" s="8">
        <f t="shared" si="3"/>
        <v>121576.592</v>
      </c>
    </row>
    <row r="106" spans="1:9" x14ac:dyDescent="0.35">
      <c r="A106" s="14" t="s">
        <v>57</v>
      </c>
      <c r="B106" s="30">
        <v>2018</v>
      </c>
      <c r="C106" s="7" t="s">
        <v>43</v>
      </c>
      <c r="D106" s="8">
        <v>4.96</v>
      </c>
      <c r="E106" s="9">
        <v>1488</v>
      </c>
      <c r="H106" s="8">
        <f t="shared" si="2"/>
        <v>3.3232000000000004</v>
      </c>
      <c r="I106" s="8">
        <f t="shared" si="3"/>
        <v>996.96</v>
      </c>
    </row>
    <row r="107" spans="1:9" x14ac:dyDescent="0.35">
      <c r="A107" s="14" t="s">
        <v>58</v>
      </c>
      <c r="B107" s="30">
        <v>2018</v>
      </c>
      <c r="C107" s="7" t="s">
        <v>43</v>
      </c>
      <c r="D107" s="8">
        <v>4.8802721088435375</v>
      </c>
      <c r="E107" s="9">
        <v>7173.5999999999995</v>
      </c>
      <c r="H107" s="8">
        <f t="shared" si="2"/>
        <v>3.2697823129251704</v>
      </c>
      <c r="I107" s="8">
        <f t="shared" si="3"/>
        <v>4806.3119999999999</v>
      </c>
    </row>
    <row r="108" spans="1:9" x14ac:dyDescent="0.35">
      <c r="A108" s="14" t="s">
        <v>59</v>
      </c>
      <c r="B108" s="30">
        <v>2018</v>
      </c>
      <c r="C108" s="7" t="s">
        <v>43</v>
      </c>
      <c r="D108" s="8">
        <v>4.8399934810951759</v>
      </c>
      <c r="E108" s="9">
        <v>148491.19999999998</v>
      </c>
      <c r="H108" s="8">
        <f t="shared" si="2"/>
        <v>3.2427956323337681</v>
      </c>
      <c r="I108" s="8">
        <f t="shared" si="3"/>
        <v>99489.103999999992</v>
      </c>
    </row>
    <row r="109" spans="1:9" x14ac:dyDescent="0.35">
      <c r="A109" s="14" t="s">
        <v>60</v>
      </c>
      <c r="B109" s="30">
        <v>2018</v>
      </c>
      <c r="C109" s="7" t="s">
        <v>43</v>
      </c>
      <c r="D109" s="8">
        <v>5.13</v>
      </c>
      <c r="E109" s="9">
        <v>402705</v>
      </c>
      <c r="H109" s="8">
        <f t="shared" si="2"/>
        <v>3.4371</v>
      </c>
      <c r="I109" s="8">
        <f t="shared" si="3"/>
        <v>269812.35000000003</v>
      </c>
    </row>
    <row r="110" spans="1:9" x14ac:dyDescent="0.35">
      <c r="A110" s="14" t="s">
        <v>61</v>
      </c>
      <c r="B110" s="30">
        <v>2018</v>
      </c>
      <c r="C110" s="7" t="s">
        <v>43</v>
      </c>
      <c r="D110" s="8">
        <v>4.710002020610224</v>
      </c>
      <c r="E110" s="9">
        <v>233097.9</v>
      </c>
      <c r="H110" s="8">
        <f t="shared" si="2"/>
        <v>3.1557013538088503</v>
      </c>
      <c r="I110" s="8">
        <f t="shared" si="3"/>
        <v>156175.59299999999</v>
      </c>
    </row>
    <row r="111" spans="1:9" x14ac:dyDescent="0.35">
      <c r="A111" s="14" t="s">
        <v>62</v>
      </c>
      <c r="B111" s="30">
        <v>2018</v>
      </c>
      <c r="C111" s="7" t="s">
        <v>43</v>
      </c>
      <c r="D111" s="8">
        <v>5.26</v>
      </c>
      <c r="E111" s="9">
        <v>3156</v>
      </c>
      <c r="H111" s="8">
        <f t="shared" si="2"/>
        <v>3.5242</v>
      </c>
      <c r="I111" s="8">
        <f t="shared" si="3"/>
        <v>2114.52</v>
      </c>
    </row>
    <row r="112" spans="1:9" x14ac:dyDescent="0.35">
      <c r="A112" s="14" t="s">
        <v>63</v>
      </c>
      <c r="B112" s="30">
        <v>2018</v>
      </c>
      <c r="C112" s="7" t="s">
        <v>43</v>
      </c>
      <c r="D112" s="8">
        <v>4.9000000000000004</v>
      </c>
      <c r="E112" s="9">
        <v>4557</v>
      </c>
      <c r="H112" s="8">
        <f t="shared" si="2"/>
        <v>3.2830000000000004</v>
      </c>
      <c r="I112" s="8">
        <f t="shared" si="3"/>
        <v>3053.19</v>
      </c>
    </row>
    <row r="113" spans="1:9" x14ac:dyDescent="0.35">
      <c r="A113" s="14" t="s">
        <v>36</v>
      </c>
      <c r="B113" s="30">
        <v>2018</v>
      </c>
      <c r="C113" s="7" t="s">
        <v>43</v>
      </c>
      <c r="D113" s="8">
        <v>4.7498412698412702</v>
      </c>
      <c r="E113" s="9">
        <v>7481.25</v>
      </c>
      <c r="H113" s="8">
        <f t="shared" si="2"/>
        <v>3.1823936507936512</v>
      </c>
      <c r="I113" s="8">
        <f t="shared" si="3"/>
        <v>5012.4375</v>
      </c>
    </row>
    <row r="114" spans="1:9" x14ac:dyDescent="0.35">
      <c r="A114" s="14" t="s">
        <v>38</v>
      </c>
      <c r="B114" s="30">
        <v>2018</v>
      </c>
      <c r="C114" s="7" t="s">
        <v>43</v>
      </c>
      <c r="D114" s="8">
        <v>5.3099923722349356</v>
      </c>
      <c r="E114" s="9">
        <v>34807.049999999996</v>
      </c>
      <c r="H114" s="8">
        <f t="shared" si="2"/>
        <v>3.557694889397407</v>
      </c>
      <c r="I114" s="8">
        <f t="shared" si="3"/>
        <v>23320.7235</v>
      </c>
    </row>
    <row r="115" spans="1:9" x14ac:dyDescent="0.35">
      <c r="A115" s="14" t="s">
        <v>64</v>
      </c>
      <c r="B115" s="30">
        <v>2018</v>
      </c>
      <c r="C115" s="7" t="s">
        <v>43</v>
      </c>
      <c r="D115" s="8">
        <v>4.8</v>
      </c>
      <c r="E115" s="9">
        <v>101232</v>
      </c>
      <c r="H115" s="8">
        <f t="shared" si="2"/>
        <v>3.2160000000000002</v>
      </c>
      <c r="I115" s="8">
        <f t="shared" si="3"/>
        <v>67825.440000000002</v>
      </c>
    </row>
    <row r="116" spans="1:9" x14ac:dyDescent="0.35">
      <c r="A116" s="14" t="s">
        <v>65</v>
      </c>
      <c r="B116" s="30">
        <v>2018</v>
      </c>
      <c r="C116" s="7" t="s">
        <v>43</v>
      </c>
      <c r="D116" s="8">
        <v>5.0501661129568109</v>
      </c>
      <c r="E116" s="9">
        <v>15200.5</v>
      </c>
      <c r="H116" s="8">
        <f t="shared" si="2"/>
        <v>3.3836112956810633</v>
      </c>
      <c r="I116" s="8">
        <f t="shared" si="3"/>
        <v>10184.335000000001</v>
      </c>
    </row>
    <row r="117" spans="1:9" x14ac:dyDescent="0.35">
      <c r="A117" s="14" t="s">
        <v>66</v>
      </c>
      <c r="B117" s="30">
        <v>2018</v>
      </c>
      <c r="C117" s="7" t="s">
        <v>43</v>
      </c>
      <c r="D117" s="8">
        <v>5.08</v>
      </c>
      <c r="E117" s="9">
        <v>171450</v>
      </c>
      <c r="H117" s="8">
        <f t="shared" si="2"/>
        <v>3.4036000000000004</v>
      </c>
      <c r="I117" s="8">
        <f t="shared" si="3"/>
        <v>114871.5</v>
      </c>
    </row>
    <row r="118" spans="1:9" x14ac:dyDescent="0.35">
      <c r="A118" s="14" t="s">
        <v>67</v>
      </c>
      <c r="B118" s="30">
        <v>2018</v>
      </c>
      <c r="C118" s="7" t="s">
        <v>43</v>
      </c>
      <c r="D118" s="8">
        <v>5.0999999999999996</v>
      </c>
      <c r="E118" s="9">
        <v>357000</v>
      </c>
      <c r="H118" s="8">
        <f t="shared" si="2"/>
        <v>3.4169999999999998</v>
      </c>
      <c r="I118" s="8">
        <f t="shared" si="3"/>
        <v>239190</v>
      </c>
    </row>
    <row r="119" spans="1:9" x14ac:dyDescent="0.35">
      <c r="A119" s="14" t="s">
        <v>39</v>
      </c>
      <c r="B119" s="30">
        <v>2018</v>
      </c>
      <c r="C119" s="7" t="s">
        <v>43</v>
      </c>
      <c r="D119" s="8">
        <v>5.7599914098571885</v>
      </c>
      <c r="E119" s="9">
        <v>268214.39999999997</v>
      </c>
      <c r="H119" s="8">
        <f t="shared" si="2"/>
        <v>3.8591942446043164</v>
      </c>
      <c r="I119" s="8">
        <f t="shared" si="3"/>
        <v>179703.64799999999</v>
      </c>
    </row>
    <row r="120" spans="1:9" x14ac:dyDescent="0.35">
      <c r="A120" s="14" t="s">
        <v>68</v>
      </c>
      <c r="B120" s="30">
        <v>2018</v>
      </c>
      <c r="C120" s="7" t="s">
        <v>43</v>
      </c>
      <c r="D120" s="8">
        <v>5.300053050397878</v>
      </c>
      <c r="E120" s="9">
        <v>49952.5</v>
      </c>
      <c r="H120" s="8">
        <f t="shared" si="2"/>
        <v>3.5510355437665786</v>
      </c>
      <c r="I120" s="8">
        <f t="shared" si="3"/>
        <v>33468.175000000003</v>
      </c>
    </row>
    <row r="121" spans="1:9" x14ac:dyDescent="0.35">
      <c r="A121" s="14" t="s">
        <v>69</v>
      </c>
      <c r="B121" s="30">
        <v>2018</v>
      </c>
      <c r="C121" s="7" t="s">
        <v>43</v>
      </c>
      <c r="D121" s="8">
        <v>4.7</v>
      </c>
      <c r="E121" s="9">
        <v>16497</v>
      </c>
      <c r="H121" s="8">
        <f t="shared" si="2"/>
        <v>3.1490000000000005</v>
      </c>
      <c r="I121" s="8">
        <f t="shared" si="3"/>
        <v>11052.99</v>
      </c>
    </row>
    <row r="122" spans="1:9" x14ac:dyDescent="0.35">
      <c r="A122" s="14" t="s">
        <v>70</v>
      </c>
      <c r="B122" s="30">
        <v>2018</v>
      </c>
      <c r="C122" s="7" t="s">
        <v>43</v>
      </c>
      <c r="D122" s="8">
        <v>5.1299873737373733</v>
      </c>
      <c r="E122" s="9">
        <v>162518.39999999999</v>
      </c>
      <c r="H122" s="8">
        <f t="shared" si="2"/>
        <v>3.4370915404040403</v>
      </c>
      <c r="I122" s="8">
        <f t="shared" si="3"/>
        <v>108887.32800000001</v>
      </c>
    </row>
    <row r="123" spans="1:9" x14ac:dyDescent="0.35">
      <c r="A123" s="14" t="s">
        <v>71</v>
      </c>
      <c r="B123" s="30">
        <v>2018</v>
      </c>
      <c r="C123" s="7" t="s">
        <v>43</v>
      </c>
      <c r="D123" s="8">
        <v>5.24</v>
      </c>
      <c r="E123" s="9">
        <v>97071</v>
      </c>
      <c r="H123" s="8">
        <f t="shared" si="2"/>
        <v>3.5108000000000001</v>
      </c>
      <c r="I123" s="8">
        <f t="shared" si="3"/>
        <v>65037.570000000007</v>
      </c>
    </row>
    <row r="124" spans="1:9" x14ac:dyDescent="0.35">
      <c r="A124" s="14" t="s">
        <v>40</v>
      </c>
      <c r="B124" s="30">
        <v>2018</v>
      </c>
      <c r="C124" s="7" t="s">
        <v>43</v>
      </c>
      <c r="D124" s="8">
        <v>5.17</v>
      </c>
      <c r="E124" s="9">
        <v>289520</v>
      </c>
      <c r="H124" s="8">
        <f t="shared" si="2"/>
        <v>3.4639000000000002</v>
      </c>
      <c r="I124" s="8">
        <f t="shared" si="3"/>
        <v>193978.40000000002</v>
      </c>
    </row>
    <row r="125" spans="1:9" x14ac:dyDescent="0.35">
      <c r="A125" s="14" t="s">
        <v>72</v>
      </c>
      <c r="B125" s="30">
        <v>2018</v>
      </c>
      <c r="C125" s="7" t="s">
        <v>43</v>
      </c>
      <c r="D125" s="8">
        <v>5.7000818330605565</v>
      </c>
      <c r="E125" s="9">
        <v>27861.600000000002</v>
      </c>
      <c r="H125" s="8">
        <f t="shared" si="2"/>
        <v>3.819054828150573</v>
      </c>
      <c r="I125" s="8">
        <f t="shared" si="3"/>
        <v>18667.272000000001</v>
      </c>
    </row>
    <row r="126" spans="1:9" x14ac:dyDescent="0.35">
      <c r="A126" s="14" t="s">
        <v>73</v>
      </c>
      <c r="B126" s="30">
        <v>2018</v>
      </c>
      <c r="C126" s="7" t="s">
        <v>43</v>
      </c>
      <c r="D126" s="8">
        <v>4.7</v>
      </c>
      <c r="E126" s="9">
        <v>43710</v>
      </c>
      <c r="H126" s="8">
        <f t="shared" si="2"/>
        <v>3.1490000000000005</v>
      </c>
      <c r="I126" s="8">
        <f t="shared" si="3"/>
        <v>29285.7</v>
      </c>
    </row>
    <row r="127" spans="1:9" x14ac:dyDescent="0.35">
      <c r="A127" s="14" t="s">
        <v>41</v>
      </c>
      <c r="B127" s="30">
        <v>2018</v>
      </c>
      <c r="C127" s="7" t="s">
        <v>43</v>
      </c>
      <c r="D127" s="8">
        <v>5.46</v>
      </c>
      <c r="E127" s="9">
        <v>684684</v>
      </c>
      <c r="H127" s="8">
        <f t="shared" si="2"/>
        <v>3.6582000000000003</v>
      </c>
      <c r="I127" s="8">
        <f t="shared" si="3"/>
        <v>458738.28</v>
      </c>
    </row>
    <row r="128" spans="1:9" x14ac:dyDescent="0.35">
      <c r="A128" s="14" t="s">
        <v>74</v>
      </c>
      <c r="B128" s="30">
        <v>2018</v>
      </c>
      <c r="C128" s="7" t="s">
        <v>43</v>
      </c>
      <c r="D128" s="8">
        <v>4.8985507246376816</v>
      </c>
      <c r="E128" s="9">
        <v>676.2</v>
      </c>
      <c r="H128" s="8">
        <f t="shared" si="2"/>
        <v>3.2820289855072469</v>
      </c>
      <c r="I128" s="8">
        <f t="shared" si="3"/>
        <v>453.05400000000003</v>
      </c>
    </row>
    <row r="129" spans="1:9" x14ac:dyDescent="0.35">
      <c r="A129" s="14" t="s">
        <v>75</v>
      </c>
      <c r="B129" s="30">
        <v>2018</v>
      </c>
      <c r="C129" s="7" t="s">
        <v>43</v>
      </c>
      <c r="D129" s="8">
        <v>4.55</v>
      </c>
      <c r="E129" s="9">
        <v>64610</v>
      </c>
      <c r="H129" s="8">
        <f t="shared" si="2"/>
        <v>3.0485000000000002</v>
      </c>
      <c r="I129" s="8">
        <f t="shared" si="3"/>
        <v>43288.700000000004</v>
      </c>
    </row>
    <row r="130" spans="1:9" x14ac:dyDescent="0.35">
      <c r="A130" s="14" t="s">
        <v>76</v>
      </c>
      <c r="B130" s="30">
        <v>2018</v>
      </c>
      <c r="C130" s="7" t="s">
        <v>43</v>
      </c>
      <c r="D130" s="8">
        <v>4.7501278772378512</v>
      </c>
      <c r="E130" s="9">
        <v>18572.5</v>
      </c>
      <c r="H130" s="8">
        <f t="shared" si="2"/>
        <v>3.1825856777493606</v>
      </c>
      <c r="I130" s="8">
        <f t="shared" si="3"/>
        <v>12443.575000000001</v>
      </c>
    </row>
    <row r="131" spans="1:9" x14ac:dyDescent="0.35">
      <c r="A131" s="13" t="s">
        <v>42</v>
      </c>
      <c r="B131" s="28">
        <v>2019</v>
      </c>
      <c r="C131" s="7" t="s">
        <v>43</v>
      </c>
      <c r="D131" s="8">
        <v>5.05</v>
      </c>
      <c r="E131" s="9">
        <v>30906</v>
      </c>
      <c r="H131" s="8">
        <f t="shared" ref="H131:H194" si="4">D131*0.67</f>
        <v>3.3835000000000002</v>
      </c>
      <c r="I131" s="8">
        <f t="shared" ref="I131:I194" si="5">E131*0.67</f>
        <v>20707.02</v>
      </c>
    </row>
    <row r="132" spans="1:9" x14ac:dyDescent="0.35">
      <c r="A132" s="13" t="s">
        <v>45</v>
      </c>
      <c r="B132" s="28">
        <v>2019</v>
      </c>
      <c r="C132" s="7" t="s">
        <v>43</v>
      </c>
      <c r="D132" s="8">
        <v>5.12</v>
      </c>
      <c r="E132" s="9">
        <v>13312</v>
      </c>
      <c r="H132" s="8">
        <f t="shared" si="4"/>
        <v>3.4304000000000001</v>
      </c>
      <c r="I132" s="8">
        <f t="shared" si="5"/>
        <v>8919.0400000000009</v>
      </c>
    </row>
    <row r="133" spans="1:9" x14ac:dyDescent="0.35">
      <c r="A133" s="14" t="s">
        <v>31</v>
      </c>
      <c r="B133" s="28">
        <v>2019</v>
      </c>
      <c r="C133" s="7" t="s">
        <v>43</v>
      </c>
      <c r="D133" s="8">
        <v>5.78</v>
      </c>
      <c r="E133" s="9">
        <v>28900</v>
      </c>
      <c r="H133" s="8">
        <f t="shared" si="4"/>
        <v>3.8726000000000003</v>
      </c>
      <c r="I133" s="8">
        <f t="shared" si="5"/>
        <v>19363</v>
      </c>
    </row>
    <row r="134" spans="1:9" x14ac:dyDescent="0.35">
      <c r="A134" s="14" t="s">
        <v>46</v>
      </c>
      <c r="B134" s="28">
        <v>2019</v>
      </c>
      <c r="C134" s="7" t="s">
        <v>43</v>
      </c>
      <c r="D134" s="8">
        <v>4.01</v>
      </c>
      <c r="E134" s="9">
        <v>392980</v>
      </c>
      <c r="H134" s="8">
        <f t="shared" si="4"/>
        <v>2.6867000000000001</v>
      </c>
      <c r="I134" s="8">
        <f t="shared" si="5"/>
        <v>263296.60000000003</v>
      </c>
    </row>
    <row r="135" spans="1:9" x14ac:dyDescent="0.35">
      <c r="A135" s="14" t="s">
        <v>47</v>
      </c>
      <c r="B135" s="28">
        <v>2019</v>
      </c>
      <c r="C135" s="7" t="s">
        <v>43</v>
      </c>
      <c r="D135" s="8">
        <v>4.95</v>
      </c>
      <c r="E135" s="9">
        <v>17820</v>
      </c>
      <c r="H135" s="8">
        <f t="shared" si="4"/>
        <v>3.3165000000000004</v>
      </c>
      <c r="I135" s="8">
        <f t="shared" si="5"/>
        <v>11939.400000000001</v>
      </c>
    </row>
    <row r="136" spans="1:9" x14ac:dyDescent="0.35">
      <c r="A136" s="14" t="s">
        <v>34</v>
      </c>
      <c r="B136" s="28">
        <v>2019</v>
      </c>
      <c r="C136" s="7" t="s">
        <v>43</v>
      </c>
      <c r="D136" s="8">
        <v>4.9000000000000004</v>
      </c>
      <c r="E136" s="9">
        <v>13720.000000000002</v>
      </c>
      <c r="H136" s="8">
        <f t="shared" si="4"/>
        <v>3.2830000000000004</v>
      </c>
      <c r="I136" s="8">
        <f t="shared" si="5"/>
        <v>9192.4000000000015</v>
      </c>
    </row>
    <row r="137" spans="1:9" x14ac:dyDescent="0.35">
      <c r="A137" s="14" t="s">
        <v>35</v>
      </c>
      <c r="B137" s="28">
        <v>2019</v>
      </c>
      <c r="C137" s="7" t="s">
        <v>43</v>
      </c>
      <c r="D137" s="8">
        <v>5</v>
      </c>
      <c r="E137" s="9">
        <v>295800</v>
      </c>
      <c r="H137" s="8">
        <f t="shared" si="4"/>
        <v>3.35</v>
      </c>
      <c r="I137" s="8">
        <f t="shared" si="5"/>
        <v>198186</v>
      </c>
    </row>
    <row r="138" spans="1:9" x14ac:dyDescent="0.35">
      <c r="A138" s="14" t="s">
        <v>49</v>
      </c>
      <c r="B138" s="28">
        <v>2019</v>
      </c>
      <c r="C138" s="7" t="s">
        <v>43</v>
      </c>
      <c r="D138" s="8">
        <v>5.0599999999999996</v>
      </c>
      <c r="E138" s="9">
        <v>186461</v>
      </c>
      <c r="H138" s="8">
        <f t="shared" si="4"/>
        <v>3.3902000000000001</v>
      </c>
      <c r="I138" s="8">
        <f t="shared" si="5"/>
        <v>124928.87000000001</v>
      </c>
    </row>
    <row r="139" spans="1:9" x14ac:dyDescent="0.35">
      <c r="A139" s="14" t="s">
        <v>50</v>
      </c>
      <c r="B139" s="28">
        <v>2019</v>
      </c>
      <c r="C139" s="7" t="s">
        <v>43</v>
      </c>
      <c r="D139" s="8">
        <v>4.95</v>
      </c>
      <c r="E139" s="9">
        <v>79794</v>
      </c>
      <c r="H139" s="8">
        <f t="shared" si="4"/>
        <v>3.3165000000000004</v>
      </c>
      <c r="I139" s="8">
        <f t="shared" si="5"/>
        <v>53461.98</v>
      </c>
    </row>
    <row r="140" spans="1:9" x14ac:dyDescent="0.35">
      <c r="A140" s="14" t="s">
        <v>52</v>
      </c>
      <c r="B140" s="28">
        <v>2019</v>
      </c>
      <c r="C140" s="7" t="s">
        <v>43</v>
      </c>
      <c r="D140" s="8">
        <v>4.08</v>
      </c>
      <c r="E140" s="9">
        <v>1421472</v>
      </c>
      <c r="H140" s="8">
        <f t="shared" si="4"/>
        <v>2.7336</v>
      </c>
      <c r="I140" s="8">
        <f t="shared" si="5"/>
        <v>952386.24000000011</v>
      </c>
    </row>
    <row r="141" spans="1:9" x14ac:dyDescent="0.35">
      <c r="A141" s="14" t="s">
        <v>53</v>
      </c>
      <c r="B141" s="28">
        <v>2019</v>
      </c>
      <c r="C141" s="7" t="s">
        <v>43</v>
      </c>
      <c r="D141" s="8">
        <v>5.3299840510366829</v>
      </c>
      <c r="E141" s="9">
        <v>133676.4</v>
      </c>
      <c r="H141" s="8">
        <f t="shared" si="4"/>
        <v>3.5710893141945776</v>
      </c>
      <c r="I141" s="8">
        <f t="shared" si="5"/>
        <v>89563.187999999995</v>
      </c>
    </row>
    <row r="142" spans="1:9" x14ac:dyDescent="0.35">
      <c r="A142" s="14" t="s">
        <v>55</v>
      </c>
      <c r="B142" s="28">
        <v>2019</v>
      </c>
      <c r="C142" s="7" t="s">
        <v>43</v>
      </c>
      <c r="D142" s="8">
        <v>4.9499797979797977</v>
      </c>
      <c r="E142" s="9">
        <v>61256.25</v>
      </c>
      <c r="H142" s="8">
        <f t="shared" si="4"/>
        <v>3.3164864646464647</v>
      </c>
      <c r="I142" s="8">
        <f t="shared" si="5"/>
        <v>41041.6875</v>
      </c>
    </row>
    <row r="143" spans="1:9" x14ac:dyDescent="0.35">
      <c r="A143" s="14" t="s">
        <v>56</v>
      </c>
      <c r="B143" s="28">
        <v>2019</v>
      </c>
      <c r="C143" s="7" t="s">
        <v>43</v>
      </c>
      <c r="D143" s="8">
        <v>5.2100028743891924</v>
      </c>
      <c r="E143" s="9">
        <v>181255.9</v>
      </c>
      <c r="H143" s="8">
        <f t="shared" si="4"/>
        <v>3.4907019258407592</v>
      </c>
      <c r="I143" s="8">
        <f t="shared" si="5"/>
        <v>121441.45300000001</v>
      </c>
    </row>
    <row r="144" spans="1:9" x14ac:dyDescent="0.35">
      <c r="A144" s="14" t="s">
        <v>58</v>
      </c>
      <c r="B144" s="28">
        <v>2019</v>
      </c>
      <c r="C144" s="7" t="s">
        <v>43</v>
      </c>
      <c r="D144" s="8">
        <v>5.1398176291793316</v>
      </c>
      <c r="E144" s="9">
        <v>5073.1799999999994</v>
      </c>
      <c r="H144" s="8">
        <f t="shared" si="4"/>
        <v>3.4436778115501525</v>
      </c>
      <c r="I144" s="8">
        <f t="shared" si="5"/>
        <v>3399.0305999999996</v>
      </c>
    </row>
    <row r="145" spans="1:9" x14ac:dyDescent="0.35">
      <c r="A145" s="14" t="s">
        <v>59</v>
      </c>
      <c r="B145" s="28">
        <v>2019</v>
      </c>
      <c r="C145" s="7" t="s">
        <v>43</v>
      </c>
      <c r="D145" s="8">
        <v>5.1700040700040697</v>
      </c>
      <c r="E145" s="9">
        <v>127026.9</v>
      </c>
      <c r="H145" s="8">
        <f t="shared" si="4"/>
        <v>3.4639027269027269</v>
      </c>
      <c r="I145" s="8">
        <f t="shared" si="5"/>
        <v>85108.023000000001</v>
      </c>
    </row>
    <row r="146" spans="1:9" x14ac:dyDescent="0.35">
      <c r="A146" s="14" t="s">
        <v>60</v>
      </c>
      <c r="B146" s="28">
        <v>2019</v>
      </c>
      <c r="C146" s="7" t="s">
        <v>43</v>
      </c>
      <c r="D146" s="8">
        <v>4.55</v>
      </c>
      <c r="E146" s="9">
        <v>432250</v>
      </c>
      <c r="H146" s="8">
        <f t="shared" si="4"/>
        <v>3.0485000000000002</v>
      </c>
      <c r="I146" s="8">
        <f t="shared" si="5"/>
        <v>289607.5</v>
      </c>
    </row>
    <row r="147" spans="1:9" x14ac:dyDescent="0.35">
      <c r="A147" s="14" t="s">
        <v>61</v>
      </c>
      <c r="B147" s="28">
        <v>2019</v>
      </c>
      <c r="C147" s="7" t="s">
        <v>43</v>
      </c>
      <c r="D147" s="8">
        <v>3.8799963827093507</v>
      </c>
      <c r="E147" s="9">
        <v>214525.19999999998</v>
      </c>
      <c r="H147" s="8">
        <f t="shared" si="4"/>
        <v>2.599597576415265</v>
      </c>
      <c r="I147" s="8">
        <f t="shared" si="5"/>
        <v>143731.88399999999</v>
      </c>
    </row>
    <row r="148" spans="1:9" x14ac:dyDescent="0.35">
      <c r="A148" s="14" t="s">
        <v>63</v>
      </c>
      <c r="B148" s="28">
        <v>2019</v>
      </c>
      <c r="C148" s="7" t="s">
        <v>43</v>
      </c>
      <c r="D148" s="8">
        <v>4.9502164502164501</v>
      </c>
      <c r="E148" s="9">
        <v>4573.8</v>
      </c>
      <c r="H148" s="8">
        <f t="shared" si="4"/>
        <v>3.3166450216450216</v>
      </c>
      <c r="I148" s="8">
        <f t="shared" si="5"/>
        <v>3064.4460000000004</v>
      </c>
    </row>
    <row r="149" spans="1:9" x14ac:dyDescent="0.35">
      <c r="A149" s="14" t="s">
        <v>36</v>
      </c>
      <c r="B149" s="28">
        <v>2019</v>
      </c>
      <c r="C149" s="7" t="s">
        <v>43</v>
      </c>
      <c r="D149" s="8">
        <v>4.38</v>
      </c>
      <c r="E149" s="9">
        <v>14454</v>
      </c>
      <c r="H149" s="8">
        <f t="shared" si="4"/>
        <v>2.9346000000000001</v>
      </c>
      <c r="I149" s="8">
        <f t="shared" si="5"/>
        <v>9684.18</v>
      </c>
    </row>
    <row r="150" spans="1:9" x14ac:dyDescent="0.35">
      <c r="A150" s="14" t="s">
        <v>38</v>
      </c>
      <c r="B150" s="28">
        <v>2019</v>
      </c>
      <c r="C150" s="7" t="s">
        <v>43</v>
      </c>
      <c r="D150" s="8">
        <v>5.5</v>
      </c>
      <c r="E150" s="9">
        <v>22869</v>
      </c>
      <c r="H150" s="8">
        <f t="shared" si="4"/>
        <v>3.6850000000000001</v>
      </c>
      <c r="I150" s="8">
        <f t="shared" si="5"/>
        <v>15322.230000000001</v>
      </c>
    </row>
    <row r="151" spans="1:9" x14ac:dyDescent="0.35">
      <c r="A151" s="14" t="s">
        <v>64</v>
      </c>
      <c r="B151" s="28">
        <v>2019</v>
      </c>
      <c r="C151" s="7" t="s">
        <v>43</v>
      </c>
      <c r="D151" s="8">
        <v>5.3</v>
      </c>
      <c r="E151" s="9">
        <v>66780</v>
      </c>
      <c r="H151" s="8">
        <f t="shared" si="4"/>
        <v>3.5510000000000002</v>
      </c>
      <c r="I151" s="8">
        <f t="shared" si="5"/>
        <v>44742.600000000006</v>
      </c>
    </row>
    <row r="152" spans="1:9" x14ac:dyDescent="0.35">
      <c r="A152" s="14" t="s">
        <v>65</v>
      </c>
      <c r="B152" s="28">
        <v>2019</v>
      </c>
      <c r="C152" s="7" t="s">
        <v>43</v>
      </c>
      <c r="D152" s="8">
        <v>3.8700808625336927</v>
      </c>
      <c r="E152" s="9">
        <v>14357.7</v>
      </c>
      <c r="H152" s="8">
        <f t="shared" si="4"/>
        <v>2.5929541778975742</v>
      </c>
      <c r="I152" s="8">
        <f t="shared" si="5"/>
        <v>9619.6590000000015</v>
      </c>
    </row>
    <row r="153" spans="1:9" x14ac:dyDescent="0.35">
      <c r="A153" s="14" t="s">
        <v>66</v>
      </c>
      <c r="B153" s="28">
        <v>2019</v>
      </c>
      <c r="C153" s="7" t="s">
        <v>43</v>
      </c>
      <c r="D153" s="8">
        <v>5.2199907235621525</v>
      </c>
      <c r="E153" s="9">
        <v>112543.2</v>
      </c>
      <c r="H153" s="8">
        <f t="shared" si="4"/>
        <v>3.4973937847866425</v>
      </c>
      <c r="I153" s="8">
        <f t="shared" si="5"/>
        <v>75403.944000000003</v>
      </c>
    </row>
    <row r="154" spans="1:9" x14ac:dyDescent="0.35">
      <c r="A154" s="14" t="s">
        <v>67</v>
      </c>
      <c r="B154" s="28">
        <v>2019</v>
      </c>
      <c r="C154" s="7" t="s">
        <v>43</v>
      </c>
      <c r="D154" s="8">
        <v>4.3099999999999996</v>
      </c>
      <c r="E154" s="9">
        <v>474099.99999999994</v>
      </c>
      <c r="H154" s="8">
        <f t="shared" si="4"/>
        <v>2.8876999999999997</v>
      </c>
      <c r="I154" s="8">
        <f t="shared" si="5"/>
        <v>317647</v>
      </c>
    </row>
    <row r="155" spans="1:9" x14ac:dyDescent="0.35">
      <c r="A155" s="14" t="s">
        <v>39</v>
      </c>
      <c r="B155" s="28">
        <v>2019</v>
      </c>
      <c r="C155" s="7" t="s">
        <v>43</v>
      </c>
      <c r="D155" s="8">
        <v>5.7299959709911361</v>
      </c>
      <c r="E155" s="9">
        <v>284437.2</v>
      </c>
      <c r="H155" s="8">
        <f t="shared" si="4"/>
        <v>3.8390973005640614</v>
      </c>
      <c r="I155" s="8">
        <f t="shared" si="5"/>
        <v>190572.92400000003</v>
      </c>
    </row>
    <row r="156" spans="1:9" x14ac:dyDescent="0.35">
      <c r="A156" s="14" t="s">
        <v>68</v>
      </c>
      <c r="B156" s="28">
        <v>2019</v>
      </c>
      <c r="C156" s="7" t="s">
        <v>43</v>
      </c>
      <c r="D156" s="8">
        <v>5.6</v>
      </c>
      <c r="E156" s="9">
        <v>57232</v>
      </c>
      <c r="H156" s="8">
        <f t="shared" si="4"/>
        <v>3.7519999999999998</v>
      </c>
      <c r="I156" s="8">
        <f t="shared" si="5"/>
        <v>38345.440000000002</v>
      </c>
    </row>
    <row r="157" spans="1:9" x14ac:dyDescent="0.35">
      <c r="A157" s="14" t="s">
        <v>69</v>
      </c>
      <c r="B157" s="28">
        <v>2019</v>
      </c>
      <c r="C157" s="7" t="s">
        <v>43</v>
      </c>
      <c r="D157" s="8">
        <v>5.15</v>
      </c>
      <c r="E157" s="9">
        <v>11124</v>
      </c>
      <c r="H157" s="8">
        <f t="shared" si="4"/>
        <v>3.4505000000000003</v>
      </c>
      <c r="I157" s="8">
        <f t="shared" si="5"/>
        <v>7453.0800000000008</v>
      </c>
    </row>
    <row r="158" spans="1:9" x14ac:dyDescent="0.35">
      <c r="A158" s="14" t="s">
        <v>70</v>
      </c>
      <c r="B158" s="28">
        <v>2019</v>
      </c>
      <c r="C158" s="7" t="s">
        <v>43</v>
      </c>
      <c r="D158" s="8">
        <v>4.3900099900099896</v>
      </c>
      <c r="E158" s="9">
        <v>175775.59999999998</v>
      </c>
      <c r="H158" s="8">
        <f t="shared" si="4"/>
        <v>2.9413066933066934</v>
      </c>
      <c r="I158" s="8">
        <f t="shared" si="5"/>
        <v>117769.65199999999</v>
      </c>
    </row>
    <row r="159" spans="1:9" x14ac:dyDescent="0.35">
      <c r="A159" s="14" t="s">
        <v>71</v>
      </c>
      <c r="B159" s="28">
        <v>2019</v>
      </c>
      <c r="C159" s="7" t="s">
        <v>43</v>
      </c>
      <c r="D159" s="8">
        <v>5.44998264491496</v>
      </c>
      <c r="E159" s="9">
        <v>78507.25</v>
      </c>
      <c r="H159" s="8">
        <f t="shared" si="4"/>
        <v>3.6514883720930236</v>
      </c>
      <c r="I159" s="8">
        <f t="shared" si="5"/>
        <v>52599.857500000006</v>
      </c>
    </row>
    <row r="160" spans="1:9" x14ac:dyDescent="0.35">
      <c r="A160" s="14" t="s">
        <v>40</v>
      </c>
      <c r="B160" s="28">
        <v>2019</v>
      </c>
      <c r="C160" s="7" t="s">
        <v>43</v>
      </c>
      <c r="D160" s="8">
        <v>4.4400000000000004</v>
      </c>
      <c r="E160" s="9">
        <v>317016</v>
      </c>
      <c r="H160" s="8">
        <f t="shared" si="4"/>
        <v>2.9748000000000006</v>
      </c>
      <c r="I160" s="8">
        <f t="shared" si="5"/>
        <v>212400.72</v>
      </c>
    </row>
    <row r="161" spans="1:9" x14ac:dyDescent="0.35">
      <c r="A161" s="14" t="s">
        <v>72</v>
      </c>
      <c r="B161" s="28">
        <v>2019</v>
      </c>
      <c r="C161" s="7" t="s">
        <v>43</v>
      </c>
      <c r="D161" s="8">
        <v>4.9500319284802039</v>
      </c>
      <c r="E161" s="9">
        <v>31006.800000000003</v>
      </c>
      <c r="H161" s="8">
        <f t="shared" si="4"/>
        <v>3.3165213920817367</v>
      </c>
      <c r="I161" s="8">
        <f t="shared" si="5"/>
        <v>20774.556000000004</v>
      </c>
    </row>
    <row r="162" spans="1:9" x14ac:dyDescent="0.35">
      <c r="A162" s="14" t="s">
        <v>73</v>
      </c>
      <c r="B162" s="28">
        <v>2019</v>
      </c>
      <c r="C162" s="7" t="s">
        <v>43</v>
      </c>
      <c r="D162" s="8">
        <v>5.0500768049155145</v>
      </c>
      <c r="E162" s="9">
        <v>32875.5</v>
      </c>
      <c r="H162" s="8">
        <f t="shared" si="4"/>
        <v>3.3835514592933951</v>
      </c>
      <c r="I162" s="8">
        <f t="shared" si="5"/>
        <v>22026.585000000003</v>
      </c>
    </row>
    <row r="163" spans="1:9" x14ac:dyDescent="0.35">
      <c r="A163" s="14" t="s">
        <v>41</v>
      </c>
      <c r="B163" s="28">
        <v>2019</v>
      </c>
      <c r="C163" s="7" t="s">
        <v>43</v>
      </c>
      <c r="D163" s="8">
        <v>5.48</v>
      </c>
      <c r="E163" s="9">
        <v>652120</v>
      </c>
      <c r="H163" s="8">
        <f t="shared" si="4"/>
        <v>3.6716000000000006</v>
      </c>
      <c r="I163" s="8">
        <f t="shared" si="5"/>
        <v>436920.4</v>
      </c>
    </row>
    <row r="164" spans="1:9" x14ac:dyDescent="0.35">
      <c r="A164" s="14" t="s">
        <v>75</v>
      </c>
      <c r="B164" s="28">
        <v>2019</v>
      </c>
      <c r="C164" s="7" t="s">
        <v>43</v>
      </c>
      <c r="D164" s="8">
        <v>4.54</v>
      </c>
      <c r="E164" s="9">
        <v>43584</v>
      </c>
      <c r="H164" s="8">
        <f t="shared" si="4"/>
        <v>3.0418000000000003</v>
      </c>
      <c r="I164" s="8">
        <f t="shared" si="5"/>
        <v>29201.280000000002</v>
      </c>
    </row>
    <row r="165" spans="1:9" x14ac:dyDescent="0.35">
      <c r="A165" s="14" t="s">
        <v>76</v>
      </c>
      <c r="B165" s="28">
        <v>2019</v>
      </c>
      <c r="C165" s="7" t="s">
        <v>43</v>
      </c>
      <c r="D165" s="8">
        <v>3.9399577167019029</v>
      </c>
      <c r="E165" s="9">
        <v>18636.2</v>
      </c>
      <c r="H165" s="8">
        <f t="shared" si="4"/>
        <v>2.6397716701902749</v>
      </c>
      <c r="I165" s="8">
        <f t="shared" si="5"/>
        <v>12486.254000000001</v>
      </c>
    </row>
    <row r="166" spans="1:9" x14ac:dyDescent="0.35">
      <c r="A166" s="13" t="s">
        <v>42</v>
      </c>
      <c r="B166" s="31">
        <v>2020</v>
      </c>
      <c r="C166" s="7" t="s">
        <v>43</v>
      </c>
      <c r="D166" s="8">
        <v>5.25</v>
      </c>
      <c r="E166" s="9">
        <v>26208</v>
      </c>
      <c r="H166" s="8">
        <f t="shared" si="4"/>
        <v>3.5175000000000001</v>
      </c>
      <c r="I166" s="8">
        <f t="shared" si="5"/>
        <v>17559.36</v>
      </c>
    </row>
    <row r="167" spans="1:9" x14ac:dyDescent="0.35">
      <c r="A167" s="13" t="s">
        <v>45</v>
      </c>
      <c r="B167" s="31">
        <v>2020</v>
      </c>
      <c r="C167" s="7" t="s">
        <v>43</v>
      </c>
      <c r="D167" s="8">
        <v>5.44</v>
      </c>
      <c r="E167" s="9">
        <v>22893.75</v>
      </c>
      <c r="H167" s="8">
        <f t="shared" si="4"/>
        <v>3.6448000000000005</v>
      </c>
      <c r="I167" s="8">
        <f t="shared" si="5"/>
        <v>15338.812500000002</v>
      </c>
    </row>
    <row r="168" spans="1:9" x14ac:dyDescent="0.35">
      <c r="A168" s="14" t="s">
        <v>31</v>
      </c>
      <c r="B168" s="31">
        <v>2020</v>
      </c>
      <c r="C168" s="7" t="s">
        <v>43</v>
      </c>
      <c r="D168" s="8">
        <v>6.12</v>
      </c>
      <c r="E168" s="9">
        <v>39015</v>
      </c>
      <c r="H168" s="8">
        <f t="shared" si="4"/>
        <v>4.1004000000000005</v>
      </c>
      <c r="I168" s="8">
        <f t="shared" si="5"/>
        <v>26140.050000000003</v>
      </c>
    </row>
    <row r="169" spans="1:9" x14ac:dyDescent="0.35">
      <c r="A169" s="14" t="s">
        <v>46</v>
      </c>
      <c r="B169" s="31">
        <v>2020</v>
      </c>
      <c r="C169" s="7" t="s">
        <v>43</v>
      </c>
      <c r="D169" s="8">
        <v>4.6200048732943468</v>
      </c>
      <c r="E169" s="9">
        <v>190836.00000000003</v>
      </c>
      <c r="H169" s="8">
        <f t="shared" si="4"/>
        <v>3.0954032651072128</v>
      </c>
      <c r="I169" s="8">
        <f t="shared" si="5"/>
        <v>127860.12000000002</v>
      </c>
    </row>
    <row r="170" spans="1:9" x14ac:dyDescent="0.35">
      <c r="A170" s="14" t="s">
        <v>47</v>
      </c>
      <c r="B170" s="31">
        <v>2020</v>
      </c>
      <c r="C170" s="7" t="s">
        <v>43</v>
      </c>
      <c r="D170" s="8">
        <v>5.8</v>
      </c>
      <c r="E170" s="9">
        <v>22283.25</v>
      </c>
      <c r="H170" s="8">
        <f t="shared" si="4"/>
        <v>3.8860000000000001</v>
      </c>
      <c r="I170" s="8">
        <f t="shared" si="5"/>
        <v>14929.7775</v>
      </c>
    </row>
    <row r="171" spans="1:9" x14ac:dyDescent="0.35">
      <c r="A171" s="14" t="s">
        <v>34</v>
      </c>
      <c r="B171" s="31">
        <v>2020</v>
      </c>
      <c r="C171" s="7" t="s">
        <v>43</v>
      </c>
      <c r="D171" s="8">
        <v>5.2</v>
      </c>
      <c r="E171" s="9">
        <v>24310</v>
      </c>
      <c r="H171" s="8">
        <f t="shared" si="4"/>
        <v>3.4840000000000004</v>
      </c>
      <c r="I171" s="8">
        <f t="shared" si="5"/>
        <v>16287.7</v>
      </c>
    </row>
    <row r="172" spans="1:9" x14ac:dyDescent="0.35">
      <c r="A172" s="14" t="s">
        <v>35</v>
      </c>
      <c r="B172" s="31">
        <v>2020</v>
      </c>
      <c r="C172" s="7" t="s">
        <v>43</v>
      </c>
      <c r="D172" s="8">
        <v>5.0699969996999696</v>
      </c>
      <c r="E172" s="9">
        <v>343299</v>
      </c>
      <c r="H172" s="8">
        <f t="shared" si="4"/>
        <v>3.3968979897989797</v>
      </c>
      <c r="I172" s="8">
        <f t="shared" si="5"/>
        <v>230010.33000000002</v>
      </c>
    </row>
    <row r="173" spans="1:9" x14ac:dyDescent="0.35">
      <c r="A173" s="14" t="s">
        <v>49</v>
      </c>
      <c r="B173" s="31">
        <v>2020</v>
      </c>
      <c r="C173" s="7" t="s">
        <v>43</v>
      </c>
      <c r="D173" s="8">
        <v>5.3899886877828056</v>
      </c>
      <c r="E173" s="9">
        <v>190944</v>
      </c>
      <c r="H173" s="8">
        <f t="shared" si="4"/>
        <v>3.6112924208144799</v>
      </c>
      <c r="I173" s="8">
        <f t="shared" si="5"/>
        <v>127932.48000000001</v>
      </c>
    </row>
    <row r="174" spans="1:9" x14ac:dyDescent="0.35">
      <c r="A174" s="14" t="s">
        <v>50</v>
      </c>
      <c r="B174" s="31">
        <v>2020</v>
      </c>
      <c r="C174" s="7" t="s">
        <v>43</v>
      </c>
      <c r="D174" s="8">
        <v>5.28</v>
      </c>
      <c r="E174" s="9">
        <v>92750</v>
      </c>
      <c r="H174" s="8">
        <f t="shared" si="4"/>
        <v>3.5376000000000003</v>
      </c>
      <c r="I174" s="8">
        <f t="shared" si="5"/>
        <v>62142.500000000007</v>
      </c>
    </row>
    <row r="175" spans="1:9" x14ac:dyDescent="0.35">
      <c r="A175" s="14" t="s">
        <v>52</v>
      </c>
      <c r="B175" s="31">
        <v>2020</v>
      </c>
      <c r="C175" s="7" t="s">
        <v>43</v>
      </c>
      <c r="D175" s="8">
        <v>4.5300017777777777</v>
      </c>
      <c r="E175" s="9">
        <v>1265625</v>
      </c>
      <c r="H175" s="8">
        <f t="shared" si="4"/>
        <v>3.0351011911111114</v>
      </c>
      <c r="I175" s="8">
        <f t="shared" si="5"/>
        <v>847968.75</v>
      </c>
    </row>
    <row r="176" spans="1:9" x14ac:dyDescent="0.35">
      <c r="A176" s="14" t="s">
        <v>53</v>
      </c>
      <c r="B176" s="31">
        <v>2020</v>
      </c>
      <c r="C176" s="7" t="s">
        <v>43</v>
      </c>
      <c r="D176" s="8">
        <v>5.5699813258636786</v>
      </c>
      <c r="E176" s="9">
        <v>116739</v>
      </c>
      <c r="H176" s="8">
        <f t="shared" si="4"/>
        <v>3.731887488328665</v>
      </c>
      <c r="I176" s="8">
        <f t="shared" si="5"/>
        <v>78215.13</v>
      </c>
    </row>
    <row r="177" spans="1:9" x14ac:dyDescent="0.35">
      <c r="A177" s="14" t="s">
        <v>55</v>
      </c>
      <c r="B177" s="31">
        <v>2020</v>
      </c>
      <c r="C177" s="7" t="s">
        <v>43</v>
      </c>
      <c r="D177" s="8">
        <v>5.7</v>
      </c>
      <c r="E177" s="9">
        <v>60772.5</v>
      </c>
      <c r="H177" s="8">
        <f t="shared" si="4"/>
        <v>3.8190000000000004</v>
      </c>
      <c r="I177" s="8">
        <f t="shared" si="5"/>
        <v>40717.575000000004</v>
      </c>
    </row>
    <row r="178" spans="1:9" x14ac:dyDescent="0.35">
      <c r="A178" s="14" t="s">
        <v>56</v>
      </c>
      <c r="B178" s="31">
        <v>2020</v>
      </c>
      <c r="C178" s="7" t="s">
        <v>43</v>
      </c>
      <c r="D178" s="8">
        <v>5.32</v>
      </c>
      <c r="E178" s="9">
        <v>180562.5</v>
      </c>
      <c r="H178" s="8">
        <f t="shared" si="4"/>
        <v>3.5644000000000005</v>
      </c>
      <c r="I178" s="8">
        <f t="shared" si="5"/>
        <v>120976.875</v>
      </c>
    </row>
    <row r="179" spans="1:9" x14ac:dyDescent="0.35">
      <c r="A179" s="14" t="s">
        <v>58</v>
      </c>
      <c r="B179" s="31">
        <v>2020</v>
      </c>
      <c r="C179" s="7" t="s">
        <v>43</v>
      </c>
      <c r="D179" s="8">
        <v>5.4197916666666668</v>
      </c>
      <c r="E179" s="9">
        <v>4944</v>
      </c>
      <c r="H179" s="8">
        <f t="shared" si="4"/>
        <v>3.6312604166666671</v>
      </c>
      <c r="I179" s="8">
        <f t="shared" si="5"/>
        <v>3312.48</v>
      </c>
    </row>
    <row r="180" spans="1:9" x14ac:dyDescent="0.35">
      <c r="A180" s="14" t="s">
        <v>59</v>
      </c>
      <c r="B180" s="31">
        <v>2020</v>
      </c>
      <c r="C180" s="7" t="s">
        <v>43</v>
      </c>
      <c r="D180" s="8">
        <v>5.579991281604185</v>
      </c>
      <c r="E180" s="9">
        <v>125023</v>
      </c>
      <c r="H180" s="8">
        <f t="shared" si="4"/>
        <v>3.7385941586748044</v>
      </c>
      <c r="I180" s="8">
        <f t="shared" si="5"/>
        <v>83765.41</v>
      </c>
    </row>
    <row r="181" spans="1:9" x14ac:dyDescent="0.35">
      <c r="A181" s="14" t="s">
        <v>60</v>
      </c>
      <c r="B181" s="31">
        <v>2020</v>
      </c>
      <c r="C181" s="7" t="s">
        <v>43</v>
      </c>
      <c r="D181" s="8">
        <v>5.0500065798131333</v>
      </c>
      <c r="E181" s="9">
        <v>387549</v>
      </c>
      <c r="H181" s="8">
        <f t="shared" si="4"/>
        <v>3.3835044084747996</v>
      </c>
      <c r="I181" s="8">
        <f t="shared" si="5"/>
        <v>259657.83000000002</v>
      </c>
    </row>
    <row r="182" spans="1:9" x14ac:dyDescent="0.35">
      <c r="A182" s="14" t="s">
        <v>61</v>
      </c>
      <c r="B182" s="31">
        <v>2020</v>
      </c>
      <c r="C182" s="7" t="s">
        <v>43</v>
      </c>
      <c r="D182" s="8">
        <v>4.6500146929180133</v>
      </c>
      <c r="E182" s="9">
        <v>156538</v>
      </c>
      <c r="H182" s="8">
        <f t="shared" si="4"/>
        <v>3.1155098442550693</v>
      </c>
      <c r="I182" s="8">
        <f t="shared" si="5"/>
        <v>104880.46</v>
      </c>
    </row>
    <row r="183" spans="1:9" x14ac:dyDescent="0.35">
      <c r="A183" s="14" t="s">
        <v>63</v>
      </c>
      <c r="B183" s="31">
        <v>2020</v>
      </c>
      <c r="C183" s="7" t="s">
        <v>43</v>
      </c>
      <c r="D183" s="8">
        <v>5.8001658374792706</v>
      </c>
      <c r="E183" s="9">
        <v>6633</v>
      </c>
      <c r="H183" s="8">
        <f t="shared" si="4"/>
        <v>3.8861111111111115</v>
      </c>
      <c r="I183" s="8">
        <f t="shared" si="5"/>
        <v>4444.1100000000006</v>
      </c>
    </row>
    <row r="184" spans="1:9" x14ac:dyDescent="0.35">
      <c r="A184" s="14" t="s">
        <v>36</v>
      </c>
      <c r="B184" s="31">
        <v>2020</v>
      </c>
      <c r="C184" s="7" t="s">
        <v>43</v>
      </c>
      <c r="D184" s="8">
        <v>5.1599378881987574</v>
      </c>
      <c r="E184" s="9">
        <v>14973.000000000002</v>
      </c>
      <c r="H184" s="8">
        <f t="shared" si="4"/>
        <v>3.4571583850931678</v>
      </c>
      <c r="I184" s="8">
        <f t="shared" si="5"/>
        <v>10031.910000000002</v>
      </c>
    </row>
    <row r="185" spans="1:9" x14ac:dyDescent="0.35">
      <c r="A185" s="14" t="s">
        <v>38</v>
      </c>
      <c r="B185" s="31">
        <v>2020</v>
      </c>
      <c r="C185" s="7" t="s">
        <v>43</v>
      </c>
      <c r="D185" s="8">
        <v>5.7699494949494952</v>
      </c>
      <c r="E185" s="9">
        <v>41580</v>
      </c>
      <c r="H185" s="8">
        <f t="shared" si="4"/>
        <v>3.8658661616161618</v>
      </c>
      <c r="I185" s="8">
        <f t="shared" si="5"/>
        <v>27858.600000000002</v>
      </c>
    </row>
    <row r="186" spans="1:9" x14ac:dyDescent="0.35">
      <c r="A186" s="14" t="s">
        <v>64</v>
      </c>
      <c r="B186" s="31">
        <v>2020</v>
      </c>
      <c r="C186" s="7" t="s">
        <v>43</v>
      </c>
      <c r="D186" s="8">
        <v>4.9400000000000004</v>
      </c>
      <c r="E186" s="9">
        <v>99750</v>
      </c>
      <c r="H186" s="8">
        <f t="shared" si="4"/>
        <v>3.3098000000000005</v>
      </c>
      <c r="I186" s="8">
        <f t="shared" si="5"/>
        <v>66832.5</v>
      </c>
    </row>
    <row r="187" spans="1:9" x14ac:dyDescent="0.35">
      <c r="A187" s="14" t="s">
        <v>65</v>
      </c>
      <c r="B187" s="31">
        <v>2020</v>
      </c>
      <c r="C187" s="7" t="s">
        <v>43</v>
      </c>
      <c r="D187" s="8">
        <v>4.8200371057513918</v>
      </c>
      <c r="E187" s="9">
        <v>7033.95</v>
      </c>
      <c r="H187" s="8">
        <f t="shared" si="4"/>
        <v>3.2294248608534328</v>
      </c>
      <c r="I187" s="8">
        <f t="shared" si="5"/>
        <v>4712.7465000000002</v>
      </c>
    </row>
    <row r="188" spans="1:9" x14ac:dyDescent="0.35">
      <c r="A188" s="14" t="s">
        <v>66</v>
      </c>
      <c r="B188" s="31">
        <v>2020</v>
      </c>
      <c r="C188" s="7" t="s">
        <v>43</v>
      </c>
      <c r="D188" s="8">
        <v>5.2699913768324231</v>
      </c>
      <c r="E188" s="9">
        <v>186126.5</v>
      </c>
      <c r="H188" s="8">
        <f t="shared" si="4"/>
        <v>3.5308942224777238</v>
      </c>
      <c r="I188" s="8">
        <f t="shared" si="5"/>
        <v>124704.755</v>
      </c>
    </row>
    <row r="189" spans="1:9" x14ac:dyDescent="0.35">
      <c r="A189" s="14" t="s">
        <v>67</v>
      </c>
      <c r="B189" s="31">
        <v>2020</v>
      </c>
      <c r="C189" s="7" t="s">
        <v>43</v>
      </c>
      <c r="D189" s="8">
        <v>4.55</v>
      </c>
      <c r="E189" s="9">
        <v>478399.99999999994</v>
      </c>
      <c r="H189" s="8">
        <f t="shared" si="4"/>
        <v>3.0485000000000002</v>
      </c>
      <c r="I189" s="8">
        <f t="shared" si="5"/>
        <v>320528</v>
      </c>
    </row>
    <row r="190" spans="1:9" x14ac:dyDescent="0.35">
      <c r="A190" s="14" t="s">
        <v>39</v>
      </c>
      <c r="B190" s="31">
        <v>2020</v>
      </c>
      <c r="C190" s="7" t="s">
        <v>43</v>
      </c>
      <c r="D190" s="8">
        <v>5.9</v>
      </c>
      <c r="E190" s="9">
        <v>294640</v>
      </c>
      <c r="H190" s="8">
        <f t="shared" si="4"/>
        <v>3.9530000000000003</v>
      </c>
      <c r="I190" s="8">
        <f t="shared" si="5"/>
        <v>197408.80000000002</v>
      </c>
    </row>
    <row r="191" spans="1:9" x14ac:dyDescent="0.35">
      <c r="A191" s="14" t="s">
        <v>68</v>
      </c>
      <c r="B191" s="31">
        <v>2020</v>
      </c>
      <c r="C191" s="7" t="s">
        <v>43</v>
      </c>
      <c r="D191" s="8">
        <v>5.8699777613046704</v>
      </c>
      <c r="E191" s="9">
        <v>74869.5</v>
      </c>
      <c r="H191" s="8">
        <f t="shared" si="4"/>
        <v>3.9328851000741296</v>
      </c>
      <c r="I191" s="8">
        <f t="shared" si="5"/>
        <v>50162.565000000002</v>
      </c>
    </row>
    <row r="192" spans="1:9" x14ac:dyDescent="0.35">
      <c r="A192" s="14" t="s">
        <v>69</v>
      </c>
      <c r="B192" s="31">
        <v>2020</v>
      </c>
      <c r="C192" s="7" t="s">
        <v>43</v>
      </c>
      <c r="D192" s="8">
        <v>5.1500515995872034</v>
      </c>
      <c r="E192" s="9">
        <v>23013.75</v>
      </c>
      <c r="H192" s="8">
        <f t="shared" si="4"/>
        <v>3.4505345717234266</v>
      </c>
      <c r="I192" s="8">
        <f t="shared" si="5"/>
        <v>15419.212500000001</v>
      </c>
    </row>
    <row r="193" spans="1:9" x14ac:dyDescent="0.35">
      <c r="A193" s="14" t="s">
        <v>70</v>
      </c>
      <c r="B193" s="31">
        <v>2020</v>
      </c>
      <c r="C193" s="7" t="s">
        <v>43</v>
      </c>
      <c r="D193" s="8">
        <v>4.8499999999999996</v>
      </c>
      <c r="E193" s="9">
        <v>167040</v>
      </c>
      <c r="H193" s="8">
        <f t="shared" si="4"/>
        <v>3.2494999999999998</v>
      </c>
      <c r="I193" s="8">
        <f t="shared" si="5"/>
        <v>111916.8</v>
      </c>
    </row>
    <row r="194" spans="1:9" x14ac:dyDescent="0.35">
      <c r="A194" s="14" t="s">
        <v>71</v>
      </c>
      <c r="B194" s="31">
        <v>2020</v>
      </c>
      <c r="C194" s="7" t="s">
        <v>43</v>
      </c>
      <c r="D194" s="8">
        <v>5.5500368459837874</v>
      </c>
      <c r="E194" s="9">
        <v>73956.5</v>
      </c>
      <c r="H194" s="8">
        <f t="shared" si="4"/>
        <v>3.7185246868091379</v>
      </c>
      <c r="I194" s="8">
        <f t="shared" si="5"/>
        <v>49550.855000000003</v>
      </c>
    </row>
    <row r="195" spans="1:9" x14ac:dyDescent="0.35">
      <c r="A195" s="14" t="s">
        <v>40</v>
      </c>
      <c r="B195" s="31">
        <v>2020</v>
      </c>
      <c r="C195" s="7" t="s">
        <v>43</v>
      </c>
      <c r="D195" s="8">
        <v>5.12</v>
      </c>
      <c r="E195" s="9">
        <v>313650</v>
      </c>
      <c r="H195" s="8">
        <f t="shared" ref="H195:H258" si="6">D195*0.67</f>
        <v>3.4304000000000001</v>
      </c>
      <c r="I195" s="8">
        <f t="shared" ref="I195:I258" si="7">E195*0.67</f>
        <v>210145.5</v>
      </c>
    </row>
    <row r="196" spans="1:9" x14ac:dyDescent="0.35">
      <c r="A196" s="14" t="s">
        <v>72</v>
      </c>
      <c r="B196" s="31">
        <v>2020</v>
      </c>
      <c r="C196" s="7" t="s">
        <v>43</v>
      </c>
      <c r="D196" s="8">
        <v>5.4299191374663076</v>
      </c>
      <c r="E196" s="9">
        <v>29865.5</v>
      </c>
      <c r="H196" s="8">
        <f t="shared" si="6"/>
        <v>3.6380458221024261</v>
      </c>
      <c r="I196" s="8">
        <f t="shared" si="7"/>
        <v>20009.885000000002</v>
      </c>
    </row>
    <row r="197" spans="1:9" x14ac:dyDescent="0.35">
      <c r="A197" s="14" t="s">
        <v>73</v>
      </c>
      <c r="B197" s="31">
        <v>2020</v>
      </c>
      <c r="C197" s="7" t="s">
        <v>43</v>
      </c>
      <c r="D197" s="8">
        <v>5.4</v>
      </c>
      <c r="E197" s="9">
        <v>41340</v>
      </c>
      <c r="H197" s="8">
        <f t="shared" si="6"/>
        <v>3.6180000000000003</v>
      </c>
      <c r="I197" s="8">
        <f t="shared" si="7"/>
        <v>27697.800000000003</v>
      </c>
    </row>
    <row r="198" spans="1:9" x14ac:dyDescent="0.35">
      <c r="A198" s="14" t="s">
        <v>41</v>
      </c>
      <c r="B198" s="31">
        <v>2020</v>
      </c>
      <c r="C198" s="7" t="s">
        <v>43</v>
      </c>
      <c r="D198" s="8">
        <v>5.67</v>
      </c>
      <c r="E198" s="9">
        <v>751450</v>
      </c>
      <c r="H198" s="8">
        <f t="shared" si="6"/>
        <v>3.7989000000000002</v>
      </c>
      <c r="I198" s="8">
        <f t="shared" si="7"/>
        <v>503471.50000000006</v>
      </c>
    </row>
    <row r="199" spans="1:9" x14ac:dyDescent="0.35">
      <c r="A199" s="14" t="s">
        <v>75</v>
      </c>
      <c r="B199" s="31">
        <v>2020</v>
      </c>
      <c r="C199" s="7" t="s">
        <v>43</v>
      </c>
      <c r="D199" s="8">
        <v>4.9000579710144931</v>
      </c>
      <c r="E199" s="9">
        <v>40537.5</v>
      </c>
      <c r="H199" s="8">
        <f t="shared" si="6"/>
        <v>3.2830388405797106</v>
      </c>
      <c r="I199" s="8">
        <f t="shared" si="7"/>
        <v>27160.125</v>
      </c>
    </row>
    <row r="200" spans="1:9" x14ac:dyDescent="0.35">
      <c r="A200" s="14" t="s">
        <v>76</v>
      </c>
      <c r="B200" s="31">
        <v>2020</v>
      </c>
      <c r="C200" s="7" t="s">
        <v>43</v>
      </c>
      <c r="D200" s="8">
        <v>4.70982905982906</v>
      </c>
      <c r="E200" s="9">
        <v>10647</v>
      </c>
      <c r="H200" s="8">
        <f t="shared" si="6"/>
        <v>3.1555854700854704</v>
      </c>
      <c r="I200" s="8">
        <f t="shared" si="7"/>
        <v>7133.4900000000007</v>
      </c>
    </row>
    <row r="201" spans="1:9" x14ac:dyDescent="0.35">
      <c r="A201" s="13" t="s">
        <v>42</v>
      </c>
      <c r="B201" s="32">
        <v>2021</v>
      </c>
      <c r="C201" s="7" t="s">
        <v>43</v>
      </c>
      <c r="D201" s="8">
        <v>6.9</v>
      </c>
      <c r="E201" s="9">
        <v>62997</v>
      </c>
      <c r="H201" s="8">
        <f t="shared" si="6"/>
        <v>4.6230000000000002</v>
      </c>
      <c r="I201" s="8">
        <f t="shared" si="7"/>
        <v>42207.990000000005</v>
      </c>
    </row>
    <row r="202" spans="1:9" x14ac:dyDescent="0.35">
      <c r="A202" s="13" t="s">
        <v>45</v>
      </c>
      <c r="B202" s="32">
        <v>2021</v>
      </c>
      <c r="C202" s="7" t="s">
        <v>43</v>
      </c>
      <c r="D202" s="8">
        <v>6.5500594530321044</v>
      </c>
      <c r="E202" s="9">
        <v>55086</v>
      </c>
      <c r="H202" s="8">
        <f t="shared" si="6"/>
        <v>4.3885398335315102</v>
      </c>
      <c r="I202" s="8">
        <f t="shared" si="7"/>
        <v>36907.620000000003</v>
      </c>
    </row>
    <row r="203" spans="1:9" x14ac:dyDescent="0.35">
      <c r="A203" s="14" t="s">
        <v>31</v>
      </c>
      <c r="B203" s="32">
        <v>2021</v>
      </c>
      <c r="C203" s="7" t="s">
        <v>43</v>
      </c>
      <c r="D203" s="8">
        <v>7.5</v>
      </c>
      <c r="E203" s="9">
        <v>49200</v>
      </c>
      <c r="H203" s="8">
        <f t="shared" si="6"/>
        <v>5.0250000000000004</v>
      </c>
      <c r="I203" s="8">
        <f t="shared" si="7"/>
        <v>32964</v>
      </c>
    </row>
    <row r="204" spans="1:9" x14ac:dyDescent="0.35">
      <c r="A204" s="14" t="s">
        <v>46</v>
      </c>
      <c r="B204" s="32">
        <v>2021</v>
      </c>
      <c r="C204" s="7" t="s">
        <v>43</v>
      </c>
      <c r="D204" s="8">
        <v>6.7</v>
      </c>
      <c r="E204" s="9">
        <v>466052</v>
      </c>
      <c r="H204" s="8">
        <f t="shared" si="6"/>
        <v>4.4890000000000008</v>
      </c>
      <c r="I204" s="8">
        <f t="shared" si="7"/>
        <v>312254.84000000003</v>
      </c>
    </row>
    <row r="205" spans="1:9" x14ac:dyDescent="0.35">
      <c r="A205" s="14" t="s">
        <v>47</v>
      </c>
      <c r="B205" s="32">
        <v>2021</v>
      </c>
      <c r="C205" s="7" t="s">
        <v>43</v>
      </c>
      <c r="D205" s="8">
        <v>6.5</v>
      </c>
      <c r="E205" s="9">
        <v>15925</v>
      </c>
      <c r="H205" s="8">
        <f t="shared" si="6"/>
        <v>4.3550000000000004</v>
      </c>
      <c r="I205" s="8">
        <f t="shared" si="7"/>
        <v>10669.75</v>
      </c>
    </row>
    <row r="206" spans="1:9" x14ac:dyDescent="0.35">
      <c r="A206" s="14" t="s">
        <v>34</v>
      </c>
      <c r="B206" s="32">
        <v>2021</v>
      </c>
      <c r="C206" s="7" t="s">
        <v>43</v>
      </c>
      <c r="D206" s="8">
        <v>6.65</v>
      </c>
      <c r="E206" s="9">
        <v>40964</v>
      </c>
      <c r="H206" s="8">
        <f t="shared" si="6"/>
        <v>4.4555000000000007</v>
      </c>
      <c r="I206" s="8">
        <f t="shared" si="7"/>
        <v>27445.88</v>
      </c>
    </row>
    <row r="207" spans="1:9" x14ac:dyDescent="0.35">
      <c r="A207" s="14" t="s">
        <v>35</v>
      </c>
      <c r="B207" s="32">
        <v>2021</v>
      </c>
      <c r="C207" s="7" t="s">
        <v>43</v>
      </c>
      <c r="D207" s="8">
        <v>6.75</v>
      </c>
      <c r="E207" s="9">
        <v>306720</v>
      </c>
      <c r="H207" s="8">
        <f t="shared" si="6"/>
        <v>4.5225</v>
      </c>
      <c r="I207" s="8">
        <f t="shared" si="7"/>
        <v>205502.40000000002</v>
      </c>
    </row>
    <row r="208" spans="1:9" x14ac:dyDescent="0.35">
      <c r="A208" s="14" t="s">
        <v>49</v>
      </c>
      <c r="B208" s="32">
        <v>2021</v>
      </c>
      <c r="C208" s="7" t="s">
        <v>43</v>
      </c>
      <c r="D208" s="8">
        <v>6.3</v>
      </c>
      <c r="E208" s="9">
        <v>303597</v>
      </c>
      <c r="H208" s="8">
        <f t="shared" si="6"/>
        <v>4.2210000000000001</v>
      </c>
      <c r="I208" s="8">
        <f t="shared" si="7"/>
        <v>203409.99000000002</v>
      </c>
    </row>
    <row r="209" spans="1:9" x14ac:dyDescent="0.35">
      <c r="A209" s="14" t="s">
        <v>50</v>
      </c>
      <c r="B209" s="32">
        <v>2021</v>
      </c>
      <c r="C209" s="7" t="s">
        <v>43</v>
      </c>
      <c r="D209" s="8">
        <v>6.4</v>
      </c>
      <c r="E209" s="9">
        <v>146880</v>
      </c>
      <c r="H209" s="8">
        <f t="shared" si="6"/>
        <v>4.2880000000000003</v>
      </c>
      <c r="I209" s="8">
        <f t="shared" si="7"/>
        <v>98409.600000000006</v>
      </c>
    </row>
    <row r="210" spans="1:9" x14ac:dyDescent="0.35">
      <c r="A210" s="14" t="s">
        <v>52</v>
      </c>
      <c r="B210" s="32">
        <v>2021</v>
      </c>
      <c r="C210" s="7" t="s">
        <v>43</v>
      </c>
      <c r="D210" s="8">
        <v>6.55</v>
      </c>
      <c r="E210" s="8">
        <v>2384200</v>
      </c>
      <c r="H210" s="8">
        <f t="shared" si="6"/>
        <v>4.3885000000000005</v>
      </c>
      <c r="I210" s="8">
        <f t="shared" si="7"/>
        <v>1597414</v>
      </c>
    </row>
    <row r="211" spans="1:9" x14ac:dyDescent="0.35">
      <c r="A211" s="14" t="s">
        <v>53</v>
      </c>
      <c r="B211" s="32">
        <v>2021</v>
      </c>
      <c r="C211" s="7" t="s">
        <v>43</v>
      </c>
      <c r="D211" s="8">
        <v>6.4</v>
      </c>
      <c r="E211" s="9">
        <v>194880</v>
      </c>
      <c r="H211" s="8">
        <f t="shared" si="6"/>
        <v>4.2880000000000003</v>
      </c>
      <c r="I211" s="8">
        <f t="shared" si="7"/>
        <v>130569.60000000001</v>
      </c>
    </row>
    <row r="212" spans="1:9" x14ac:dyDescent="0.35">
      <c r="A212" s="14" t="s">
        <v>55</v>
      </c>
      <c r="B212" s="32">
        <v>2021</v>
      </c>
      <c r="C212" s="7" t="s">
        <v>43</v>
      </c>
      <c r="D212" s="8">
        <v>6.5</v>
      </c>
      <c r="E212" s="9">
        <v>82160</v>
      </c>
      <c r="H212" s="8">
        <f t="shared" si="6"/>
        <v>4.3550000000000004</v>
      </c>
      <c r="I212" s="8">
        <f t="shared" si="7"/>
        <v>55047.200000000004</v>
      </c>
    </row>
    <row r="213" spans="1:9" x14ac:dyDescent="0.35">
      <c r="A213" s="14" t="s">
        <v>56</v>
      </c>
      <c r="B213" s="32">
        <v>2021</v>
      </c>
      <c r="C213" s="7" t="s">
        <v>43</v>
      </c>
      <c r="D213" s="8">
        <v>6.2</v>
      </c>
      <c r="E213" s="8">
        <v>281232</v>
      </c>
      <c r="H213" s="8">
        <f t="shared" si="6"/>
        <v>4.1540000000000008</v>
      </c>
      <c r="I213" s="8">
        <f t="shared" si="7"/>
        <v>188425.44</v>
      </c>
    </row>
    <row r="214" spans="1:9" x14ac:dyDescent="0.35">
      <c r="A214" s="14" t="s">
        <v>58</v>
      </c>
      <c r="B214" s="32">
        <v>2021</v>
      </c>
      <c r="C214" s="7" t="s">
        <v>43</v>
      </c>
      <c r="D214" s="8">
        <v>6.0501210653753024</v>
      </c>
      <c r="E214" s="9">
        <v>24987</v>
      </c>
      <c r="H214" s="8">
        <f t="shared" si="6"/>
        <v>4.053581113801453</v>
      </c>
      <c r="I214" s="8">
        <f t="shared" si="7"/>
        <v>16741.29</v>
      </c>
    </row>
    <row r="215" spans="1:9" x14ac:dyDescent="0.35">
      <c r="A215" s="14" t="s">
        <v>59</v>
      </c>
      <c r="B215" s="32">
        <v>2021</v>
      </c>
      <c r="C215" s="7" t="s">
        <v>43</v>
      </c>
      <c r="D215" s="8">
        <v>6.4500156985871273</v>
      </c>
      <c r="E215" s="9">
        <v>205433</v>
      </c>
      <c r="H215" s="8">
        <f t="shared" si="6"/>
        <v>4.3215105180533753</v>
      </c>
      <c r="I215" s="8">
        <f t="shared" si="7"/>
        <v>137640.11000000002</v>
      </c>
    </row>
    <row r="216" spans="1:9" x14ac:dyDescent="0.35">
      <c r="A216" s="14" t="s">
        <v>60</v>
      </c>
      <c r="B216" s="32">
        <v>2021</v>
      </c>
      <c r="C216" s="7" t="s">
        <v>43</v>
      </c>
      <c r="D216" s="8">
        <v>7.3</v>
      </c>
      <c r="E216" s="9">
        <v>391499</v>
      </c>
      <c r="H216" s="8">
        <f t="shared" si="6"/>
        <v>4.891</v>
      </c>
      <c r="I216" s="8">
        <f t="shared" si="7"/>
        <v>262304.33</v>
      </c>
    </row>
    <row r="217" spans="1:9" x14ac:dyDescent="0.35">
      <c r="A217" s="14" t="s">
        <v>61</v>
      </c>
      <c r="B217" s="32">
        <v>2021</v>
      </c>
      <c r="C217" s="7" t="s">
        <v>43</v>
      </c>
      <c r="D217" s="8">
        <v>6.6</v>
      </c>
      <c r="E217" s="8">
        <v>271656</v>
      </c>
      <c r="H217" s="8">
        <f t="shared" si="6"/>
        <v>4.4219999999999997</v>
      </c>
      <c r="I217" s="8">
        <f t="shared" si="7"/>
        <v>182009.52000000002</v>
      </c>
    </row>
    <row r="218" spans="1:9" x14ac:dyDescent="0.35">
      <c r="A218" s="14" t="s">
        <v>63</v>
      </c>
      <c r="B218" s="32">
        <v>2021</v>
      </c>
      <c r="C218" s="7" t="s">
        <v>43</v>
      </c>
      <c r="D218" s="8">
        <v>6.5</v>
      </c>
      <c r="E218" s="9">
        <v>6968</v>
      </c>
      <c r="H218" s="8">
        <f t="shared" si="6"/>
        <v>4.3550000000000004</v>
      </c>
      <c r="I218" s="8">
        <f t="shared" si="7"/>
        <v>4668.5600000000004</v>
      </c>
    </row>
    <row r="219" spans="1:9" x14ac:dyDescent="0.35">
      <c r="A219" s="14" t="s">
        <v>36</v>
      </c>
      <c r="B219" s="32">
        <v>2021</v>
      </c>
      <c r="C219" s="7" t="s">
        <v>43</v>
      </c>
      <c r="D219" s="8">
        <v>7</v>
      </c>
      <c r="E219" s="9">
        <v>18900</v>
      </c>
      <c r="H219" s="8">
        <f t="shared" si="6"/>
        <v>4.6900000000000004</v>
      </c>
      <c r="I219" s="8">
        <f t="shared" si="7"/>
        <v>12663</v>
      </c>
    </row>
    <row r="220" spans="1:9" x14ac:dyDescent="0.35">
      <c r="A220" s="14" t="s">
        <v>38</v>
      </c>
      <c r="B220" s="32">
        <v>2021</v>
      </c>
      <c r="C220" s="7" t="s">
        <v>43</v>
      </c>
      <c r="D220" s="8">
        <v>6.9000519480519484</v>
      </c>
      <c r="E220" s="9">
        <v>66413</v>
      </c>
      <c r="H220" s="8">
        <f t="shared" si="6"/>
        <v>4.6230348051948056</v>
      </c>
      <c r="I220" s="8">
        <f t="shared" si="7"/>
        <v>44496.71</v>
      </c>
    </row>
    <row r="221" spans="1:9" x14ac:dyDescent="0.35">
      <c r="A221" s="14" t="s">
        <v>64</v>
      </c>
      <c r="B221" s="32">
        <v>2021</v>
      </c>
      <c r="C221" s="7" t="s">
        <v>43</v>
      </c>
      <c r="D221" s="8">
        <v>7.2</v>
      </c>
      <c r="E221" s="8">
        <v>139104</v>
      </c>
      <c r="H221" s="8">
        <f t="shared" si="6"/>
        <v>4.8240000000000007</v>
      </c>
      <c r="I221" s="8">
        <f t="shared" si="7"/>
        <v>93199.680000000008</v>
      </c>
    </row>
    <row r="222" spans="1:9" x14ac:dyDescent="0.35">
      <c r="A222" s="14" t="s">
        <v>65</v>
      </c>
      <c r="B222" s="32">
        <v>2021</v>
      </c>
      <c r="C222" s="7" t="s">
        <v>43</v>
      </c>
      <c r="D222" s="8">
        <v>8.15</v>
      </c>
      <c r="E222" s="9">
        <v>16137</v>
      </c>
      <c r="H222" s="8">
        <f t="shared" si="6"/>
        <v>5.4605000000000006</v>
      </c>
      <c r="I222" s="8">
        <f t="shared" si="7"/>
        <v>10811.79</v>
      </c>
    </row>
    <row r="223" spans="1:9" x14ac:dyDescent="0.35">
      <c r="A223" s="14" t="s">
        <v>66</v>
      </c>
      <c r="B223" s="32">
        <v>2021</v>
      </c>
      <c r="C223" s="7" t="s">
        <v>43</v>
      </c>
      <c r="D223" s="8">
        <v>6.3499942889777268</v>
      </c>
      <c r="E223" s="9">
        <v>277971</v>
      </c>
      <c r="H223" s="8">
        <f t="shared" si="6"/>
        <v>4.2544961736150775</v>
      </c>
      <c r="I223" s="8">
        <f t="shared" si="7"/>
        <v>186240.57</v>
      </c>
    </row>
    <row r="224" spans="1:9" x14ac:dyDescent="0.35">
      <c r="A224" s="14" t="s">
        <v>67</v>
      </c>
      <c r="B224" s="32">
        <v>2021</v>
      </c>
      <c r="C224" s="7" t="s">
        <v>43</v>
      </c>
      <c r="D224" s="8">
        <v>6.4</v>
      </c>
      <c r="E224" s="8">
        <v>736320</v>
      </c>
      <c r="H224" s="8">
        <f t="shared" si="6"/>
        <v>4.2880000000000003</v>
      </c>
      <c r="I224" s="8">
        <f t="shared" si="7"/>
        <v>493334.4</v>
      </c>
    </row>
    <row r="225" spans="1:9" x14ac:dyDescent="0.35">
      <c r="A225" s="14" t="s">
        <v>39</v>
      </c>
      <c r="B225" s="32">
        <v>2021</v>
      </c>
      <c r="C225" s="7" t="s">
        <v>43</v>
      </c>
      <c r="D225" s="8">
        <v>9.3000157604412923</v>
      </c>
      <c r="E225" s="9">
        <v>295043</v>
      </c>
      <c r="H225" s="8">
        <f t="shared" si="6"/>
        <v>6.2310105594956662</v>
      </c>
      <c r="I225" s="8">
        <f t="shared" si="7"/>
        <v>197678.81</v>
      </c>
    </row>
    <row r="226" spans="1:9" x14ac:dyDescent="0.35">
      <c r="A226" s="14" t="s">
        <v>68</v>
      </c>
      <c r="B226" s="32">
        <v>2021</v>
      </c>
      <c r="C226" s="7" t="s">
        <v>43</v>
      </c>
      <c r="D226" s="8">
        <v>6.9000333000333001</v>
      </c>
      <c r="E226" s="9">
        <v>103604</v>
      </c>
      <c r="H226" s="8">
        <f t="shared" si="6"/>
        <v>4.6230223110223116</v>
      </c>
      <c r="I226" s="8">
        <f t="shared" si="7"/>
        <v>69414.680000000008</v>
      </c>
    </row>
    <row r="227" spans="1:9" x14ac:dyDescent="0.35">
      <c r="A227" s="14" t="s">
        <v>69</v>
      </c>
      <c r="B227" s="32">
        <v>2021</v>
      </c>
      <c r="C227" s="7" t="s">
        <v>43</v>
      </c>
      <c r="D227" s="8">
        <v>6.35</v>
      </c>
      <c r="E227" s="8">
        <v>33655</v>
      </c>
      <c r="H227" s="8">
        <f t="shared" si="6"/>
        <v>4.2545000000000002</v>
      </c>
      <c r="I227" s="8">
        <f t="shared" si="7"/>
        <v>22548.850000000002</v>
      </c>
    </row>
    <row r="228" spans="1:9" x14ac:dyDescent="0.35">
      <c r="A228" s="14" t="s">
        <v>70</v>
      </c>
      <c r="B228" s="32">
        <v>2021</v>
      </c>
      <c r="C228" s="7" t="s">
        <v>43</v>
      </c>
      <c r="D228" s="8">
        <v>7.45</v>
      </c>
      <c r="E228" s="9">
        <v>203832</v>
      </c>
      <c r="H228" s="8">
        <f t="shared" si="6"/>
        <v>4.9915000000000003</v>
      </c>
      <c r="I228" s="8">
        <f t="shared" si="7"/>
        <v>136567.44</v>
      </c>
    </row>
    <row r="229" spans="1:9" x14ac:dyDescent="0.35">
      <c r="A229" s="14" t="s">
        <v>71</v>
      </c>
      <c r="B229" s="32">
        <v>2021</v>
      </c>
      <c r="C229" s="7" t="s">
        <v>43</v>
      </c>
      <c r="D229" s="8">
        <v>6.5</v>
      </c>
      <c r="E229" s="9">
        <v>152295</v>
      </c>
      <c r="H229" s="8">
        <f t="shared" si="6"/>
        <v>4.3550000000000004</v>
      </c>
      <c r="I229" s="8">
        <f t="shared" si="7"/>
        <v>102037.65000000001</v>
      </c>
    </row>
    <row r="230" spans="1:9" x14ac:dyDescent="0.35">
      <c r="A230" s="14" t="s">
        <v>40</v>
      </c>
      <c r="B230" s="32">
        <v>2021</v>
      </c>
      <c r="C230" s="7" t="s">
        <v>43</v>
      </c>
      <c r="D230" s="8">
        <v>6.5</v>
      </c>
      <c r="E230" s="9">
        <v>481000</v>
      </c>
      <c r="H230" s="8">
        <f t="shared" si="6"/>
        <v>4.3550000000000004</v>
      </c>
      <c r="I230" s="8">
        <f t="shared" si="7"/>
        <v>322270</v>
      </c>
    </row>
    <row r="231" spans="1:9" x14ac:dyDescent="0.35">
      <c r="A231" s="14" t="s">
        <v>72</v>
      </c>
      <c r="B231" s="32">
        <v>2021</v>
      </c>
      <c r="C231" s="7" t="s">
        <v>43</v>
      </c>
      <c r="D231" s="8">
        <v>7.100044365572316</v>
      </c>
      <c r="E231" s="9">
        <v>32007</v>
      </c>
      <c r="H231" s="8">
        <f t="shared" si="6"/>
        <v>4.7570297249334521</v>
      </c>
      <c r="I231" s="8">
        <f t="shared" si="7"/>
        <v>21444.690000000002</v>
      </c>
    </row>
    <row r="232" spans="1:9" x14ac:dyDescent="0.35">
      <c r="A232" s="14" t="s">
        <v>73</v>
      </c>
      <c r="B232" s="32">
        <v>2021</v>
      </c>
      <c r="C232" s="7" t="s">
        <v>43</v>
      </c>
      <c r="D232" s="8">
        <v>6.8</v>
      </c>
      <c r="E232" s="8">
        <v>54672</v>
      </c>
      <c r="H232" s="8">
        <f t="shared" si="6"/>
        <v>4.556</v>
      </c>
      <c r="I232" s="8">
        <f t="shared" si="7"/>
        <v>36630.240000000005</v>
      </c>
    </row>
    <row r="233" spans="1:9" x14ac:dyDescent="0.35">
      <c r="A233" s="14" t="s">
        <v>41</v>
      </c>
      <c r="B233" s="32">
        <v>2021</v>
      </c>
      <c r="C233" s="7" t="s">
        <v>43</v>
      </c>
      <c r="D233" s="8">
        <v>8.4</v>
      </c>
      <c r="E233" s="9">
        <v>596232</v>
      </c>
      <c r="H233" s="8">
        <f t="shared" si="6"/>
        <v>5.628000000000001</v>
      </c>
      <c r="I233" s="8">
        <f t="shared" si="7"/>
        <v>399475.44</v>
      </c>
    </row>
    <row r="234" spans="1:9" x14ac:dyDescent="0.35">
      <c r="A234" s="14" t="s">
        <v>75</v>
      </c>
      <c r="B234" s="32">
        <v>2021</v>
      </c>
      <c r="C234" s="7" t="s">
        <v>43</v>
      </c>
      <c r="D234" s="8">
        <v>6.1000272108843534</v>
      </c>
      <c r="E234" s="9">
        <v>112088</v>
      </c>
      <c r="H234" s="8">
        <f t="shared" si="6"/>
        <v>4.0870182312925172</v>
      </c>
      <c r="I234" s="8">
        <f t="shared" si="7"/>
        <v>75098.960000000006</v>
      </c>
    </row>
    <row r="235" spans="1:9" x14ac:dyDescent="0.35">
      <c r="A235" s="14" t="s">
        <v>76</v>
      </c>
      <c r="B235" s="32">
        <v>2021</v>
      </c>
      <c r="C235" s="7" t="s">
        <v>43</v>
      </c>
      <c r="D235" s="8">
        <v>6.7</v>
      </c>
      <c r="E235" s="9">
        <v>20368</v>
      </c>
      <c r="H235" s="8">
        <f t="shared" si="6"/>
        <v>4.4890000000000008</v>
      </c>
      <c r="I235" s="8">
        <f t="shared" si="7"/>
        <v>13646.560000000001</v>
      </c>
    </row>
    <row r="236" spans="1:9" x14ac:dyDescent="0.35">
      <c r="A236" s="14" t="s">
        <v>77</v>
      </c>
      <c r="B236" s="29">
        <v>2017</v>
      </c>
      <c r="C236" s="15" t="s">
        <v>12</v>
      </c>
      <c r="D236" s="8">
        <v>20.994523303900749</v>
      </c>
      <c r="E236" s="9">
        <v>375774</v>
      </c>
      <c r="H236" s="8">
        <f t="shared" si="6"/>
        <v>14.066330613613502</v>
      </c>
      <c r="I236" s="8">
        <f t="shared" si="7"/>
        <v>251768.58000000002</v>
      </c>
    </row>
    <row r="237" spans="1:9" x14ac:dyDescent="0.35">
      <c r="A237" s="14" t="s">
        <v>78</v>
      </c>
      <c r="B237" s="29">
        <v>2017</v>
      </c>
      <c r="C237" s="15" t="s">
        <v>12</v>
      </c>
      <c r="D237" s="8">
        <v>9.35</v>
      </c>
      <c r="E237" s="9">
        <v>198407</v>
      </c>
      <c r="H237" s="8">
        <f t="shared" si="6"/>
        <v>6.2645</v>
      </c>
      <c r="I237" s="8">
        <f t="shared" si="7"/>
        <v>132932.69</v>
      </c>
    </row>
    <row r="238" spans="1:9" x14ac:dyDescent="0.35">
      <c r="A238" s="14" t="s">
        <v>79</v>
      </c>
      <c r="B238" s="29">
        <v>2017</v>
      </c>
      <c r="C238" s="15" t="s">
        <v>12</v>
      </c>
      <c r="D238" s="8">
        <v>17.399999999999999</v>
      </c>
      <c r="E238" s="9">
        <v>124844.99999999999</v>
      </c>
      <c r="H238" s="8">
        <f t="shared" si="6"/>
        <v>11.657999999999999</v>
      </c>
      <c r="I238" s="8">
        <f t="shared" si="7"/>
        <v>83646.149999999994</v>
      </c>
    </row>
    <row r="239" spans="1:9" x14ac:dyDescent="0.35">
      <c r="A239" s="14" t="s">
        <v>80</v>
      </c>
      <c r="B239" s="29">
        <v>2017</v>
      </c>
      <c r="C239" s="15" t="s">
        <v>12</v>
      </c>
      <c r="D239" s="8">
        <v>7.2300037078235073</v>
      </c>
      <c r="E239" s="9">
        <v>974965.5</v>
      </c>
      <c r="H239" s="8">
        <f t="shared" si="6"/>
        <v>4.8441024842417502</v>
      </c>
      <c r="I239" s="8">
        <f t="shared" si="7"/>
        <v>653226.88500000001</v>
      </c>
    </row>
    <row r="240" spans="1:9" x14ac:dyDescent="0.35">
      <c r="A240" s="14" t="s">
        <v>81</v>
      </c>
      <c r="B240" s="29">
        <v>2017</v>
      </c>
      <c r="C240" s="15" t="s">
        <v>12</v>
      </c>
      <c r="D240" s="8">
        <v>10</v>
      </c>
      <c r="E240" s="9">
        <v>33210</v>
      </c>
      <c r="H240" s="8">
        <f t="shared" si="6"/>
        <v>6.7</v>
      </c>
      <c r="I240" s="8">
        <f t="shared" si="7"/>
        <v>22250.7</v>
      </c>
    </row>
    <row r="241" spans="1:9" x14ac:dyDescent="0.35">
      <c r="A241" s="14" t="s">
        <v>52</v>
      </c>
      <c r="B241" s="29">
        <v>2017</v>
      </c>
      <c r="C241" s="15" t="s">
        <v>12</v>
      </c>
      <c r="D241" s="8">
        <v>9.519897304236201</v>
      </c>
      <c r="E241" s="9">
        <v>14832.16</v>
      </c>
      <c r="H241" s="8">
        <f t="shared" si="6"/>
        <v>6.378331193838255</v>
      </c>
      <c r="I241" s="8">
        <f t="shared" si="7"/>
        <v>9937.5472000000009</v>
      </c>
    </row>
    <row r="242" spans="1:9" x14ac:dyDescent="0.35">
      <c r="A242" s="14" t="s">
        <v>82</v>
      </c>
      <c r="B242" s="29">
        <v>2017</v>
      </c>
      <c r="C242" s="15" t="s">
        <v>12</v>
      </c>
      <c r="D242" s="8">
        <v>10.199999999999999</v>
      </c>
      <c r="E242" s="9">
        <v>155040</v>
      </c>
      <c r="H242" s="8">
        <f t="shared" si="6"/>
        <v>6.8339999999999996</v>
      </c>
      <c r="I242" s="8">
        <f t="shared" si="7"/>
        <v>103876.8</v>
      </c>
    </row>
    <row r="243" spans="1:9" x14ac:dyDescent="0.35">
      <c r="A243" s="14" t="s">
        <v>83</v>
      </c>
      <c r="B243" s="29">
        <v>2017</v>
      </c>
      <c r="C243" s="15" t="s">
        <v>12</v>
      </c>
      <c r="D243" s="8">
        <v>11.1000273000273</v>
      </c>
      <c r="E243" s="9">
        <v>203296.5</v>
      </c>
      <c r="H243" s="8">
        <f t="shared" si="6"/>
        <v>7.4370182910182914</v>
      </c>
      <c r="I243" s="8">
        <f t="shared" si="7"/>
        <v>136208.655</v>
      </c>
    </row>
    <row r="244" spans="1:9" x14ac:dyDescent="0.35">
      <c r="A244" s="14" t="s">
        <v>84</v>
      </c>
      <c r="B244" s="29">
        <v>2017</v>
      </c>
      <c r="C244" s="15" t="s">
        <v>12</v>
      </c>
      <c r="D244" s="8">
        <v>9.3800195354894722</v>
      </c>
      <c r="E244" s="9">
        <v>172854.64</v>
      </c>
      <c r="H244" s="8">
        <f t="shared" si="6"/>
        <v>6.284613088777947</v>
      </c>
      <c r="I244" s="8">
        <f t="shared" si="7"/>
        <v>115812.60880000002</v>
      </c>
    </row>
    <row r="245" spans="1:9" x14ac:dyDescent="0.35">
      <c r="A245" s="14" t="s">
        <v>59</v>
      </c>
      <c r="B245" s="29">
        <v>2017</v>
      </c>
      <c r="C245" s="15" t="s">
        <v>12</v>
      </c>
      <c r="D245" s="8">
        <v>11.60008254230293</v>
      </c>
      <c r="E245" s="9">
        <v>28106.799999999999</v>
      </c>
      <c r="H245" s="8">
        <f t="shared" si="6"/>
        <v>7.772055303342964</v>
      </c>
      <c r="I245" s="8">
        <f t="shared" si="7"/>
        <v>18831.556</v>
      </c>
    </row>
    <row r="246" spans="1:9" x14ac:dyDescent="0.35">
      <c r="A246" s="14" t="s">
        <v>85</v>
      </c>
      <c r="B246" s="29">
        <v>2017</v>
      </c>
      <c r="C246" s="15" t="s">
        <v>12</v>
      </c>
      <c r="D246" s="8">
        <v>12.79994700582936</v>
      </c>
      <c r="E246" s="9">
        <v>48307.200000000004</v>
      </c>
      <c r="H246" s="8">
        <f t="shared" si="6"/>
        <v>8.5759644939056709</v>
      </c>
      <c r="I246" s="8">
        <f t="shared" si="7"/>
        <v>32365.824000000004</v>
      </c>
    </row>
    <row r="247" spans="1:9" x14ac:dyDescent="0.35">
      <c r="A247" s="14" t="s">
        <v>86</v>
      </c>
      <c r="B247" s="29">
        <v>2017</v>
      </c>
      <c r="C247" s="15" t="s">
        <v>12</v>
      </c>
      <c r="D247" s="8">
        <v>12.100055401662051</v>
      </c>
      <c r="E247" s="8">
        <v>109202.5</v>
      </c>
      <c r="H247" s="8">
        <f t="shared" si="6"/>
        <v>8.1070371191135742</v>
      </c>
      <c r="I247" s="8">
        <f t="shared" si="7"/>
        <v>73165.675000000003</v>
      </c>
    </row>
    <row r="248" spans="1:9" x14ac:dyDescent="0.35">
      <c r="A248" s="14" t="s">
        <v>38</v>
      </c>
      <c r="B248" s="29">
        <v>2017</v>
      </c>
      <c r="C248" s="15" t="s">
        <v>12</v>
      </c>
      <c r="D248" s="8">
        <v>12.599950396825397</v>
      </c>
      <c r="E248" s="9">
        <v>50803.199999999997</v>
      </c>
      <c r="H248" s="8">
        <f t="shared" si="6"/>
        <v>8.4419667658730173</v>
      </c>
      <c r="I248" s="8">
        <f t="shared" si="7"/>
        <v>34038.144</v>
      </c>
    </row>
    <row r="249" spans="1:9" x14ac:dyDescent="0.35">
      <c r="A249" s="14" t="s">
        <v>87</v>
      </c>
      <c r="B249" s="29">
        <v>2017</v>
      </c>
      <c r="C249" s="15" t="s">
        <v>12</v>
      </c>
      <c r="D249" s="8">
        <v>11.399942412899511</v>
      </c>
      <c r="E249" s="9">
        <v>39592.200000000004</v>
      </c>
      <c r="H249" s="8">
        <f t="shared" si="6"/>
        <v>7.637961416642673</v>
      </c>
      <c r="I249" s="8">
        <f t="shared" si="7"/>
        <v>26526.774000000005</v>
      </c>
    </row>
    <row r="250" spans="1:9" x14ac:dyDescent="0.35">
      <c r="A250" s="14" t="s">
        <v>65</v>
      </c>
      <c r="B250" s="29">
        <v>2017</v>
      </c>
      <c r="C250" s="15" t="s">
        <v>12</v>
      </c>
      <c r="D250" s="8">
        <v>9.1300163800163805</v>
      </c>
      <c r="E250" s="9">
        <v>222954.6</v>
      </c>
      <c r="H250" s="8">
        <f t="shared" si="6"/>
        <v>6.1171109746109753</v>
      </c>
      <c r="I250" s="8">
        <f t="shared" si="7"/>
        <v>149379.58200000002</v>
      </c>
    </row>
    <row r="251" spans="1:9" x14ac:dyDescent="0.35">
      <c r="A251" s="14" t="s">
        <v>88</v>
      </c>
      <c r="B251" s="29">
        <v>2017</v>
      </c>
      <c r="C251" s="15" t="s">
        <v>12</v>
      </c>
      <c r="D251" s="8">
        <v>7.8600118835412953</v>
      </c>
      <c r="E251" s="9">
        <v>198425.7</v>
      </c>
      <c r="H251" s="8">
        <f t="shared" si="6"/>
        <v>5.2662079619726683</v>
      </c>
      <c r="I251" s="8">
        <f t="shared" si="7"/>
        <v>132945.21900000001</v>
      </c>
    </row>
    <row r="252" spans="1:9" x14ac:dyDescent="0.35">
      <c r="A252" s="14" t="s">
        <v>40</v>
      </c>
      <c r="B252" s="29">
        <v>2017</v>
      </c>
      <c r="C252" s="15" t="s">
        <v>12</v>
      </c>
      <c r="D252" s="8">
        <v>15.199955015744489</v>
      </c>
      <c r="E252" s="9">
        <v>135158.39999999999</v>
      </c>
      <c r="H252" s="8">
        <f t="shared" si="6"/>
        <v>10.183969860548808</v>
      </c>
      <c r="I252" s="8">
        <f t="shared" si="7"/>
        <v>90556.127999999997</v>
      </c>
    </row>
    <row r="253" spans="1:9" x14ac:dyDescent="0.35">
      <c r="A253" s="14" t="s">
        <v>73</v>
      </c>
      <c r="B253" s="29">
        <v>2017</v>
      </c>
      <c r="C253" s="15" t="s">
        <v>12</v>
      </c>
      <c r="D253" s="8">
        <v>16.300083822296731</v>
      </c>
      <c r="E253" s="9">
        <v>19445.900000000001</v>
      </c>
      <c r="H253" s="8">
        <f t="shared" si="6"/>
        <v>10.921056160938811</v>
      </c>
      <c r="I253" s="8">
        <f t="shared" si="7"/>
        <v>13028.753000000002</v>
      </c>
    </row>
    <row r="254" spans="1:9" x14ac:dyDescent="0.35">
      <c r="A254" s="14" t="s">
        <v>41</v>
      </c>
      <c r="B254" s="29">
        <v>2017</v>
      </c>
      <c r="C254" s="15" t="s">
        <v>12</v>
      </c>
      <c r="D254" s="8">
        <v>6.9199959685547272</v>
      </c>
      <c r="E254" s="9">
        <v>686602.4</v>
      </c>
      <c r="H254" s="8">
        <f t="shared" si="6"/>
        <v>4.6363972989316675</v>
      </c>
      <c r="I254" s="8">
        <f t="shared" si="7"/>
        <v>460023.60800000007</v>
      </c>
    </row>
    <row r="255" spans="1:9" x14ac:dyDescent="0.35">
      <c r="A255" s="14" t="s">
        <v>89</v>
      </c>
      <c r="B255" s="29">
        <v>2017</v>
      </c>
      <c r="C255" s="15" t="s">
        <v>12</v>
      </c>
      <c r="D255" s="8">
        <v>10.9</v>
      </c>
      <c r="E255" s="9">
        <v>324275</v>
      </c>
      <c r="H255" s="8">
        <f t="shared" si="6"/>
        <v>7.3030000000000008</v>
      </c>
      <c r="I255" s="8">
        <f t="shared" si="7"/>
        <v>217264.25</v>
      </c>
    </row>
    <row r="256" spans="1:9" x14ac:dyDescent="0.35">
      <c r="A256" s="13" t="s">
        <v>90</v>
      </c>
      <c r="B256" s="30">
        <v>2018</v>
      </c>
      <c r="C256" s="15" t="s">
        <v>12</v>
      </c>
      <c r="D256" s="8">
        <v>34.299999999999997</v>
      </c>
      <c r="E256" s="9">
        <v>4802</v>
      </c>
      <c r="H256" s="8">
        <f t="shared" si="6"/>
        <v>22.980999999999998</v>
      </c>
      <c r="I256" s="8">
        <f t="shared" si="7"/>
        <v>3217.34</v>
      </c>
    </row>
    <row r="257" spans="1:9" x14ac:dyDescent="0.35">
      <c r="A257" s="14" t="s">
        <v>77</v>
      </c>
      <c r="B257" s="30">
        <v>2018</v>
      </c>
      <c r="C257" s="15" t="s">
        <v>12</v>
      </c>
      <c r="D257" s="8">
        <v>14.330594552629876</v>
      </c>
      <c r="E257" s="9">
        <v>221035.1</v>
      </c>
      <c r="H257" s="8">
        <f t="shared" si="6"/>
        <v>9.6014983502620179</v>
      </c>
      <c r="I257" s="8">
        <f t="shared" si="7"/>
        <v>148093.51700000002</v>
      </c>
    </row>
    <row r="258" spans="1:9" x14ac:dyDescent="0.35">
      <c r="A258" s="14" t="s">
        <v>78</v>
      </c>
      <c r="B258" s="30">
        <v>2018</v>
      </c>
      <c r="C258" s="15" t="s">
        <v>12</v>
      </c>
      <c r="D258" s="8">
        <v>9.9800202559616977</v>
      </c>
      <c r="E258" s="9">
        <v>216785.56</v>
      </c>
      <c r="H258" s="8">
        <f t="shared" si="6"/>
        <v>6.6866135714943375</v>
      </c>
      <c r="I258" s="8">
        <f t="shared" si="7"/>
        <v>145246.32520000002</v>
      </c>
    </row>
    <row r="259" spans="1:9" x14ac:dyDescent="0.35">
      <c r="A259" s="14" t="s">
        <v>79</v>
      </c>
      <c r="B259" s="30">
        <v>2018</v>
      </c>
      <c r="C259" s="15" t="s">
        <v>12</v>
      </c>
      <c r="D259" s="8">
        <v>16.300072568940493</v>
      </c>
      <c r="E259" s="9">
        <v>89845.6</v>
      </c>
      <c r="H259" s="8">
        <f t="shared" ref="H259:H322" si="8">D259*0.67</f>
        <v>10.921048621190131</v>
      </c>
      <c r="I259" s="8">
        <f t="shared" ref="I259:I322" si="9">E259*0.67</f>
        <v>60196.552000000011</v>
      </c>
    </row>
    <row r="260" spans="1:9" x14ac:dyDescent="0.35">
      <c r="A260" s="14" t="s">
        <v>80</v>
      </c>
      <c r="B260" s="30">
        <v>2018</v>
      </c>
      <c r="C260" s="15" t="s">
        <v>12</v>
      </c>
      <c r="D260" s="8">
        <v>7.2500035273368608</v>
      </c>
      <c r="E260" s="9">
        <v>1027687.5</v>
      </c>
      <c r="H260" s="8">
        <f t="shared" si="8"/>
        <v>4.8575023633156968</v>
      </c>
      <c r="I260" s="8">
        <f t="shared" si="9"/>
        <v>688550.625</v>
      </c>
    </row>
    <row r="261" spans="1:9" x14ac:dyDescent="0.35">
      <c r="A261" s="14" t="s">
        <v>81</v>
      </c>
      <c r="B261" s="30">
        <v>2018</v>
      </c>
      <c r="C261" s="15" t="s">
        <v>12</v>
      </c>
      <c r="D261" s="8">
        <v>9.0101754385964909</v>
      </c>
      <c r="E261" s="9">
        <v>25678.5</v>
      </c>
      <c r="H261" s="8">
        <f t="shared" si="8"/>
        <v>6.036817543859649</v>
      </c>
      <c r="I261" s="8">
        <f t="shared" si="9"/>
        <v>17204.595000000001</v>
      </c>
    </row>
    <row r="262" spans="1:9" x14ac:dyDescent="0.35">
      <c r="A262" s="14" t="s">
        <v>52</v>
      </c>
      <c r="B262" s="30">
        <v>2018</v>
      </c>
      <c r="C262" s="15" t="s">
        <v>12</v>
      </c>
      <c r="D262" s="8">
        <v>9.4397463002114161</v>
      </c>
      <c r="E262" s="9">
        <v>13395.359999999999</v>
      </c>
      <c r="H262" s="8">
        <f t="shared" si="8"/>
        <v>6.3246300211416493</v>
      </c>
      <c r="I262" s="8">
        <f t="shared" si="9"/>
        <v>8974.8912</v>
      </c>
    </row>
    <row r="263" spans="1:9" x14ac:dyDescent="0.35">
      <c r="A263" s="14" t="s">
        <v>82</v>
      </c>
      <c r="B263" s="30">
        <v>2018</v>
      </c>
      <c r="C263" s="15" t="s">
        <v>12</v>
      </c>
      <c r="D263" s="8">
        <v>11.100033255736614</v>
      </c>
      <c r="E263" s="9">
        <v>166888.5</v>
      </c>
      <c r="H263" s="8">
        <f t="shared" si="8"/>
        <v>7.4370222813435314</v>
      </c>
      <c r="I263" s="8">
        <f t="shared" si="9"/>
        <v>111815.29500000001</v>
      </c>
    </row>
    <row r="264" spans="1:9" x14ac:dyDescent="0.35">
      <c r="A264" s="14" t="s">
        <v>91</v>
      </c>
      <c r="B264" s="30">
        <v>2018</v>
      </c>
      <c r="C264" s="15" t="s">
        <v>12</v>
      </c>
      <c r="D264" s="8">
        <v>11.7</v>
      </c>
      <c r="E264" s="9">
        <v>5967</v>
      </c>
      <c r="H264" s="8">
        <f t="shared" si="8"/>
        <v>7.8390000000000004</v>
      </c>
      <c r="I264" s="8">
        <f t="shared" si="9"/>
        <v>3997.8900000000003</v>
      </c>
    </row>
    <row r="265" spans="1:9" x14ac:dyDescent="0.35">
      <c r="A265" s="14" t="s">
        <v>83</v>
      </c>
      <c r="B265" s="30">
        <v>2018</v>
      </c>
      <c r="C265" s="15" t="s">
        <v>12</v>
      </c>
      <c r="D265" s="8">
        <v>10.5</v>
      </c>
      <c r="E265" s="9">
        <v>191520</v>
      </c>
      <c r="H265" s="8">
        <f t="shared" si="8"/>
        <v>7.0350000000000001</v>
      </c>
      <c r="I265" s="8">
        <f t="shared" si="9"/>
        <v>128318.40000000001</v>
      </c>
    </row>
    <row r="266" spans="1:9" x14ac:dyDescent="0.35">
      <c r="A266" s="14" t="s">
        <v>84</v>
      </c>
      <c r="B266" s="30">
        <v>2018</v>
      </c>
      <c r="C266" s="15" t="s">
        <v>12</v>
      </c>
      <c r="D266" s="8">
        <v>9.6399893076717458</v>
      </c>
      <c r="E266" s="9">
        <v>180316.2</v>
      </c>
      <c r="H266" s="8">
        <f t="shared" si="8"/>
        <v>6.4587928361400699</v>
      </c>
      <c r="I266" s="8">
        <f t="shared" si="9"/>
        <v>120811.85400000002</v>
      </c>
    </row>
    <row r="267" spans="1:9" x14ac:dyDescent="0.35">
      <c r="A267" s="14" t="s">
        <v>59</v>
      </c>
      <c r="B267" s="30">
        <v>2018</v>
      </c>
      <c r="C267" s="15" t="s">
        <v>12</v>
      </c>
      <c r="D267" s="8">
        <v>11.4</v>
      </c>
      <c r="E267" s="9">
        <v>18981</v>
      </c>
      <c r="H267" s="8">
        <f t="shared" si="8"/>
        <v>7.6380000000000008</v>
      </c>
      <c r="I267" s="8">
        <f t="shared" si="9"/>
        <v>12717.27</v>
      </c>
    </row>
    <row r="268" spans="1:9" x14ac:dyDescent="0.35">
      <c r="A268" s="14" t="s">
        <v>85</v>
      </c>
      <c r="B268" s="30">
        <v>2018</v>
      </c>
      <c r="C268" s="15" t="s">
        <v>12</v>
      </c>
      <c r="D268" s="8">
        <v>12.9001287001287</v>
      </c>
      <c r="E268" s="9">
        <v>50116.5</v>
      </c>
      <c r="H268" s="8">
        <f t="shared" si="8"/>
        <v>8.6430862290862294</v>
      </c>
      <c r="I268" s="8">
        <f t="shared" si="9"/>
        <v>33578.055</v>
      </c>
    </row>
    <row r="269" spans="1:9" x14ac:dyDescent="0.35">
      <c r="A269" s="14" t="s">
        <v>86</v>
      </c>
      <c r="B269" s="30">
        <v>2018</v>
      </c>
      <c r="C269" s="15" t="s">
        <v>12</v>
      </c>
      <c r="D269" s="8">
        <v>10.900043177892918</v>
      </c>
      <c r="E269" s="9">
        <v>100977.60000000001</v>
      </c>
      <c r="H269" s="8">
        <f t="shared" si="8"/>
        <v>7.3030289291882555</v>
      </c>
      <c r="I269" s="8">
        <f t="shared" si="9"/>
        <v>67654.992000000013</v>
      </c>
    </row>
    <row r="270" spans="1:9" x14ac:dyDescent="0.35">
      <c r="A270" s="14" t="s">
        <v>63</v>
      </c>
      <c r="B270" s="30">
        <v>2018</v>
      </c>
      <c r="C270" s="15" t="s">
        <v>12</v>
      </c>
      <c r="D270" s="8">
        <v>8.909433962264151</v>
      </c>
      <c r="E270" s="9">
        <v>4722.3</v>
      </c>
      <c r="H270" s="8">
        <f t="shared" si="8"/>
        <v>5.9693207547169811</v>
      </c>
      <c r="I270" s="8">
        <f t="shared" si="9"/>
        <v>3163.9410000000003</v>
      </c>
    </row>
    <row r="271" spans="1:9" x14ac:dyDescent="0.35">
      <c r="A271" s="14" t="s">
        <v>38</v>
      </c>
      <c r="B271" s="30">
        <v>2018</v>
      </c>
      <c r="C271" s="15" t="s">
        <v>12</v>
      </c>
      <c r="D271" s="8">
        <v>12.199948533196089</v>
      </c>
      <c r="E271" s="9">
        <v>47409.2</v>
      </c>
      <c r="H271" s="8">
        <f t="shared" si="8"/>
        <v>8.1739655172413794</v>
      </c>
      <c r="I271" s="8">
        <f t="shared" si="9"/>
        <v>31764.164000000001</v>
      </c>
    </row>
    <row r="272" spans="1:9" x14ac:dyDescent="0.35">
      <c r="A272" s="14" t="s">
        <v>64</v>
      </c>
      <c r="B272" s="30">
        <v>2018</v>
      </c>
      <c r="C272" s="15" t="s">
        <v>12</v>
      </c>
      <c r="D272" s="8">
        <v>12.299827437446075</v>
      </c>
      <c r="E272" s="9">
        <v>28511.4</v>
      </c>
      <c r="H272" s="8">
        <f t="shared" si="8"/>
        <v>8.2408843830888703</v>
      </c>
      <c r="I272" s="8">
        <f t="shared" si="9"/>
        <v>19102.638000000003</v>
      </c>
    </row>
    <row r="273" spans="1:9" x14ac:dyDescent="0.35">
      <c r="A273" s="14" t="s">
        <v>65</v>
      </c>
      <c r="B273" s="30">
        <v>2018</v>
      </c>
      <c r="C273" s="15" t="s">
        <v>12</v>
      </c>
      <c r="D273" s="8">
        <v>9.5299894625922015</v>
      </c>
      <c r="E273" s="9">
        <v>226099.24999999997</v>
      </c>
      <c r="H273" s="8">
        <f t="shared" si="8"/>
        <v>6.3850929399367757</v>
      </c>
      <c r="I273" s="8">
        <f t="shared" si="9"/>
        <v>151486.4975</v>
      </c>
    </row>
    <row r="274" spans="1:9" x14ac:dyDescent="0.35">
      <c r="A274" s="14" t="s">
        <v>39</v>
      </c>
      <c r="B274" s="30">
        <v>2018</v>
      </c>
      <c r="C274" s="15" t="s">
        <v>12</v>
      </c>
      <c r="D274" s="8">
        <v>7.47</v>
      </c>
      <c r="E274" s="9">
        <v>201690</v>
      </c>
      <c r="H274" s="8">
        <f t="shared" si="8"/>
        <v>5.0049000000000001</v>
      </c>
      <c r="I274" s="8">
        <f t="shared" si="9"/>
        <v>135132.30000000002</v>
      </c>
    </row>
    <row r="275" spans="1:9" x14ac:dyDescent="0.35">
      <c r="A275" s="14" t="s">
        <v>40</v>
      </c>
      <c r="B275" s="30">
        <v>2018</v>
      </c>
      <c r="C275" s="15" t="s">
        <v>12</v>
      </c>
      <c r="D275" s="8">
        <v>12.600026888948642</v>
      </c>
      <c r="E275" s="9">
        <v>93718.8</v>
      </c>
      <c r="H275" s="8">
        <f t="shared" si="8"/>
        <v>8.4420180155955915</v>
      </c>
      <c r="I275" s="8">
        <f t="shared" si="9"/>
        <v>62791.596000000005</v>
      </c>
    </row>
    <row r="276" spans="1:9" x14ac:dyDescent="0.35">
      <c r="A276" s="14" t="s">
        <v>73</v>
      </c>
      <c r="B276" s="30">
        <v>2018</v>
      </c>
      <c r="C276" s="15" t="s">
        <v>12</v>
      </c>
      <c r="D276" s="8">
        <v>16</v>
      </c>
      <c r="E276" s="9">
        <v>16544</v>
      </c>
      <c r="H276" s="8">
        <f t="shared" si="8"/>
        <v>10.72</v>
      </c>
      <c r="I276" s="8">
        <f t="shared" si="9"/>
        <v>11084.480000000001</v>
      </c>
    </row>
    <row r="277" spans="1:9" x14ac:dyDescent="0.35">
      <c r="A277" s="14" t="s">
        <v>41</v>
      </c>
      <c r="B277" s="30">
        <v>2018</v>
      </c>
      <c r="C277" s="15" t="s">
        <v>12</v>
      </c>
      <c r="D277" s="8">
        <v>7.82</v>
      </c>
      <c r="E277" s="9">
        <v>788256</v>
      </c>
      <c r="H277" s="8">
        <f t="shared" si="8"/>
        <v>5.2394000000000007</v>
      </c>
      <c r="I277" s="8">
        <f t="shared" si="9"/>
        <v>528131.52</v>
      </c>
    </row>
    <row r="278" spans="1:9" x14ac:dyDescent="0.35">
      <c r="A278" s="14" t="s">
        <v>75</v>
      </c>
      <c r="B278" s="30">
        <v>2018</v>
      </c>
      <c r="C278" s="15" t="s">
        <v>12</v>
      </c>
      <c r="D278" s="8">
        <v>10.500018426386585</v>
      </c>
      <c r="E278" s="9">
        <v>284917.5</v>
      </c>
      <c r="H278" s="8">
        <f t="shared" si="8"/>
        <v>7.0350123456790126</v>
      </c>
      <c r="I278" s="8">
        <f t="shared" si="9"/>
        <v>190894.72500000001</v>
      </c>
    </row>
    <row r="279" spans="1:9" x14ac:dyDescent="0.35">
      <c r="A279" s="14" t="s">
        <v>77</v>
      </c>
      <c r="B279" s="28">
        <v>2019</v>
      </c>
      <c r="C279" s="15" t="s">
        <v>12</v>
      </c>
      <c r="D279" s="8">
        <v>16.5</v>
      </c>
      <c r="E279" s="9">
        <v>277893</v>
      </c>
      <c r="H279" s="8">
        <f t="shared" si="8"/>
        <v>11.055000000000001</v>
      </c>
      <c r="I279" s="8">
        <f t="shared" si="9"/>
        <v>186188.31</v>
      </c>
    </row>
    <row r="280" spans="1:9" x14ac:dyDescent="0.35">
      <c r="A280" s="14" t="s">
        <v>78</v>
      </c>
      <c r="B280" s="28">
        <v>2019</v>
      </c>
      <c r="C280" s="15" t="s">
        <v>12</v>
      </c>
      <c r="D280" s="8">
        <v>12.199989830163734</v>
      </c>
      <c r="E280" s="9">
        <v>239925.19999999998</v>
      </c>
      <c r="H280" s="8">
        <f t="shared" si="8"/>
        <v>8.1739931862097013</v>
      </c>
      <c r="I280" s="8">
        <f t="shared" si="9"/>
        <v>160749.88399999999</v>
      </c>
    </row>
    <row r="281" spans="1:9" x14ac:dyDescent="0.35">
      <c r="A281" s="14" t="s">
        <v>79</v>
      </c>
      <c r="B281" s="28">
        <v>2019</v>
      </c>
      <c r="C281" s="15" t="s">
        <v>12</v>
      </c>
      <c r="D281" s="8">
        <v>21.299942512216155</v>
      </c>
      <c r="E281" s="9">
        <v>148205.4</v>
      </c>
      <c r="H281" s="8">
        <f t="shared" si="8"/>
        <v>14.270961483184825</v>
      </c>
      <c r="I281" s="8">
        <f t="shared" si="9"/>
        <v>99297.618000000002</v>
      </c>
    </row>
    <row r="282" spans="1:9" x14ac:dyDescent="0.35">
      <c r="A282" s="14" t="s">
        <v>80</v>
      </c>
      <c r="B282" s="28">
        <v>2019</v>
      </c>
      <c r="C282" s="15" t="s">
        <v>12</v>
      </c>
      <c r="D282" s="8">
        <v>7.98</v>
      </c>
      <c r="E282" s="9">
        <v>1044582</v>
      </c>
      <c r="H282" s="8">
        <f t="shared" si="8"/>
        <v>5.3466000000000005</v>
      </c>
      <c r="I282" s="8">
        <f t="shared" si="9"/>
        <v>699869.94000000006</v>
      </c>
    </row>
    <row r="283" spans="1:9" x14ac:dyDescent="0.35">
      <c r="A283" s="14" t="s">
        <v>82</v>
      </c>
      <c r="B283" s="28">
        <v>2019</v>
      </c>
      <c r="C283" s="15" t="s">
        <v>12</v>
      </c>
      <c r="D283" s="8">
        <v>11</v>
      </c>
      <c r="E283" s="9">
        <v>184118</v>
      </c>
      <c r="H283" s="8">
        <f t="shared" si="8"/>
        <v>7.37</v>
      </c>
      <c r="I283" s="8">
        <f t="shared" si="9"/>
        <v>123359.06000000001</v>
      </c>
    </row>
    <row r="284" spans="1:9" x14ac:dyDescent="0.35">
      <c r="A284" s="14" t="s">
        <v>83</v>
      </c>
      <c r="B284" s="28">
        <v>2019</v>
      </c>
      <c r="C284" s="15" t="s">
        <v>12</v>
      </c>
      <c r="D284" s="8">
        <v>9.8400098183603344</v>
      </c>
      <c r="E284" s="9">
        <v>200440.8</v>
      </c>
      <c r="H284" s="8">
        <f t="shared" si="8"/>
        <v>6.592806578301424</v>
      </c>
      <c r="I284" s="8">
        <f t="shared" si="9"/>
        <v>134295.33600000001</v>
      </c>
    </row>
    <row r="285" spans="1:9" x14ac:dyDescent="0.35">
      <c r="A285" s="14" t="s">
        <v>84</v>
      </c>
      <c r="B285" s="28">
        <v>2019</v>
      </c>
      <c r="C285" s="15" t="s">
        <v>12</v>
      </c>
      <c r="D285" s="8">
        <v>10.900028019052955</v>
      </c>
      <c r="E285" s="9">
        <v>194510.5</v>
      </c>
      <c r="H285" s="8">
        <f t="shared" si="8"/>
        <v>7.3030187727654807</v>
      </c>
      <c r="I285" s="8">
        <f t="shared" si="9"/>
        <v>130322.035</v>
      </c>
    </row>
    <row r="286" spans="1:9" x14ac:dyDescent="0.35">
      <c r="A286" s="14" t="s">
        <v>86</v>
      </c>
      <c r="B286" s="28">
        <v>2019</v>
      </c>
      <c r="C286" s="15" t="s">
        <v>12</v>
      </c>
      <c r="D286" s="8">
        <v>11.4</v>
      </c>
      <c r="E286" s="9">
        <v>109383</v>
      </c>
      <c r="H286" s="8">
        <f t="shared" si="8"/>
        <v>7.6380000000000008</v>
      </c>
      <c r="I286" s="8">
        <f t="shared" si="9"/>
        <v>73286.61</v>
      </c>
    </row>
    <row r="287" spans="1:9" x14ac:dyDescent="0.35">
      <c r="A287" s="14" t="s">
        <v>65</v>
      </c>
      <c r="B287" s="28">
        <v>2019</v>
      </c>
      <c r="C287" s="15" t="s">
        <v>12</v>
      </c>
      <c r="D287" s="8">
        <v>11.5</v>
      </c>
      <c r="E287" s="9">
        <v>223445</v>
      </c>
      <c r="H287" s="8">
        <f t="shared" si="8"/>
        <v>7.7050000000000001</v>
      </c>
      <c r="I287" s="8">
        <f t="shared" si="9"/>
        <v>149708.15000000002</v>
      </c>
    </row>
    <row r="288" spans="1:9" x14ac:dyDescent="0.35">
      <c r="A288" s="14" t="s">
        <v>39</v>
      </c>
      <c r="B288" s="28">
        <v>2019</v>
      </c>
      <c r="C288" s="15" t="s">
        <v>12</v>
      </c>
      <c r="D288" s="8">
        <v>9.2400142230650708</v>
      </c>
      <c r="E288" s="9">
        <v>233873.64</v>
      </c>
      <c r="H288" s="8">
        <f t="shared" si="8"/>
        <v>6.1908095294535981</v>
      </c>
      <c r="I288" s="8">
        <f t="shared" si="9"/>
        <v>156695.33880000003</v>
      </c>
    </row>
    <row r="289" spans="1:9" x14ac:dyDescent="0.35">
      <c r="A289" s="14" t="s">
        <v>40</v>
      </c>
      <c r="B289" s="28">
        <v>2019</v>
      </c>
      <c r="C289" s="15" t="s">
        <v>12</v>
      </c>
      <c r="D289" s="8">
        <v>12.400056306306306</v>
      </c>
      <c r="E289" s="9">
        <v>88089.600000000006</v>
      </c>
      <c r="H289" s="8">
        <f t="shared" si="8"/>
        <v>8.3080377252252262</v>
      </c>
      <c r="I289" s="8">
        <f t="shared" si="9"/>
        <v>59020.032000000007</v>
      </c>
    </row>
    <row r="290" spans="1:9" x14ac:dyDescent="0.35">
      <c r="A290" s="14" t="s">
        <v>41</v>
      </c>
      <c r="B290" s="28">
        <v>2019</v>
      </c>
      <c r="C290" s="15" t="s">
        <v>12</v>
      </c>
      <c r="D290" s="8">
        <v>8.9</v>
      </c>
      <c r="E290" s="9">
        <v>934144</v>
      </c>
      <c r="H290" s="8">
        <f t="shared" si="8"/>
        <v>5.963000000000001</v>
      </c>
      <c r="I290" s="8">
        <f t="shared" si="9"/>
        <v>625876.47999999998</v>
      </c>
    </row>
    <row r="291" spans="1:9" x14ac:dyDescent="0.35">
      <c r="A291" s="14" t="s">
        <v>75</v>
      </c>
      <c r="B291" s="28">
        <v>2019</v>
      </c>
      <c r="C291" s="15" t="s">
        <v>12</v>
      </c>
      <c r="D291" s="8">
        <v>11.8</v>
      </c>
      <c r="E291" s="9">
        <v>338660</v>
      </c>
      <c r="H291" s="8">
        <f t="shared" si="8"/>
        <v>7.9060000000000006</v>
      </c>
      <c r="I291" s="8">
        <f t="shared" si="9"/>
        <v>226902.2</v>
      </c>
    </row>
    <row r="292" spans="1:9" x14ac:dyDescent="0.35">
      <c r="A292" s="14" t="s">
        <v>77</v>
      </c>
      <c r="B292" s="31">
        <v>2020</v>
      </c>
      <c r="C292" s="15" t="s">
        <v>12</v>
      </c>
      <c r="D292" s="8">
        <v>17.700023326335433</v>
      </c>
      <c r="E292" s="9">
        <v>227640</v>
      </c>
      <c r="H292" s="8">
        <f t="shared" si="8"/>
        <v>11.859015628644741</v>
      </c>
      <c r="I292" s="8">
        <f t="shared" si="9"/>
        <v>152518.80000000002</v>
      </c>
    </row>
    <row r="293" spans="1:9" x14ac:dyDescent="0.35">
      <c r="A293" s="14" t="s">
        <v>78</v>
      </c>
      <c r="B293" s="31">
        <v>2020</v>
      </c>
      <c r="C293" s="15" t="s">
        <v>12</v>
      </c>
      <c r="D293" s="8">
        <v>10.699991148875908</v>
      </c>
      <c r="E293" s="9">
        <v>241777</v>
      </c>
      <c r="H293" s="8">
        <f t="shared" si="8"/>
        <v>7.1689940697468586</v>
      </c>
      <c r="I293" s="8">
        <f t="shared" si="9"/>
        <v>161990.59</v>
      </c>
    </row>
    <row r="294" spans="1:9" x14ac:dyDescent="0.35">
      <c r="A294" s="14" t="s">
        <v>79</v>
      </c>
      <c r="B294" s="31">
        <v>2020</v>
      </c>
      <c r="C294" s="15" t="s">
        <v>12</v>
      </c>
      <c r="D294" s="8">
        <v>20.299962292609351</v>
      </c>
      <c r="E294" s="9">
        <v>107671</v>
      </c>
      <c r="H294" s="8">
        <f t="shared" si="8"/>
        <v>13.600974736048267</v>
      </c>
      <c r="I294" s="8">
        <f t="shared" si="9"/>
        <v>72139.570000000007</v>
      </c>
    </row>
    <row r="295" spans="1:9" x14ac:dyDescent="0.35">
      <c r="A295" s="14" t="s">
        <v>80</v>
      </c>
      <c r="B295" s="31">
        <v>2020</v>
      </c>
      <c r="C295" s="15" t="s">
        <v>12</v>
      </c>
      <c r="D295" s="8">
        <v>7.28</v>
      </c>
      <c r="E295" s="9">
        <v>981162</v>
      </c>
      <c r="H295" s="8">
        <f t="shared" si="8"/>
        <v>4.8776000000000002</v>
      </c>
      <c r="I295" s="8">
        <f t="shared" si="9"/>
        <v>657378.54</v>
      </c>
    </row>
    <row r="296" spans="1:9" x14ac:dyDescent="0.35">
      <c r="A296" s="14" t="s">
        <v>82</v>
      </c>
      <c r="B296" s="31">
        <v>2020</v>
      </c>
      <c r="C296" s="15" t="s">
        <v>12</v>
      </c>
      <c r="D296" s="8">
        <v>11.300029713266973</v>
      </c>
      <c r="E296" s="9">
        <v>152121</v>
      </c>
      <c r="H296" s="8">
        <f t="shared" si="8"/>
        <v>7.5710199078888722</v>
      </c>
      <c r="I296" s="8">
        <f t="shared" si="9"/>
        <v>101921.07</v>
      </c>
    </row>
    <row r="297" spans="1:9" x14ac:dyDescent="0.35">
      <c r="A297" s="14" t="s">
        <v>83</v>
      </c>
      <c r="B297" s="31">
        <v>2020</v>
      </c>
      <c r="C297" s="15" t="s">
        <v>12</v>
      </c>
      <c r="D297" s="8">
        <v>10.8</v>
      </c>
      <c r="E297" s="9">
        <v>189540</v>
      </c>
      <c r="H297" s="8">
        <f t="shared" si="8"/>
        <v>7.2360000000000007</v>
      </c>
      <c r="I297" s="8">
        <f t="shared" si="9"/>
        <v>126991.8</v>
      </c>
    </row>
    <row r="298" spans="1:9" x14ac:dyDescent="0.35">
      <c r="A298" s="14" t="s">
        <v>84</v>
      </c>
      <c r="B298" s="31">
        <v>2020</v>
      </c>
      <c r="C298" s="15" t="s">
        <v>12</v>
      </c>
      <c r="D298" s="8">
        <v>10.900011159468809</v>
      </c>
      <c r="E298" s="9">
        <v>195350</v>
      </c>
      <c r="H298" s="8">
        <f t="shared" si="8"/>
        <v>7.303007476844102</v>
      </c>
      <c r="I298" s="8">
        <f t="shared" si="9"/>
        <v>130884.50000000001</v>
      </c>
    </row>
    <row r="299" spans="1:9" x14ac:dyDescent="0.35">
      <c r="A299" s="14" t="s">
        <v>86</v>
      </c>
      <c r="B299" s="31">
        <v>2020</v>
      </c>
      <c r="C299" s="15" t="s">
        <v>12</v>
      </c>
      <c r="D299" s="8">
        <v>11.199956578376032</v>
      </c>
      <c r="E299" s="9">
        <v>103174</v>
      </c>
      <c r="H299" s="8">
        <f t="shared" si="8"/>
        <v>7.5039709075119418</v>
      </c>
      <c r="I299" s="8">
        <f t="shared" si="9"/>
        <v>69126.58</v>
      </c>
    </row>
    <row r="300" spans="1:9" x14ac:dyDescent="0.35">
      <c r="A300" s="14" t="s">
        <v>65</v>
      </c>
      <c r="B300" s="31">
        <v>2020</v>
      </c>
      <c r="C300" s="15" t="s">
        <v>12</v>
      </c>
      <c r="D300" s="8">
        <v>11.7</v>
      </c>
      <c r="E300" s="9">
        <v>278460</v>
      </c>
      <c r="H300" s="8">
        <f t="shared" si="8"/>
        <v>7.8390000000000004</v>
      </c>
      <c r="I300" s="8">
        <f t="shared" si="9"/>
        <v>186568.2</v>
      </c>
    </row>
    <row r="301" spans="1:9" x14ac:dyDescent="0.35">
      <c r="A301" s="14" t="s">
        <v>39</v>
      </c>
      <c r="B301" s="31">
        <v>2020</v>
      </c>
      <c r="C301" s="15" t="s">
        <v>12</v>
      </c>
      <c r="D301" s="8">
        <v>8</v>
      </c>
      <c r="E301" s="9">
        <v>216000</v>
      </c>
      <c r="H301" s="8">
        <f t="shared" si="8"/>
        <v>5.36</v>
      </c>
      <c r="I301" s="8">
        <f t="shared" si="9"/>
        <v>144720</v>
      </c>
    </row>
    <row r="302" spans="1:9" x14ac:dyDescent="0.35">
      <c r="A302" s="14" t="s">
        <v>40</v>
      </c>
      <c r="B302" s="31">
        <v>2020</v>
      </c>
      <c r="C302" s="15" t="s">
        <v>12</v>
      </c>
      <c r="D302" s="8">
        <v>15.4</v>
      </c>
      <c r="E302" s="9">
        <v>109571</v>
      </c>
      <c r="H302" s="8">
        <f t="shared" si="8"/>
        <v>10.318000000000001</v>
      </c>
      <c r="I302" s="8">
        <f t="shared" si="9"/>
        <v>73412.570000000007</v>
      </c>
    </row>
    <row r="303" spans="1:9" x14ac:dyDescent="0.35">
      <c r="A303" s="14" t="s">
        <v>41</v>
      </c>
      <c r="B303" s="31">
        <v>2020</v>
      </c>
      <c r="C303" s="15" t="s">
        <v>12</v>
      </c>
      <c r="D303" s="8">
        <v>7.5600032111426652</v>
      </c>
      <c r="E303" s="9">
        <v>753377</v>
      </c>
      <c r="H303" s="8">
        <f t="shared" si="8"/>
        <v>5.0652021514655861</v>
      </c>
      <c r="I303" s="8">
        <f t="shared" si="9"/>
        <v>504762.59</v>
      </c>
    </row>
    <row r="304" spans="1:9" x14ac:dyDescent="0.35">
      <c r="A304" s="14" t="s">
        <v>75</v>
      </c>
      <c r="B304" s="31">
        <v>2020</v>
      </c>
      <c r="C304" s="15" t="s">
        <v>12</v>
      </c>
      <c r="D304" s="8">
        <v>12.2</v>
      </c>
      <c r="E304" s="9">
        <v>350994</v>
      </c>
      <c r="H304" s="8">
        <f t="shared" si="8"/>
        <v>8.1739999999999995</v>
      </c>
      <c r="I304" s="8">
        <f t="shared" si="9"/>
        <v>235165.98</v>
      </c>
    </row>
    <row r="305" spans="1:9" x14ac:dyDescent="0.35">
      <c r="A305" s="14" t="s">
        <v>77</v>
      </c>
      <c r="B305" s="32">
        <v>2021</v>
      </c>
      <c r="C305" s="15" t="s">
        <v>12</v>
      </c>
      <c r="D305" s="8">
        <v>24.899990949407186</v>
      </c>
      <c r="E305" s="9">
        <v>275120</v>
      </c>
      <c r="H305" s="8">
        <f t="shared" si="8"/>
        <v>16.682993936102815</v>
      </c>
      <c r="I305" s="8">
        <f t="shared" si="9"/>
        <v>184330.40000000002</v>
      </c>
    </row>
    <row r="306" spans="1:9" x14ac:dyDescent="0.35">
      <c r="A306" s="14" t="s">
        <v>78</v>
      </c>
      <c r="B306" s="32">
        <v>2021</v>
      </c>
      <c r="C306" s="15" t="s">
        <v>12</v>
      </c>
      <c r="D306" s="8">
        <v>11.400018618506795</v>
      </c>
      <c r="E306" s="9">
        <v>244918</v>
      </c>
      <c r="H306" s="8">
        <f t="shared" si="8"/>
        <v>7.6380124743995532</v>
      </c>
      <c r="I306" s="8">
        <f t="shared" si="9"/>
        <v>164095.06</v>
      </c>
    </row>
    <row r="307" spans="1:9" x14ac:dyDescent="0.35">
      <c r="A307" s="14" t="s">
        <v>79</v>
      </c>
      <c r="B307" s="32">
        <v>2021</v>
      </c>
      <c r="C307" s="15" t="s">
        <v>12</v>
      </c>
      <c r="D307" s="8">
        <v>18.2</v>
      </c>
      <c r="E307" s="9">
        <v>98280</v>
      </c>
      <c r="H307" s="8">
        <f t="shared" si="8"/>
        <v>12.194000000000001</v>
      </c>
      <c r="I307" s="8">
        <f t="shared" si="9"/>
        <v>65847.600000000006</v>
      </c>
    </row>
    <row r="308" spans="1:9" x14ac:dyDescent="0.35">
      <c r="A308" s="14" t="s">
        <v>80</v>
      </c>
      <c r="B308" s="32">
        <v>2021</v>
      </c>
      <c r="C308" s="15" t="s">
        <v>12</v>
      </c>
      <c r="D308" s="8">
        <v>8.4599969717616776</v>
      </c>
      <c r="E308" s="9">
        <v>1117481</v>
      </c>
      <c r="H308" s="8">
        <f t="shared" si="8"/>
        <v>5.6681979710803247</v>
      </c>
      <c r="I308" s="8">
        <f t="shared" si="9"/>
        <v>748712.27</v>
      </c>
    </row>
    <row r="309" spans="1:9" x14ac:dyDescent="0.35">
      <c r="A309" s="14" t="s">
        <v>82</v>
      </c>
      <c r="B309" s="32">
        <v>2021</v>
      </c>
      <c r="C309" s="15" t="s">
        <v>12</v>
      </c>
      <c r="D309" s="8">
        <v>11.699983685899179</v>
      </c>
      <c r="E309" s="9">
        <v>215151</v>
      </c>
      <c r="H309" s="8">
        <f t="shared" si="8"/>
        <v>7.8389890695524507</v>
      </c>
      <c r="I309" s="8">
        <f t="shared" si="9"/>
        <v>144151.17000000001</v>
      </c>
    </row>
    <row r="310" spans="1:9" x14ac:dyDescent="0.35">
      <c r="A310" s="14" t="s">
        <v>83</v>
      </c>
      <c r="B310" s="32">
        <v>2021</v>
      </c>
      <c r="C310" s="15" t="s">
        <v>12</v>
      </c>
      <c r="D310" s="8">
        <v>13.1</v>
      </c>
      <c r="E310" s="9">
        <v>253485</v>
      </c>
      <c r="H310" s="8">
        <f t="shared" si="8"/>
        <v>8.777000000000001</v>
      </c>
      <c r="I310" s="8">
        <f t="shared" si="9"/>
        <v>169834.95</v>
      </c>
    </row>
    <row r="311" spans="1:9" x14ac:dyDescent="0.35">
      <c r="A311" s="14" t="s">
        <v>84</v>
      </c>
      <c r="B311" s="32">
        <v>2021</v>
      </c>
      <c r="C311" s="15" t="s">
        <v>12</v>
      </c>
      <c r="D311" s="8">
        <v>10.699994302968154</v>
      </c>
      <c r="E311" s="9">
        <v>187817</v>
      </c>
      <c r="H311" s="8">
        <f t="shared" si="8"/>
        <v>7.1689961829886633</v>
      </c>
      <c r="I311" s="8">
        <f t="shared" si="9"/>
        <v>125837.39000000001</v>
      </c>
    </row>
    <row r="312" spans="1:9" x14ac:dyDescent="0.35">
      <c r="A312" s="14" t="s">
        <v>86</v>
      </c>
      <c r="B312" s="32">
        <v>2021</v>
      </c>
      <c r="C312" s="15" t="s">
        <v>12</v>
      </c>
      <c r="D312" s="8">
        <v>11.800021595939963</v>
      </c>
      <c r="E312" s="9">
        <v>109280</v>
      </c>
      <c r="H312" s="8">
        <f t="shared" si="8"/>
        <v>7.9060144692797758</v>
      </c>
      <c r="I312" s="8">
        <f t="shared" si="9"/>
        <v>73217.600000000006</v>
      </c>
    </row>
    <row r="313" spans="1:9" x14ac:dyDescent="0.35">
      <c r="A313" s="14" t="s">
        <v>65</v>
      </c>
      <c r="B313" s="32">
        <v>2021</v>
      </c>
      <c r="C313" s="15" t="s">
        <v>12</v>
      </c>
      <c r="D313" s="8">
        <v>11.5</v>
      </c>
      <c r="E313" s="9">
        <v>258750</v>
      </c>
      <c r="H313" s="8">
        <f t="shared" si="8"/>
        <v>7.7050000000000001</v>
      </c>
      <c r="I313" s="8">
        <f t="shared" si="9"/>
        <v>173362.5</v>
      </c>
    </row>
    <row r="314" spans="1:9" x14ac:dyDescent="0.35">
      <c r="A314" s="14" t="s">
        <v>39</v>
      </c>
      <c r="B314" s="32">
        <v>2021</v>
      </c>
      <c r="C314" s="15" t="s">
        <v>12</v>
      </c>
      <c r="D314" s="8">
        <v>9.0200152207001523</v>
      </c>
      <c r="E314" s="9">
        <v>237046</v>
      </c>
      <c r="H314" s="8">
        <f t="shared" si="8"/>
        <v>6.0434101978691022</v>
      </c>
      <c r="I314" s="8">
        <f t="shared" si="9"/>
        <v>158820.82</v>
      </c>
    </row>
    <row r="315" spans="1:9" x14ac:dyDescent="0.35">
      <c r="A315" s="14" t="s">
        <v>40</v>
      </c>
      <c r="B315" s="32">
        <v>2021</v>
      </c>
      <c r="C315" s="15" t="s">
        <v>12</v>
      </c>
      <c r="D315" s="8">
        <v>15.8</v>
      </c>
      <c r="E315" s="9">
        <v>87216</v>
      </c>
      <c r="H315" s="8">
        <f t="shared" si="8"/>
        <v>10.586</v>
      </c>
      <c r="I315" s="8">
        <f t="shared" si="9"/>
        <v>58434.720000000001</v>
      </c>
    </row>
    <row r="316" spans="1:9" x14ac:dyDescent="0.35">
      <c r="A316" s="14" t="s">
        <v>41</v>
      </c>
      <c r="B316" s="32">
        <v>2021</v>
      </c>
      <c r="C316" s="15" t="s">
        <v>12</v>
      </c>
      <c r="D316" s="8">
        <v>7.75</v>
      </c>
      <c r="E316" s="9">
        <v>712442</v>
      </c>
      <c r="H316" s="8">
        <f t="shared" si="8"/>
        <v>5.1924999999999999</v>
      </c>
      <c r="I316" s="8">
        <f t="shared" si="9"/>
        <v>477336.14</v>
      </c>
    </row>
    <row r="317" spans="1:9" x14ac:dyDescent="0.35">
      <c r="A317" s="14" t="s">
        <v>75</v>
      </c>
      <c r="B317" s="32">
        <v>2021</v>
      </c>
      <c r="C317" s="15" t="s">
        <v>12</v>
      </c>
      <c r="D317" s="8">
        <v>13</v>
      </c>
      <c r="E317" s="9">
        <v>377325</v>
      </c>
      <c r="H317" s="8">
        <f t="shared" si="8"/>
        <v>8.7100000000000009</v>
      </c>
      <c r="I317" s="8">
        <f t="shared" si="9"/>
        <v>252807.75000000003</v>
      </c>
    </row>
    <row r="318" spans="1:9" x14ac:dyDescent="0.35">
      <c r="A318" s="5" t="s">
        <v>31</v>
      </c>
      <c r="B318" s="29">
        <v>2017</v>
      </c>
      <c r="C318" s="7" t="s">
        <v>92</v>
      </c>
      <c r="D318" s="8">
        <v>47.699812382739211</v>
      </c>
      <c r="E318" s="9">
        <v>50848.200000000004</v>
      </c>
      <c r="H318" s="8">
        <f t="shared" si="8"/>
        <v>31.958874296435273</v>
      </c>
      <c r="I318" s="8">
        <f t="shared" si="9"/>
        <v>34068.294000000002</v>
      </c>
    </row>
    <row r="319" spans="1:9" x14ac:dyDescent="0.35">
      <c r="A319" s="5" t="s">
        <v>93</v>
      </c>
      <c r="B319" s="29">
        <v>2017</v>
      </c>
      <c r="C319" s="7" t="s">
        <v>92</v>
      </c>
      <c r="D319" s="8">
        <v>31.6</v>
      </c>
      <c r="E319" s="9">
        <v>32706</v>
      </c>
      <c r="H319" s="8">
        <f t="shared" si="8"/>
        <v>21.172000000000001</v>
      </c>
      <c r="I319" s="8">
        <f t="shared" si="9"/>
        <v>21913.02</v>
      </c>
    </row>
    <row r="320" spans="1:9" x14ac:dyDescent="0.35">
      <c r="A320" s="5" t="s">
        <v>94</v>
      </c>
      <c r="B320" s="29">
        <v>2017</v>
      </c>
      <c r="C320" s="7" t="s">
        <v>92</v>
      </c>
      <c r="D320" s="8">
        <v>40.199938527739356</v>
      </c>
      <c r="E320" s="9">
        <v>261581.40000000002</v>
      </c>
      <c r="H320" s="8">
        <f t="shared" si="8"/>
        <v>26.93395881358537</v>
      </c>
      <c r="I320" s="8">
        <f t="shared" si="9"/>
        <v>175259.53800000003</v>
      </c>
    </row>
    <row r="321" spans="1:9" x14ac:dyDescent="0.35">
      <c r="A321" s="5" t="s">
        <v>95</v>
      </c>
      <c r="B321" s="29">
        <v>2017</v>
      </c>
      <c r="C321" s="7" t="s">
        <v>92</v>
      </c>
      <c r="D321" s="8">
        <v>38.299944506104332</v>
      </c>
      <c r="E321" s="9">
        <v>138033.19999999998</v>
      </c>
      <c r="H321" s="8">
        <f t="shared" si="8"/>
        <v>25.660962819089903</v>
      </c>
      <c r="I321" s="8">
        <f t="shared" si="9"/>
        <v>92482.243999999992</v>
      </c>
    </row>
    <row r="322" spans="1:9" x14ac:dyDescent="0.35">
      <c r="A322" s="5" t="s">
        <v>57</v>
      </c>
      <c r="B322" s="29">
        <v>2017</v>
      </c>
      <c r="C322" s="7" t="s">
        <v>92</v>
      </c>
      <c r="D322" s="8">
        <v>42.500039952057534</v>
      </c>
      <c r="E322" s="9">
        <v>531887.5</v>
      </c>
      <c r="H322" s="8">
        <f t="shared" si="8"/>
        <v>28.47502676787855</v>
      </c>
      <c r="I322" s="8">
        <f t="shared" si="9"/>
        <v>356364.625</v>
      </c>
    </row>
    <row r="323" spans="1:9" x14ac:dyDescent="0.35">
      <c r="A323" s="5" t="s">
        <v>96</v>
      </c>
      <c r="B323" s="29">
        <v>2017</v>
      </c>
      <c r="C323" s="7" t="s">
        <v>92</v>
      </c>
      <c r="D323" s="8">
        <v>41.300143266475644</v>
      </c>
      <c r="E323" s="9">
        <v>57654.799999999996</v>
      </c>
      <c r="H323" s="8">
        <f t="shared" ref="H323:H386" si="10">D323*0.67</f>
        <v>27.671095988538681</v>
      </c>
      <c r="I323" s="8">
        <f t="shared" ref="I323:I386" si="11">E323*0.67</f>
        <v>38628.716</v>
      </c>
    </row>
    <row r="324" spans="1:9" x14ac:dyDescent="0.35">
      <c r="A324" s="5" t="s">
        <v>97</v>
      </c>
      <c r="B324" s="29">
        <v>2017</v>
      </c>
      <c r="C324" s="7" t="s">
        <v>92</v>
      </c>
      <c r="D324" s="8">
        <v>33.700069589422405</v>
      </c>
      <c r="E324" s="9">
        <v>48426.9</v>
      </c>
      <c r="H324" s="8">
        <f t="shared" si="10"/>
        <v>22.579046624913012</v>
      </c>
      <c r="I324" s="8">
        <f t="shared" si="11"/>
        <v>32446.023000000005</v>
      </c>
    </row>
    <row r="325" spans="1:9" x14ac:dyDescent="0.35">
      <c r="A325" s="5" t="s">
        <v>98</v>
      </c>
      <c r="B325" s="29">
        <v>2017</v>
      </c>
      <c r="C325" s="7" t="s">
        <v>92</v>
      </c>
      <c r="D325" s="8">
        <v>44.2</v>
      </c>
      <c r="E325" s="9">
        <v>284869</v>
      </c>
      <c r="H325" s="8">
        <f t="shared" si="10"/>
        <v>29.614000000000004</v>
      </c>
      <c r="I325" s="8">
        <f t="shared" si="11"/>
        <v>190862.23</v>
      </c>
    </row>
    <row r="326" spans="1:9" x14ac:dyDescent="0.35">
      <c r="A326" s="5" t="s">
        <v>99</v>
      </c>
      <c r="B326" s="29">
        <v>2017</v>
      </c>
      <c r="C326" s="7" t="s">
        <v>92</v>
      </c>
      <c r="D326" s="8">
        <v>40.200598802395213</v>
      </c>
      <c r="E326" s="9">
        <v>13426.800000000001</v>
      </c>
      <c r="H326" s="8">
        <f t="shared" si="10"/>
        <v>26.934401197604796</v>
      </c>
      <c r="I326" s="8">
        <f t="shared" si="11"/>
        <v>8995.9560000000019</v>
      </c>
    </row>
    <row r="327" spans="1:9" x14ac:dyDescent="0.35">
      <c r="A327" s="5" t="s">
        <v>100</v>
      </c>
      <c r="B327" s="29">
        <v>2017</v>
      </c>
      <c r="C327" s="7" t="s">
        <v>92</v>
      </c>
      <c r="D327" s="8">
        <v>40.195402298850574</v>
      </c>
      <c r="E327" s="9">
        <v>3497.4</v>
      </c>
      <c r="H327" s="8">
        <f t="shared" si="10"/>
        <v>26.930919540229887</v>
      </c>
      <c r="I327" s="8">
        <f t="shared" si="11"/>
        <v>2343.2580000000003</v>
      </c>
    </row>
    <row r="328" spans="1:9" x14ac:dyDescent="0.35">
      <c r="A328" s="5" t="s">
        <v>76</v>
      </c>
      <c r="B328" s="29">
        <v>2017</v>
      </c>
      <c r="C328" s="7" t="s">
        <v>92</v>
      </c>
      <c r="D328" s="8">
        <v>37.299663299663301</v>
      </c>
      <c r="E328" s="9">
        <v>33234.299999999996</v>
      </c>
      <c r="H328" s="8">
        <f t="shared" si="10"/>
        <v>24.990774410774414</v>
      </c>
      <c r="I328" s="8">
        <f t="shared" si="11"/>
        <v>22266.981</v>
      </c>
    </row>
    <row r="329" spans="1:9" x14ac:dyDescent="0.35">
      <c r="A329" s="5" t="s">
        <v>31</v>
      </c>
      <c r="B329" s="30">
        <v>2018</v>
      </c>
      <c r="C329" s="7" t="s">
        <v>92</v>
      </c>
      <c r="D329" s="8">
        <v>47.2</v>
      </c>
      <c r="E329" s="9">
        <v>56640</v>
      </c>
      <c r="H329" s="8">
        <f t="shared" si="10"/>
        <v>31.624000000000002</v>
      </c>
      <c r="I329" s="8">
        <f t="shared" si="11"/>
        <v>37948.800000000003</v>
      </c>
    </row>
    <row r="330" spans="1:9" x14ac:dyDescent="0.35">
      <c r="A330" s="5" t="s">
        <v>93</v>
      </c>
      <c r="B330" s="30">
        <v>2018</v>
      </c>
      <c r="C330" s="7" t="s">
        <v>92</v>
      </c>
      <c r="D330" s="8">
        <v>29.199759326113117</v>
      </c>
      <c r="E330" s="9">
        <v>24265.200000000001</v>
      </c>
      <c r="H330" s="8">
        <f t="shared" si="10"/>
        <v>19.56383874849579</v>
      </c>
      <c r="I330" s="8">
        <f t="shared" si="11"/>
        <v>16257.684000000001</v>
      </c>
    </row>
    <row r="331" spans="1:9" x14ac:dyDescent="0.35">
      <c r="A331" s="5" t="s">
        <v>94</v>
      </c>
      <c r="B331" s="30">
        <v>2018</v>
      </c>
      <c r="C331" s="7" t="s">
        <v>92</v>
      </c>
      <c r="D331" s="8">
        <v>46</v>
      </c>
      <c r="E331" s="9">
        <v>303692</v>
      </c>
      <c r="H331" s="8">
        <f t="shared" si="10"/>
        <v>30.82</v>
      </c>
      <c r="I331" s="8">
        <f t="shared" si="11"/>
        <v>203473.64</v>
      </c>
    </row>
    <row r="332" spans="1:9" x14ac:dyDescent="0.35">
      <c r="A332" s="5" t="s">
        <v>95</v>
      </c>
      <c r="B332" s="30">
        <v>2018</v>
      </c>
      <c r="C332" s="7" t="s">
        <v>92</v>
      </c>
      <c r="D332" s="8">
        <v>35.100069654051545</v>
      </c>
      <c r="E332" s="9">
        <v>151175.70000000001</v>
      </c>
      <c r="H332" s="8">
        <f t="shared" si="10"/>
        <v>23.517046668214537</v>
      </c>
      <c r="I332" s="8">
        <f t="shared" si="11"/>
        <v>101287.71900000001</v>
      </c>
    </row>
    <row r="333" spans="1:9" x14ac:dyDescent="0.35">
      <c r="A333" s="5" t="s">
        <v>57</v>
      </c>
      <c r="B333" s="30">
        <v>2018</v>
      </c>
      <c r="C333" s="7" t="s">
        <v>92</v>
      </c>
      <c r="D333" s="8">
        <v>27.5</v>
      </c>
      <c r="E333" s="9">
        <v>288365</v>
      </c>
      <c r="H333" s="8">
        <f t="shared" si="10"/>
        <v>18.425000000000001</v>
      </c>
      <c r="I333" s="8">
        <f t="shared" si="11"/>
        <v>193204.55000000002</v>
      </c>
    </row>
    <row r="334" spans="1:9" x14ac:dyDescent="0.35">
      <c r="A334" s="5" t="s">
        <v>96</v>
      </c>
      <c r="B334" s="30">
        <v>2018</v>
      </c>
      <c r="C334" s="7" t="s">
        <v>92</v>
      </c>
      <c r="D334" s="8">
        <v>41.40030326004549</v>
      </c>
      <c r="E334" s="9">
        <v>54606.6</v>
      </c>
      <c r="H334" s="8">
        <f t="shared" si="10"/>
        <v>27.738203184230478</v>
      </c>
      <c r="I334" s="8">
        <f t="shared" si="11"/>
        <v>36586.421999999999</v>
      </c>
    </row>
    <row r="335" spans="1:9" x14ac:dyDescent="0.35">
      <c r="A335" s="5" t="s">
        <v>97</v>
      </c>
      <c r="B335" s="30">
        <v>2018</v>
      </c>
      <c r="C335" s="7" t="s">
        <v>92</v>
      </c>
      <c r="D335" s="8">
        <v>30</v>
      </c>
      <c r="E335" s="9">
        <v>42210</v>
      </c>
      <c r="H335" s="8">
        <f t="shared" si="10"/>
        <v>20.100000000000001</v>
      </c>
      <c r="I335" s="8">
        <f t="shared" si="11"/>
        <v>28280.7</v>
      </c>
    </row>
    <row r="336" spans="1:9" x14ac:dyDescent="0.35">
      <c r="A336" s="5" t="s">
        <v>98</v>
      </c>
      <c r="B336" s="30">
        <v>2018</v>
      </c>
      <c r="C336" s="7" t="s">
        <v>92</v>
      </c>
      <c r="D336" s="8">
        <v>35.600069795847148</v>
      </c>
      <c r="E336" s="9">
        <v>204023.6</v>
      </c>
      <c r="H336" s="8">
        <f t="shared" si="10"/>
        <v>23.85204676321759</v>
      </c>
      <c r="I336" s="8">
        <f t="shared" si="11"/>
        <v>136695.81200000001</v>
      </c>
    </row>
    <row r="337" spans="1:9" x14ac:dyDescent="0.35">
      <c r="A337" s="5" t="s">
        <v>99</v>
      </c>
      <c r="B337" s="30">
        <v>2018</v>
      </c>
      <c r="C337" s="7" t="s">
        <v>92</v>
      </c>
      <c r="D337" s="8">
        <v>46</v>
      </c>
      <c r="E337" s="9">
        <v>16836</v>
      </c>
      <c r="H337" s="8">
        <f t="shared" si="10"/>
        <v>30.82</v>
      </c>
      <c r="I337" s="8">
        <f t="shared" si="11"/>
        <v>11280.12</v>
      </c>
    </row>
    <row r="338" spans="1:9" x14ac:dyDescent="0.35">
      <c r="A338" s="5" t="s">
        <v>100</v>
      </c>
      <c r="B338" s="30">
        <v>2018</v>
      </c>
      <c r="C338" s="7" t="s">
        <v>92</v>
      </c>
      <c r="D338" s="8">
        <v>46</v>
      </c>
      <c r="E338" s="9">
        <v>4002</v>
      </c>
      <c r="H338" s="8">
        <f t="shared" si="10"/>
        <v>30.82</v>
      </c>
      <c r="I338" s="8">
        <f t="shared" si="11"/>
        <v>2681.34</v>
      </c>
    </row>
    <row r="339" spans="1:9" x14ac:dyDescent="0.35">
      <c r="A339" s="5" t="s">
        <v>76</v>
      </c>
      <c r="B339" s="30">
        <v>2018</v>
      </c>
      <c r="C339" s="7" t="s">
        <v>92</v>
      </c>
      <c r="D339" s="8">
        <v>39.899577167019025</v>
      </c>
      <c r="E339" s="9">
        <v>37745.4</v>
      </c>
      <c r="H339" s="8">
        <f t="shared" si="10"/>
        <v>26.732716701902749</v>
      </c>
      <c r="I339" s="8">
        <f t="shared" si="11"/>
        <v>25289.418000000001</v>
      </c>
    </row>
    <row r="340" spans="1:9" x14ac:dyDescent="0.35">
      <c r="A340" s="5" t="s">
        <v>31</v>
      </c>
      <c r="B340" s="28">
        <v>2019</v>
      </c>
      <c r="C340" s="7" t="s">
        <v>92</v>
      </c>
      <c r="D340" s="8">
        <v>48.60018050541516</v>
      </c>
      <c r="E340" s="9">
        <v>53849</v>
      </c>
      <c r="H340" s="8">
        <f t="shared" si="10"/>
        <v>32.562120938628162</v>
      </c>
      <c r="I340" s="8">
        <f t="shared" si="11"/>
        <v>36078.83</v>
      </c>
    </row>
    <row r="341" spans="1:9" x14ac:dyDescent="0.35">
      <c r="A341" s="5" t="s">
        <v>93</v>
      </c>
      <c r="B341" s="28">
        <v>2019</v>
      </c>
      <c r="C341" s="7" t="s">
        <v>92</v>
      </c>
      <c r="D341" s="8">
        <v>16.899463806970509</v>
      </c>
      <c r="E341" s="9">
        <v>12607</v>
      </c>
      <c r="H341" s="8">
        <f t="shared" si="10"/>
        <v>11.322640750670242</v>
      </c>
      <c r="I341" s="8">
        <f t="shared" si="11"/>
        <v>8446.69</v>
      </c>
    </row>
    <row r="342" spans="1:9" x14ac:dyDescent="0.35">
      <c r="A342" s="5" t="s">
        <v>94</v>
      </c>
      <c r="B342" s="28">
        <v>2019</v>
      </c>
      <c r="C342" s="7" t="s">
        <v>92</v>
      </c>
      <c r="D342" s="8">
        <v>50.900077700077702</v>
      </c>
      <c r="E342" s="9">
        <v>327542</v>
      </c>
      <c r="H342" s="8">
        <f t="shared" si="10"/>
        <v>34.103052059052061</v>
      </c>
      <c r="I342" s="8">
        <f t="shared" si="11"/>
        <v>219453.14</v>
      </c>
    </row>
    <row r="343" spans="1:9" x14ac:dyDescent="0.35">
      <c r="A343" s="5" t="s">
        <v>95</v>
      </c>
      <c r="B343" s="28">
        <v>2019</v>
      </c>
      <c r="C343" s="7" t="s">
        <v>92</v>
      </c>
      <c r="D343" s="8">
        <v>35</v>
      </c>
      <c r="E343" s="9">
        <v>145145</v>
      </c>
      <c r="H343" s="8">
        <f t="shared" si="10"/>
        <v>23.450000000000003</v>
      </c>
      <c r="I343" s="8">
        <f t="shared" si="11"/>
        <v>97247.150000000009</v>
      </c>
    </row>
    <row r="344" spans="1:9" x14ac:dyDescent="0.35">
      <c r="A344" s="5" t="s">
        <v>57</v>
      </c>
      <c r="B344" s="28">
        <v>2019</v>
      </c>
      <c r="C344" s="7" t="s">
        <v>92</v>
      </c>
      <c r="D344" s="8">
        <v>35.4</v>
      </c>
      <c r="E344" s="9">
        <v>298245</v>
      </c>
      <c r="H344" s="8">
        <f t="shared" si="10"/>
        <v>23.718</v>
      </c>
      <c r="I344" s="8">
        <f t="shared" si="11"/>
        <v>199824.15000000002</v>
      </c>
    </row>
    <row r="345" spans="1:9" x14ac:dyDescent="0.35">
      <c r="A345" s="5" t="s">
        <v>96</v>
      </c>
      <c r="B345" s="28">
        <v>2019</v>
      </c>
      <c r="C345" s="7" t="s">
        <v>92</v>
      </c>
      <c r="D345" s="8">
        <v>29.200346921075454</v>
      </c>
      <c r="E345" s="9">
        <v>33668</v>
      </c>
      <c r="H345" s="8">
        <f t="shared" si="10"/>
        <v>19.564232437120555</v>
      </c>
      <c r="I345" s="8">
        <f t="shared" si="11"/>
        <v>22557.56</v>
      </c>
    </row>
    <row r="346" spans="1:9" x14ac:dyDescent="0.35">
      <c r="A346" s="5" t="s">
        <v>97</v>
      </c>
      <c r="B346" s="28">
        <v>2019</v>
      </c>
      <c r="C346" s="7" t="s">
        <v>92</v>
      </c>
      <c r="D346" s="8">
        <v>16.899906454630496</v>
      </c>
      <c r="E346" s="9">
        <v>18066</v>
      </c>
      <c r="H346" s="8">
        <f t="shared" si="10"/>
        <v>11.322937324602433</v>
      </c>
      <c r="I346" s="8">
        <f t="shared" si="11"/>
        <v>12104.220000000001</v>
      </c>
    </row>
    <row r="347" spans="1:9" x14ac:dyDescent="0.35">
      <c r="A347" s="5" t="s">
        <v>98</v>
      </c>
      <c r="B347" s="28">
        <v>2019</v>
      </c>
      <c r="C347" s="7" t="s">
        <v>92</v>
      </c>
      <c r="D347" s="8">
        <v>38</v>
      </c>
      <c r="E347" s="9">
        <v>167960</v>
      </c>
      <c r="H347" s="8">
        <f t="shared" si="10"/>
        <v>25.46</v>
      </c>
      <c r="I347" s="8">
        <f t="shared" si="11"/>
        <v>112533.20000000001</v>
      </c>
    </row>
    <row r="348" spans="1:9" x14ac:dyDescent="0.35">
      <c r="A348" s="5" t="s">
        <v>99</v>
      </c>
      <c r="B348" s="28">
        <v>2019</v>
      </c>
      <c r="C348" s="7" t="s">
        <v>92</v>
      </c>
      <c r="D348" s="8">
        <v>50.899204244031829</v>
      </c>
      <c r="E348" s="9">
        <v>19189</v>
      </c>
      <c r="H348" s="8">
        <f t="shared" si="10"/>
        <v>34.102466843501325</v>
      </c>
      <c r="I348" s="8">
        <f t="shared" si="11"/>
        <v>12856.630000000001</v>
      </c>
    </row>
    <row r="349" spans="1:9" x14ac:dyDescent="0.35">
      <c r="A349" s="5" t="s">
        <v>100</v>
      </c>
      <c r="B349" s="28">
        <v>2019</v>
      </c>
      <c r="C349" s="7" t="s">
        <v>92</v>
      </c>
      <c r="D349" s="8">
        <v>50.901098901098898</v>
      </c>
      <c r="E349" s="9">
        <v>4632</v>
      </c>
      <c r="H349" s="8">
        <f t="shared" si="10"/>
        <v>34.103736263736266</v>
      </c>
      <c r="I349" s="8">
        <f t="shared" si="11"/>
        <v>3103.44</v>
      </c>
    </row>
    <row r="350" spans="1:9" x14ac:dyDescent="0.35">
      <c r="A350" s="5" t="s">
        <v>76</v>
      </c>
      <c r="B350" s="28">
        <v>2019</v>
      </c>
      <c r="C350" s="7" t="s">
        <v>92</v>
      </c>
      <c r="D350" s="8">
        <v>25.799705449189986</v>
      </c>
      <c r="E350" s="9">
        <v>17518</v>
      </c>
      <c r="H350" s="8">
        <f t="shared" si="10"/>
        <v>17.28580265095729</v>
      </c>
      <c r="I350" s="8">
        <f t="shared" si="11"/>
        <v>11737.060000000001</v>
      </c>
    </row>
    <row r="351" spans="1:9" x14ac:dyDescent="0.35">
      <c r="A351" s="5" t="s">
        <v>31</v>
      </c>
      <c r="B351" s="31">
        <v>2020</v>
      </c>
      <c r="C351" s="7" t="s">
        <v>92</v>
      </c>
      <c r="D351" s="8">
        <v>48</v>
      </c>
      <c r="E351" s="9">
        <v>52320</v>
      </c>
      <c r="H351" s="8">
        <f t="shared" si="10"/>
        <v>32.160000000000004</v>
      </c>
      <c r="I351" s="8">
        <f t="shared" si="11"/>
        <v>35054.400000000001</v>
      </c>
    </row>
    <row r="352" spans="1:9" x14ac:dyDescent="0.35">
      <c r="A352" s="5" t="s">
        <v>93</v>
      </c>
      <c r="B352" s="31">
        <v>2020</v>
      </c>
      <c r="C352" s="7" t="s">
        <v>92</v>
      </c>
      <c r="D352" s="8">
        <v>44.5</v>
      </c>
      <c r="E352" s="9">
        <v>33019</v>
      </c>
      <c r="H352" s="8">
        <f t="shared" si="10"/>
        <v>29.815000000000001</v>
      </c>
      <c r="I352" s="8">
        <f t="shared" si="11"/>
        <v>22122.73</v>
      </c>
    </row>
    <row r="353" spans="1:9" x14ac:dyDescent="0.35">
      <c r="A353" s="5" t="s">
        <v>94</v>
      </c>
      <c r="B353" s="31">
        <v>2020</v>
      </c>
      <c r="C353" s="7" t="s">
        <v>92</v>
      </c>
      <c r="D353" s="8">
        <v>53.5</v>
      </c>
      <c r="E353" s="9">
        <v>364014</v>
      </c>
      <c r="H353" s="8">
        <f t="shared" si="10"/>
        <v>35.844999999999999</v>
      </c>
      <c r="I353" s="8">
        <f t="shared" si="11"/>
        <v>243889.38</v>
      </c>
    </row>
    <row r="354" spans="1:9" x14ac:dyDescent="0.35">
      <c r="A354" s="5" t="s">
        <v>95</v>
      </c>
      <c r="B354" s="31">
        <v>2020</v>
      </c>
      <c r="C354" s="7" t="s">
        <v>92</v>
      </c>
      <c r="D354" s="8">
        <v>55</v>
      </c>
      <c r="E354" s="9">
        <v>239690</v>
      </c>
      <c r="H354" s="8">
        <f t="shared" si="10"/>
        <v>36.85</v>
      </c>
      <c r="I354" s="8">
        <f t="shared" si="11"/>
        <v>160592.30000000002</v>
      </c>
    </row>
    <row r="355" spans="1:9" x14ac:dyDescent="0.35">
      <c r="A355" s="5" t="s">
        <v>57</v>
      </c>
      <c r="B355" s="31">
        <v>2020</v>
      </c>
      <c r="C355" s="7" t="s">
        <v>92</v>
      </c>
      <c r="D355" s="8">
        <v>49.299991069036352</v>
      </c>
      <c r="E355" s="9">
        <v>552012</v>
      </c>
      <c r="H355" s="8">
        <f t="shared" si="10"/>
        <v>33.030994016254361</v>
      </c>
      <c r="I355" s="8">
        <f t="shared" si="11"/>
        <v>369848.04000000004</v>
      </c>
    </row>
    <row r="356" spans="1:9" x14ac:dyDescent="0.35">
      <c r="A356" s="5" t="s">
        <v>96</v>
      </c>
      <c r="B356" s="31">
        <v>2020</v>
      </c>
      <c r="C356" s="7" t="s">
        <v>92</v>
      </c>
      <c r="D356" s="8">
        <v>47.200335289186924</v>
      </c>
      <c r="E356" s="9">
        <v>56310</v>
      </c>
      <c r="H356" s="8">
        <f t="shared" si="10"/>
        <v>31.624224643755241</v>
      </c>
      <c r="I356" s="8">
        <f t="shared" si="11"/>
        <v>37727.700000000004</v>
      </c>
    </row>
    <row r="357" spans="1:9" x14ac:dyDescent="0.35">
      <c r="A357" s="5" t="s">
        <v>97</v>
      </c>
      <c r="B357" s="31">
        <v>2020</v>
      </c>
      <c r="C357" s="7" t="s">
        <v>92</v>
      </c>
      <c r="D357" s="8">
        <v>44.500352858151025</v>
      </c>
      <c r="E357" s="9">
        <v>63057</v>
      </c>
      <c r="H357" s="8">
        <f t="shared" si="10"/>
        <v>29.815236414961188</v>
      </c>
      <c r="I357" s="8">
        <f t="shared" si="11"/>
        <v>42248.19</v>
      </c>
    </row>
    <row r="358" spans="1:9" x14ac:dyDescent="0.35">
      <c r="A358" s="5" t="s">
        <v>98</v>
      </c>
      <c r="B358" s="31">
        <v>2020</v>
      </c>
      <c r="C358" s="7" t="s">
        <v>92</v>
      </c>
      <c r="D358" s="8">
        <v>49.299926308032425</v>
      </c>
      <c r="E358" s="9">
        <v>267600</v>
      </c>
      <c r="H358" s="8">
        <f t="shared" si="10"/>
        <v>33.030950626381724</v>
      </c>
      <c r="I358" s="8">
        <f t="shared" si="11"/>
        <v>179292</v>
      </c>
    </row>
    <row r="359" spans="1:9" x14ac:dyDescent="0.35">
      <c r="A359" s="5" t="s">
        <v>99</v>
      </c>
      <c r="B359" s="31">
        <v>2020</v>
      </c>
      <c r="C359" s="7" t="s">
        <v>92</v>
      </c>
      <c r="D359" s="8">
        <v>53.5</v>
      </c>
      <c r="E359" s="9">
        <v>20544</v>
      </c>
      <c r="H359" s="8">
        <f t="shared" si="10"/>
        <v>35.844999999999999</v>
      </c>
      <c r="I359" s="8">
        <f t="shared" si="11"/>
        <v>13764.480000000001</v>
      </c>
    </row>
    <row r="360" spans="1:9" x14ac:dyDescent="0.35">
      <c r="A360" s="5" t="s">
        <v>100</v>
      </c>
      <c r="B360" s="31">
        <v>2020</v>
      </c>
      <c r="C360" s="7" t="s">
        <v>92</v>
      </c>
      <c r="D360" s="8">
        <v>53.505494505494504</v>
      </c>
      <c r="E360" s="9">
        <v>4869</v>
      </c>
      <c r="H360" s="8">
        <f t="shared" si="10"/>
        <v>35.848681318681322</v>
      </c>
      <c r="I360" s="8">
        <f t="shared" si="11"/>
        <v>3262.23</v>
      </c>
    </row>
    <row r="361" spans="1:9" x14ac:dyDescent="0.35">
      <c r="A361" s="5" t="s">
        <v>76</v>
      </c>
      <c r="B361" s="31">
        <v>2020</v>
      </c>
      <c r="C361" s="7" t="s">
        <v>92</v>
      </c>
      <c r="D361" s="8">
        <v>47.80022075055188</v>
      </c>
      <c r="E361" s="9">
        <v>43307</v>
      </c>
      <c r="H361" s="8">
        <f t="shared" si="10"/>
        <v>32.026147902869759</v>
      </c>
      <c r="I361" s="8">
        <f t="shared" si="11"/>
        <v>29015.690000000002</v>
      </c>
    </row>
    <row r="362" spans="1:9" x14ac:dyDescent="0.35">
      <c r="A362" s="5" t="s">
        <v>101</v>
      </c>
      <c r="B362" s="29">
        <v>2017</v>
      </c>
      <c r="C362" s="7" t="s">
        <v>102</v>
      </c>
      <c r="D362" s="8">
        <v>23.500138696255203</v>
      </c>
      <c r="E362" s="9">
        <v>42358.75</v>
      </c>
      <c r="H362" s="8">
        <f t="shared" si="10"/>
        <v>15.745092926490987</v>
      </c>
      <c r="I362" s="8">
        <f t="shared" si="11"/>
        <v>28380.362500000003</v>
      </c>
    </row>
    <row r="363" spans="1:9" x14ac:dyDescent="0.35">
      <c r="A363" s="5" t="s">
        <v>31</v>
      </c>
      <c r="B363" s="29">
        <v>2017</v>
      </c>
      <c r="C363" s="7" t="s">
        <v>102</v>
      </c>
      <c r="D363" s="8">
        <v>19.000032382371039</v>
      </c>
      <c r="E363" s="9">
        <v>117347.8</v>
      </c>
      <c r="H363" s="8">
        <f t="shared" si="10"/>
        <v>12.730021696188597</v>
      </c>
      <c r="I363" s="8">
        <f t="shared" si="11"/>
        <v>78623.026000000013</v>
      </c>
    </row>
    <row r="364" spans="1:9" x14ac:dyDescent="0.35">
      <c r="A364" s="5" t="s">
        <v>47</v>
      </c>
      <c r="B364" s="29">
        <v>2017</v>
      </c>
      <c r="C364" s="7" t="s">
        <v>102</v>
      </c>
      <c r="D364" s="8">
        <v>8</v>
      </c>
      <c r="E364" s="9">
        <v>8736</v>
      </c>
      <c r="H364" s="8">
        <f t="shared" si="10"/>
        <v>5.36</v>
      </c>
      <c r="I364" s="8">
        <f t="shared" si="11"/>
        <v>5853.1200000000008</v>
      </c>
    </row>
    <row r="365" spans="1:9" x14ac:dyDescent="0.35">
      <c r="A365" s="5" t="s">
        <v>48</v>
      </c>
      <c r="B365" s="29">
        <v>2017</v>
      </c>
      <c r="C365" s="7" t="s">
        <v>102</v>
      </c>
      <c r="D365" s="8">
        <v>17.600000000000001</v>
      </c>
      <c r="E365" s="9">
        <v>152944</v>
      </c>
      <c r="H365" s="8">
        <f t="shared" si="10"/>
        <v>11.792000000000002</v>
      </c>
      <c r="I365" s="8">
        <f t="shared" si="11"/>
        <v>102472.48000000001</v>
      </c>
    </row>
    <row r="366" spans="1:9" x14ac:dyDescent="0.35">
      <c r="A366" s="5" t="s">
        <v>34</v>
      </c>
      <c r="B366" s="29">
        <v>2017</v>
      </c>
      <c r="C366" s="7" t="s">
        <v>102</v>
      </c>
      <c r="D366" s="8">
        <v>10.900020705005435</v>
      </c>
      <c r="E366" s="9">
        <v>84230.840000000011</v>
      </c>
      <c r="H366" s="8">
        <f t="shared" si="10"/>
        <v>7.3030138723536417</v>
      </c>
      <c r="I366" s="8">
        <f t="shared" si="11"/>
        <v>56434.662800000013</v>
      </c>
    </row>
    <row r="367" spans="1:9" x14ac:dyDescent="0.35">
      <c r="A367" s="5" t="s">
        <v>103</v>
      </c>
      <c r="B367" s="29">
        <v>2017</v>
      </c>
      <c r="C367" s="7" t="s">
        <v>102</v>
      </c>
      <c r="D367" s="8">
        <v>10.500194325689856</v>
      </c>
      <c r="E367" s="9">
        <v>27016.5</v>
      </c>
      <c r="H367" s="8">
        <f t="shared" si="10"/>
        <v>7.0351301982122036</v>
      </c>
      <c r="I367" s="8">
        <f t="shared" si="11"/>
        <v>18101.055</v>
      </c>
    </row>
    <row r="368" spans="1:9" x14ac:dyDescent="0.35">
      <c r="A368" s="5" t="s">
        <v>104</v>
      </c>
      <c r="B368" s="29">
        <v>2017</v>
      </c>
      <c r="C368" s="7" t="s">
        <v>102</v>
      </c>
      <c r="D368" s="8">
        <v>11.1</v>
      </c>
      <c r="E368" s="9">
        <v>12321</v>
      </c>
      <c r="H368" s="8">
        <f t="shared" si="10"/>
        <v>7.4370000000000003</v>
      </c>
      <c r="I368" s="8">
        <f t="shared" si="11"/>
        <v>8255.07</v>
      </c>
    </row>
    <row r="369" spans="1:9" x14ac:dyDescent="0.35">
      <c r="A369" s="5" t="s">
        <v>105</v>
      </c>
      <c r="B369" s="29">
        <v>2017</v>
      </c>
      <c r="C369" s="7" t="s">
        <v>102</v>
      </c>
      <c r="D369" s="8">
        <v>12</v>
      </c>
      <c r="E369" s="9">
        <v>8426.4000000000015</v>
      </c>
      <c r="H369" s="8">
        <f t="shared" si="10"/>
        <v>8.0400000000000009</v>
      </c>
      <c r="I369" s="8">
        <f t="shared" si="11"/>
        <v>5645.688000000001</v>
      </c>
    </row>
    <row r="370" spans="1:9" x14ac:dyDescent="0.35">
      <c r="A370" s="5" t="s">
        <v>106</v>
      </c>
      <c r="B370" s="29">
        <v>2017</v>
      </c>
      <c r="C370" s="7" t="s">
        <v>102</v>
      </c>
      <c r="D370" s="8">
        <v>10.800076107120772</v>
      </c>
      <c r="E370" s="9">
        <v>22704.840000000004</v>
      </c>
      <c r="H370" s="8">
        <f t="shared" si="10"/>
        <v>7.2360509917709175</v>
      </c>
      <c r="I370" s="8">
        <f t="shared" si="11"/>
        <v>15212.242800000004</v>
      </c>
    </row>
    <row r="371" spans="1:9" x14ac:dyDescent="0.35">
      <c r="A371" s="5" t="s">
        <v>69</v>
      </c>
      <c r="B371" s="29">
        <v>2017</v>
      </c>
      <c r="C371" s="7" t="s">
        <v>102</v>
      </c>
      <c r="D371" s="8">
        <v>12.199832853561146</v>
      </c>
      <c r="E371" s="9">
        <v>26276.36</v>
      </c>
      <c r="H371" s="8">
        <f t="shared" si="10"/>
        <v>8.1738880118859676</v>
      </c>
      <c r="I371" s="8">
        <f t="shared" si="11"/>
        <v>17605.161200000002</v>
      </c>
    </row>
    <row r="372" spans="1:9" x14ac:dyDescent="0.35">
      <c r="A372" s="5" t="s">
        <v>40</v>
      </c>
      <c r="B372" s="29">
        <v>2017</v>
      </c>
      <c r="C372" s="7" t="s">
        <v>102</v>
      </c>
      <c r="D372" s="8">
        <v>14.9</v>
      </c>
      <c r="E372" s="9">
        <v>91734.83</v>
      </c>
      <c r="H372" s="8">
        <f t="shared" si="10"/>
        <v>9.9830000000000005</v>
      </c>
      <c r="I372" s="8">
        <f t="shared" si="11"/>
        <v>61462.336100000008</v>
      </c>
    </row>
    <row r="373" spans="1:9" x14ac:dyDescent="0.35">
      <c r="A373" s="5" t="s">
        <v>31</v>
      </c>
      <c r="B373" s="30">
        <v>2018</v>
      </c>
      <c r="C373" s="7" t="s">
        <v>102</v>
      </c>
      <c r="D373" s="8">
        <v>18.200003127981358</v>
      </c>
      <c r="E373" s="9">
        <v>116368.98</v>
      </c>
      <c r="H373" s="8">
        <f t="shared" si="10"/>
        <v>12.194002095747511</v>
      </c>
      <c r="I373" s="8">
        <f t="shared" si="11"/>
        <v>77967.2166</v>
      </c>
    </row>
    <row r="374" spans="1:9" x14ac:dyDescent="0.35">
      <c r="A374" s="5" t="s">
        <v>47</v>
      </c>
      <c r="B374" s="30">
        <v>2018</v>
      </c>
      <c r="C374" s="7" t="s">
        <v>102</v>
      </c>
      <c r="D374" s="8">
        <v>11</v>
      </c>
      <c r="E374" s="9">
        <v>11286</v>
      </c>
      <c r="H374" s="8">
        <f t="shared" si="10"/>
        <v>7.37</v>
      </c>
      <c r="I374" s="8">
        <f t="shared" si="11"/>
        <v>7561.6200000000008</v>
      </c>
    </row>
    <row r="375" spans="1:9" x14ac:dyDescent="0.35">
      <c r="A375" s="5" t="s">
        <v>48</v>
      </c>
      <c r="B375" s="30">
        <v>2018</v>
      </c>
      <c r="C375" s="7" t="s">
        <v>102</v>
      </c>
      <c r="D375" s="8">
        <v>20</v>
      </c>
      <c r="E375" s="9">
        <v>160866</v>
      </c>
      <c r="H375" s="8">
        <f t="shared" si="10"/>
        <v>13.4</v>
      </c>
      <c r="I375" s="8">
        <f t="shared" si="11"/>
        <v>107780.22</v>
      </c>
    </row>
    <row r="376" spans="1:9" x14ac:dyDescent="0.35">
      <c r="A376" s="5" t="s">
        <v>34</v>
      </c>
      <c r="B376" s="30">
        <v>2018</v>
      </c>
      <c r="C376" s="7" t="s">
        <v>102</v>
      </c>
      <c r="D376" s="8">
        <v>14.300039286850129</v>
      </c>
      <c r="E376" s="9">
        <v>76437.790000000008</v>
      </c>
      <c r="H376" s="8">
        <f t="shared" si="10"/>
        <v>9.5810263221895866</v>
      </c>
      <c r="I376" s="8">
        <f t="shared" si="11"/>
        <v>51213.31930000001</v>
      </c>
    </row>
    <row r="377" spans="1:9" x14ac:dyDescent="0.35">
      <c r="A377" s="5" t="s">
        <v>103</v>
      </c>
      <c r="B377" s="30">
        <v>2018</v>
      </c>
      <c r="C377" s="7" t="s">
        <v>102</v>
      </c>
      <c r="D377" s="8">
        <v>9.1374795417348604</v>
      </c>
      <c r="E377" s="9">
        <v>27800.5</v>
      </c>
      <c r="H377" s="8">
        <f t="shared" si="10"/>
        <v>6.1221112929623569</v>
      </c>
      <c r="I377" s="8">
        <f t="shared" si="11"/>
        <v>18626.335000000003</v>
      </c>
    </row>
    <row r="378" spans="1:9" x14ac:dyDescent="0.35">
      <c r="A378" s="5" t="s">
        <v>104</v>
      </c>
      <c r="B378" s="30">
        <v>2018</v>
      </c>
      <c r="C378" s="7" t="s">
        <v>102</v>
      </c>
      <c r="D378" s="8">
        <v>10</v>
      </c>
      <c r="E378" s="9">
        <v>10395</v>
      </c>
      <c r="H378" s="8">
        <f t="shared" si="10"/>
        <v>6.7</v>
      </c>
      <c r="I378" s="8">
        <f t="shared" si="11"/>
        <v>6964.6500000000005</v>
      </c>
    </row>
    <row r="379" spans="1:9" x14ac:dyDescent="0.35">
      <c r="A379" s="5" t="s">
        <v>106</v>
      </c>
      <c r="B379" s="30">
        <v>2018</v>
      </c>
      <c r="C379" s="7" t="s">
        <v>102</v>
      </c>
      <c r="D379" s="8">
        <v>12.400111141983885</v>
      </c>
      <c r="E379" s="9">
        <v>22313.8</v>
      </c>
      <c r="H379" s="8">
        <f t="shared" si="10"/>
        <v>8.308074465129204</v>
      </c>
      <c r="I379" s="8">
        <f t="shared" si="11"/>
        <v>14950.246000000001</v>
      </c>
    </row>
    <row r="380" spans="1:9" x14ac:dyDescent="0.35">
      <c r="A380" s="5" t="s">
        <v>69</v>
      </c>
      <c r="B380" s="30">
        <v>2018</v>
      </c>
      <c r="C380" s="7" t="s">
        <v>102</v>
      </c>
      <c r="D380" s="8">
        <v>17.400202634245186</v>
      </c>
      <c r="E380" s="9">
        <v>17173.8</v>
      </c>
      <c r="H380" s="8">
        <f t="shared" si="10"/>
        <v>11.658135764944275</v>
      </c>
      <c r="I380" s="8">
        <f t="shared" si="11"/>
        <v>11506.446</v>
      </c>
    </row>
    <row r="381" spans="1:9" x14ac:dyDescent="0.35">
      <c r="A381" s="5" t="s">
        <v>40</v>
      </c>
      <c r="B381" s="30">
        <v>2018</v>
      </c>
      <c r="C381" s="7" t="s">
        <v>102</v>
      </c>
      <c r="D381" s="8">
        <v>18.465094716237619</v>
      </c>
      <c r="E381" s="9">
        <v>143658.05000000002</v>
      </c>
      <c r="H381" s="8">
        <f t="shared" si="10"/>
        <v>12.371613459879205</v>
      </c>
      <c r="I381" s="8">
        <f t="shared" si="11"/>
        <v>96250.89350000002</v>
      </c>
    </row>
    <row r="382" spans="1:9" x14ac:dyDescent="0.35">
      <c r="A382" s="5" t="s">
        <v>101</v>
      </c>
      <c r="B382" s="28">
        <v>2019</v>
      </c>
      <c r="C382" s="7" t="s">
        <v>102</v>
      </c>
      <c r="D382" s="8">
        <v>13.700198019801981</v>
      </c>
      <c r="E382" s="9">
        <v>34592.5</v>
      </c>
      <c r="H382" s="8">
        <f t="shared" si="10"/>
        <v>9.1791326732673273</v>
      </c>
      <c r="I382" s="8">
        <f t="shared" si="11"/>
        <v>23176.975000000002</v>
      </c>
    </row>
    <row r="383" spans="1:9" x14ac:dyDescent="0.35">
      <c r="A383" s="5" t="s">
        <v>31</v>
      </c>
      <c r="B383" s="28">
        <v>2019</v>
      </c>
      <c r="C383" s="7" t="s">
        <v>102</v>
      </c>
      <c r="D383" s="8">
        <v>20.6</v>
      </c>
      <c r="E383" s="9">
        <v>94760</v>
      </c>
      <c r="H383" s="8">
        <f t="shared" si="10"/>
        <v>13.802000000000001</v>
      </c>
      <c r="I383" s="8">
        <f t="shared" si="11"/>
        <v>63489.200000000004</v>
      </c>
    </row>
    <row r="384" spans="1:9" x14ac:dyDescent="0.35">
      <c r="A384" s="5" t="s">
        <v>48</v>
      </c>
      <c r="B384" s="28">
        <v>2019</v>
      </c>
      <c r="C384" s="7" t="s">
        <v>102</v>
      </c>
      <c r="D384" s="8">
        <v>17.999977714387594</v>
      </c>
      <c r="E384" s="9">
        <v>161539.19999999998</v>
      </c>
      <c r="H384" s="8">
        <f t="shared" si="10"/>
        <v>12.059985068639689</v>
      </c>
      <c r="I384" s="8">
        <f t="shared" si="11"/>
        <v>108231.264</v>
      </c>
    </row>
    <row r="385" spans="1:9" x14ac:dyDescent="0.35">
      <c r="A385" s="5" t="s">
        <v>34</v>
      </c>
      <c r="B385" s="28">
        <v>2019</v>
      </c>
      <c r="C385" s="7" t="s">
        <v>102</v>
      </c>
      <c r="D385" s="8">
        <v>12.499969125510972</v>
      </c>
      <c r="E385" s="9">
        <v>101216.25</v>
      </c>
      <c r="H385" s="8">
        <f t="shared" si="10"/>
        <v>8.3749793140923519</v>
      </c>
      <c r="I385" s="8">
        <f t="shared" si="11"/>
        <v>67814.887499999997</v>
      </c>
    </row>
    <row r="386" spans="1:9" x14ac:dyDescent="0.35">
      <c r="A386" s="5" t="s">
        <v>103</v>
      </c>
      <c r="B386" s="28">
        <v>2019</v>
      </c>
      <c r="C386" s="7" t="s">
        <v>102</v>
      </c>
      <c r="D386" s="8">
        <v>15.226056945642796</v>
      </c>
      <c r="E386" s="9">
        <v>35233.599999999999</v>
      </c>
      <c r="H386" s="8">
        <f t="shared" si="10"/>
        <v>10.201458153580674</v>
      </c>
      <c r="I386" s="8">
        <f t="shared" si="11"/>
        <v>23606.511999999999</v>
      </c>
    </row>
    <row r="387" spans="1:9" x14ac:dyDescent="0.35">
      <c r="A387" s="5" t="s">
        <v>106</v>
      </c>
      <c r="B387" s="28">
        <v>2019</v>
      </c>
      <c r="C387" s="7" t="s">
        <v>102</v>
      </c>
      <c r="D387" s="8">
        <v>14.09988249118684</v>
      </c>
      <c r="E387" s="9">
        <v>23998.2</v>
      </c>
      <c r="H387" s="8">
        <f t="shared" ref="H387:H405" si="12">D387*0.67</f>
        <v>9.4469212690951831</v>
      </c>
      <c r="I387" s="8">
        <f t="shared" ref="I387:I405" si="13">E387*0.67</f>
        <v>16078.794000000002</v>
      </c>
    </row>
    <row r="388" spans="1:9" x14ac:dyDescent="0.35">
      <c r="A388" s="5" t="s">
        <v>69</v>
      </c>
      <c r="B388" s="28">
        <v>2019</v>
      </c>
      <c r="C388" s="7" t="s">
        <v>102</v>
      </c>
      <c r="D388" s="8">
        <v>11.500071296164267</v>
      </c>
      <c r="E388" s="9">
        <v>16129.9</v>
      </c>
      <c r="H388" s="8">
        <f t="shared" si="12"/>
        <v>7.7050477684300587</v>
      </c>
      <c r="I388" s="8">
        <f t="shared" si="13"/>
        <v>10807.033000000001</v>
      </c>
    </row>
    <row r="389" spans="1:9" x14ac:dyDescent="0.35">
      <c r="A389" s="5" t="s">
        <v>40</v>
      </c>
      <c r="B389" s="28">
        <v>2019</v>
      </c>
      <c r="C389" s="7" t="s">
        <v>102</v>
      </c>
      <c r="D389" s="8">
        <v>12.599996759926775</v>
      </c>
      <c r="E389" s="9">
        <v>77776.01999999999</v>
      </c>
      <c r="H389" s="8">
        <f t="shared" si="12"/>
        <v>8.4419978291509388</v>
      </c>
      <c r="I389" s="8">
        <f t="shared" si="13"/>
        <v>52109.933399999994</v>
      </c>
    </row>
    <row r="390" spans="1:9" x14ac:dyDescent="0.35">
      <c r="A390" s="5" t="s">
        <v>101</v>
      </c>
      <c r="B390" s="31">
        <v>2020</v>
      </c>
      <c r="C390" s="7" t="s">
        <v>102</v>
      </c>
      <c r="D390" s="8">
        <v>13.8</v>
      </c>
      <c r="E390" s="9">
        <v>28842</v>
      </c>
      <c r="H390" s="8">
        <f t="shared" si="12"/>
        <v>9.2460000000000004</v>
      </c>
      <c r="I390" s="8">
        <f t="shared" si="13"/>
        <v>19324.14</v>
      </c>
    </row>
    <row r="391" spans="1:9" x14ac:dyDescent="0.35">
      <c r="A391" s="5" t="s">
        <v>31</v>
      </c>
      <c r="B391" s="31">
        <v>2020</v>
      </c>
      <c r="C391" s="7" t="s">
        <v>102</v>
      </c>
      <c r="D391" s="8">
        <v>18.737179487179485</v>
      </c>
      <c r="E391" s="9">
        <v>78764.399999999994</v>
      </c>
      <c r="H391" s="8">
        <f t="shared" si="12"/>
        <v>12.553910256410257</v>
      </c>
      <c r="I391" s="8">
        <f t="shared" si="13"/>
        <v>52772.148000000001</v>
      </c>
    </row>
    <row r="392" spans="1:9" x14ac:dyDescent="0.35">
      <c r="A392" s="5" t="s">
        <v>48</v>
      </c>
      <c r="B392" s="31">
        <v>2020</v>
      </c>
      <c r="C392" s="7" t="s">
        <v>102</v>
      </c>
      <c r="D392" s="8">
        <v>18.399999999999999</v>
      </c>
      <c r="E392" s="9">
        <v>165094</v>
      </c>
      <c r="H392" s="8">
        <f t="shared" si="12"/>
        <v>12.327999999999999</v>
      </c>
      <c r="I392" s="8">
        <f t="shared" si="13"/>
        <v>110612.98000000001</v>
      </c>
    </row>
    <row r="393" spans="1:9" x14ac:dyDescent="0.35">
      <c r="A393" s="5" t="s">
        <v>34</v>
      </c>
      <c r="B393" s="31">
        <v>2020</v>
      </c>
      <c r="C393" s="7" t="s">
        <v>102</v>
      </c>
      <c r="D393" s="8">
        <v>17.8</v>
      </c>
      <c r="E393" s="9">
        <v>132432</v>
      </c>
      <c r="H393" s="8">
        <f t="shared" si="12"/>
        <v>11.926000000000002</v>
      </c>
      <c r="I393" s="8">
        <f t="shared" si="13"/>
        <v>88729.44</v>
      </c>
    </row>
    <row r="394" spans="1:9" x14ac:dyDescent="0.35">
      <c r="A394" s="5" t="s">
        <v>103</v>
      </c>
      <c r="B394" s="31">
        <v>2020</v>
      </c>
      <c r="C394" s="7" t="s">
        <v>102</v>
      </c>
      <c r="D394" s="8">
        <v>19.500098483356314</v>
      </c>
      <c r="E394" s="9">
        <v>49501.000000000007</v>
      </c>
      <c r="H394" s="8">
        <f t="shared" si="12"/>
        <v>13.065065983848731</v>
      </c>
      <c r="I394" s="8">
        <f t="shared" si="13"/>
        <v>33165.670000000006</v>
      </c>
    </row>
    <row r="395" spans="1:9" x14ac:dyDescent="0.35">
      <c r="A395" s="5" t="s">
        <v>106</v>
      </c>
      <c r="B395" s="31">
        <v>2020</v>
      </c>
      <c r="C395" s="7" t="s">
        <v>102</v>
      </c>
      <c r="D395" s="8">
        <v>15.8</v>
      </c>
      <c r="E395" s="9">
        <v>34365</v>
      </c>
      <c r="H395" s="8">
        <f t="shared" si="12"/>
        <v>10.586</v>
      </c>
      <c r="I395" s="8">
        <f t="shared" si="13"/>
        <v>23024.550000000003</v>
      </c>
    </row>
    <row r="396" spans="1:9" x14ac:dyDescent="0.35">
      <c r="A396" s="5" t="s">
        <v>69</v>
      </c>
      <c r="B396" s="31">
        <v>2020</v>
      </c>
      <c r="C396" s="7" t="s">
        <v>102</v>
      </c>
      <c r="D396" s="8">
        <v>18.400081872143002</v>
      </c>
      <c r="E396" s="9">
        <v>26968.999999999996</v>
      </c>
      <c r="H396" s="8">
        <f t="shared" si="12"/>
        <v>12.328054854335813</v>
      </c>
      <c r="I396" s="8">
        <f t="shared" si="13"/>
        <v>18069.23</v>
      </c>
    </row>
    <row r="397" spans="1:9" x14ac:dyDescent="0.35">
      <c r="A397" s="5" t="s">
        <v>40</v>
      </c>
      <c r="B397" s="31">
        <v>2020</v>
      </c>
      <c r="C397" s="7" t="s">
        <v>102</v>
      </c>
      <c r="D397" s="8">
        <v>11.198763411529368</v>
      </c>
      <c r="E397" s="9">
        <v>61582</v>
      </c>
      <c r="H397" s="8">
        <f t="shared" si="12"/>
        <v>7.5031714857246774</v>
      </c>
      <c r="I397" s="8">
        <f t="shared" si="13"/>
        <v>41259.94</v>
      </c>
    </row>
    <row r="398" spans="1:9" x14ac:dyDescent="0.35">
      <c r="A398" s="5" t="s">
        <v>101</v>
      </c>
      <c r="B398" s="32">
        <v>2021</v>
      </c>
      <c r="C398" s="7" t="s">
        <v>102</v>
      </c>
      <c r="D398" s="8">
        <v>15.700194363459669</v>
      </c>
      <c r="E398" s="9">
        <v>32311</v>
      </c>
      <c r="H398" s="8">
        <f t="shared" si="12"/>
        <v>10.51913022351798</v>
      </c>
      <c r="I398" s="8">
        <f t="shared" si="13"/>
        <v>21648.370000000003</v>
      </c>
    </row>
    <row r="399" spans="1:9" x14ac:dyDescent="0.35">
      <c r="A399" s="5" t="s">
        <v>31</v>
      </c>
      <c r="B399" s="32">
        <v>2021</v>
      </c>
      <c r="C399" s="7" t="s">
        <v>102</v>
      </c>
      <c r="D399" s="8">
        <v>14.699985257260797</v>
      </c>
      <c r="E399" s="9">
        <v>69797</v>
      </c>
      <c r="H399" s="8">
        <f t="shared" si="12"/>
        <v>9.848990122364734</v>
      </c>
      <c r="I399" s="8">
        <f t="shared" si="13"/>
        <v>46763.990000000005</v>
      </c>
    </row>
    <row r="400" spans="1:9" x14ac:dyDescent="0.35">
      <c r="A400" s="5" t="s">
        <v>48</v>
      </c>
      <c r="B400" s="32">
        <v>2021</v>
      </c>
      <c r="C400" s="7" t="s">
        <v>102</v>
      </c>
      <c r="D400" s="8">
        <v>19.002894313119242</v>
      </c>
      <c r="E400" s="9">
        <v>192372</v>
      </c>
      <c r="H400" s="8">
        <f t="shared" si="12"/>
        <v>12.731939189789893</v>
      </c>
      <c r="I400" s="8">
        <f t="shared" si="13"/>
        <v>128889.24</v>
      </c>
    </row>
    <row r="401" spans="1:9" x14ac:dyDescent="0.35">
      <c r="A401" s="5" t="s">
        <v>34</v>
      </c>
      <c r="B401" s="32">
        <v>2021</v>
      </c>
      <c r="C401" s="7" t="s">
        <v>102</v>
      </c>
      <c r="D401" s="8">
        <v>15.000072295079596</v>
      </c>
      <c r="E401" s="9">
        <v>103742</v>
      </c>
      <c r="H401" s="8">
        <f t="shared" si="12"/>
        <v>10.05004843770333</v>
      </c>
      <c r="I401" s="8">
        <f t="shared" si="13"/>
        <v>69507.14</v>
      </c>
    </row>
    <row r="402" spans="1:9" x14ac:dyDescent="0.35">
      <c r="A402" s="5" t="s">
        <v>103</v>
      </c>
      <c r="B402" s="32">
        <v>2021</v>
      </c>
      <c r="C402" s="7" t="s">
        <v>102</v>
      </c>
      <c r="D402" s="8">
        <v>11.699825189378174</v>
      </c>
      <c r="E402" s="9">
        <v>28110</v>
      </c>
      <c r="H402" s="8">
        <f t="shared" si="12"/>
        <v>7.8388828768833774</v>
      </c>
      <c r="I402" s="8">
        <f t="shared" si="13"/>
        <v>18833.7</v>
      </c>
    </row>
    <row r="403" spans="1:9" x14ac:dyDescent="0.35">
      <c r="A403" s="5" t="s">
        <v>106</v>
      </c>
      <c r="B403" s="32">
        <v>2021</v>
      </c>
      <c r="C403" s="7" t="s">
        <v>102</v>
      </c>
      <c r="D403" s="8">
        <v>14.07781036168133</v>
      </c>
      <c r="E403" s="9">
        <v>36060.75</v>
      </c>
      <c r="H403" s="8">
        <f t="shared" si="12"/>
        <v>9.4321329423264917</v>
      </c>
      <c r="I403" s="8">
        <f t="shared" si="13"/>
        <v>24160.702500000003</v>
      </c>
    </row>
    <row r="404" spans="1:9" x14ac:dyDescent="0.35">
      <c r="A404" s="5" t="s">
        <v>69</v>
      </c>
      <c r="B404" s="32">
        <v>2021</v>
      </c>
      <c r="C404" s="7" t="s">
        <v>102</v>
      </c>
      <c r="D404" s="8">
        <v>13.400015097757983</v>
      </c>
      <c r="E404" s="9">
        <v>17751</v>
      </c>
      <c r="H404" s="8">
        <f t="shared" si="12"/>
        <v>8.9780101154978489</v>
      </c>
      <c r="I404" s="8">
        <f t="shared" si="13"/>
        <v>11893.17</v>
      </c>
    </row>
    <row r="405" spans="1:9" x14ac:dyDescent="0.35">
      <c r="A405" s="5" t="s">
        <v>40</v>
      </c>
      <c r="B405" s="32">
        <v>2021</v>
      </c>
      <c r="C405" s="7" t="s">
        <v>102</v>
      </c>
      <c r="D405" s="8">
        <v>15.199876826605454</v>
      </c>
      <c r="E405" s="9">
        <v>54297</v>
      </c>
      <c r="H405" s="8">
        <f t="shared" si="12"/>
        <v>10.183917473825655</v>
      </c>
      <c r="I405" s="8">
        <f t="shared" si="13"/>
        <v>36378.990000000005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91a08b-5920-4772-b8b0-08191ed73543" xsi:nil="true"/>
    <lcf76f155ced4ddcb4097134ff3c332f xmlns="807c36fc-a7d3-4929-b138-82e77cd0b2e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1B69D6FB947439E025A8582591DC1" ma:contentTypeVersion="14" ma:contentTypeDescription="Create a new document." ma:contentTypeScope="" ma:versionID="1dc93131e59637135ed7d1cb8d1eb3a7">
  <xsd:schema xmlns:xsd="http://www.w3.org/2001/XMLSchema" xmlns:xs="http://www.w3.org/2001/XMLSchema" xmlns:p="http://schemas.microsoft.com/office/2006/metadata/properties" xmlns:ns2="807c36fc-a7d3-4929-b138-82e77cd0b2e4" xmlns:ns3="0191a08b-5920-4772-b8b0-08191ed73543" targetNamespace="http://schemas.microsoft.com/office/2006/metadata/properties" ma:root="true" ma:fieldsID="63b68af38731e9f85ce39075d4d7b73e" ns2:_="" ns3:_="">
    <xsd:import namespace="807c36fc-a7d3-4929-b138-82e77cd0b2e4"/>
    <xsd:import namespace="0191a08b-5920-4772-b8b0-08191ed73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c36fc-a7d3-4929-b138-82e77cd0b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1a08b-5920-4772-b8b0-08191ed735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b12fe7-c405-4567-9175-892f62bf5a85}" ma:internalName="TaxCatchAll" ma:showField="CatchAllData" ma:web="0191a08b-5920-4772-b8b0-08191ed735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6419D-FE44-4BD4-8821-51AE2CB5D6C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07c36fc-a7d3-4929-b138-82e77cd0b2e4"/>
    <ds:schemaRef ds:uri="http://schemas.microsoft.com/office/2006/documentManagement/types"/>
    <ds:schemaRef ds:uri="http://schemas.microsoft.com/office/2006/metadata/properties"/>
    <ds:schemaRef ds:uri="0191a08b-5920-4772-b8b0-08191ed7354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59C8FF0-E4D4-4B87-9777-7DCD07F8D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7c36fc-a7d3-4929-b138-82e77cd0b2e4"/>
    <ds:schemaRef ds:uri="0191a08b-5920-4772-b8b0-08191ed73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51AAF0-7FF4-4190-8FDF-7A20CEFC159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incremental_row_spacing_calcs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Mirletz, Brian</cp:lastModifiedBy>
  <cp:revision/>
  <dcterms:created xsi:type="dcterms:W3CDTF">2022-09-21T19:21:50Z</dcterms:created>
  <dcterms:modified xsi:type="dcterms:W3CDTF">2025-03-29T20:05:36Z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0x010100C131B69D6FB947439E025A8582591DC1</vt:lpwstr>
  </property>
  <property fmtid="{D5CDD505-2E9C-101B-9397-08002B2CF9AE}" pid="3" name="MediaServiceImageTags">
    <vt:lpwstr/>
  </property>
  <property fmtid="{D5CDD505-2E9C-101B-9397-08002B2CF9AE}" pid="4" name="MSIP_Label_95965d95-ecc0-4720-b759-1f33c42ed7da_Enabled">
    <vt:lpwstr>true</vt:lpwstr>
  </property>
  <property fmtid="{D5CDD505-2E9C-101B-9397-08002B2CF9AE}" pid="5" name="MSIP_Label_95965d95-ecc0-4720-b759-1f33c42ed7da_SetDate">
    <vt:lpwstr>2024-02-27T17:00:40Z</vt:lpwstr>
  </property>
  <property fmtid="{D5CDD505-2E9C-101B-9397-08002B2CF9AE}" pid="6" name="MSIP_Label_95965d95-ecc0-4720-b759-1f33c42ed7da_Method">
    <vt:lpwstr>Standard</vt:lpwstr>
  </property>
  <property fmtid="{D5CDD505-2E9C-101B-9397-08002B2CF9AE}" pid="7" name="MSIP_Label_95965d95-ecc0-4720-b759-1f33c42ed7da_Name">
    <vt:lpwstr>General</vt:lpwstr>
  </property>
  <property fmtid="{D5CDD505-2E9C-101B-9397-08002B2CF9AE}" pid="8" name="MSIP_Label_95965d95-ecc0-4720-b759-1f33c42ed7da_SiteId">
    <vt:lpwstr>a0f29d7e-28cd-4f54-8442-7885aee7c080</vt:lpwstr>
  </property>
  <property fmtid="{D5CDD505-2E9C-101B-9397-08002B2CF9AE}" pid="9" name="MSIP_Label_95965d95-ecc0-4720-b759-1f33c42ed7da_ActionId">
    <vt:lpwstr>e4598051-c28b-48b6-8c9f-b993db09f23a</vt:lpwstr>
  </property>
  <property fmtid="{D5CDD505-2E9C-101B-9397-08002B2CF9AE}" pid="10" name="MSIP_Label_95965d95-ecc0-4720-b759-1f33c42ed7da_ContentBits">
    <vt:lpwstr>0</vt:lpwstr>
  </property>
</Properties>
</file>