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ord\dev\InSPIRE\Studies\USMap_Doubleday_2024\"/>
    </mc:Choice>
  </mc:AlternateContent>
  <xr:revisionPtr revIDLastSave="0" documentId="13_ncr:1_{BDD32F2A-FF4E-44BF-BFD7-EC398CB41F84}" xr6:coauthVersionLast="47" xr6:coauthVersionMax="47" xr10:uidLastSave="{00000000-0000-0000-0000-000000000000}"/>
  <bookViews>
    <workbookView xWindow="28680" yWindow="-4470" windowWidth="16440" windowHeight="283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<sst xmlns="http://schemas.openxmlformats.org/spreadsheetml/2006/main" count="263" uniqueCount="112">
  <si>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</si>
  <si>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</si>
  <si>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</si>
  <si>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</si>
  <si>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</si>
  <si>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</si>
  <si>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</si>
  <si>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</si>
  <si>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</si>
  <si>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</si>
  <si>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</si>
  <si>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</si>
  <si>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</si>
  <si>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</si>
  <si>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</si>
  <si>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</si>
  <si>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</si>
  <si>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</si>
  <si>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</si>
  <si>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</si>
  <si>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</si>
  <si>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</si>
  <si>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</si>
  <si>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</si>
  <si>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</si>
  <si>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</si>
  <si>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</si>
  <si>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</si>
  <si>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</si>
  <si>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</si>
  <si>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</si>
  <si>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</si>
  <si>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</si>
  <si>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</si>
  <si>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</si>
  <si>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</si>
  <si>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</si>
  <si>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</si>
  <si>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</si>
  <si>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</si>
  <si>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</si>
  <si>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</si>
  <si>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</si>
  <si>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</si>
  <si>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</si>
  <si>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</si>
  <si>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</si>
  <si>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</si>
  <si>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</si>
  <si>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</si>
  <si>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</si>
  <si>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</si>
  <si>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</si>
  <si>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</si>
  <si>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</si>
  <si>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</si>
  <si>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</si>
  <si>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</si>
  <si>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</si>
  <si>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</si>
  <si>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</si>
  <si>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</si>
  <si>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</si>
  <si>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</si>
  <si>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</si>
  <si>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</si>
  <si>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</si>
  <si>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</si>
  <si>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</si>
  <si>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</si>
  <si>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</si>
  <si>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</si>
  <si>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</si>
  <si>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</si>
  <si>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</si>
  <si>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</si>
  <si>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</si>
  <si>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</si>
  <si>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</si>
  <si>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</si>
  <si>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</si>
  <si>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</si>
  <si>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</si>
  <si>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</si>
  <si>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</si>
  <si>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</si>
  <si>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</si>
  <si>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</si>
  <si>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</si>
  <si>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</si>
  <si>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</si>
  <si>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</si>
  <si>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</si>
  <si>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</si>
  <si>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</si>
  <si>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</si>
  <si>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</si>
  <si>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Power Calculation Normalizaiton Factor</t>
  </si>
  <si>
    <t>Varying, …</t>
  </si>
  <si>
    <t>Calculated in SAM's Land Area Estimate with 1.0 land area multiplier and 0 additional land area</t>
  </si>
  <si>
    <t>Ground area= total module area/GCR = total module area/(collector width/pitch) = total module area * pitch/collector width</t>
  </si>
  <si>
    <t>Setup</t>
  </si>
  <si>
    <t>kWdc</t>
  </si>
  <si>
    <t>Collector width (m)</t>
  </si>
  <si>
    <t>Pitch (m)</t>
  </si>
  <si>
    <t>Total module area (acres)</t>
  </si>
  <si>
    <t>Ground area occupied by array (acres)</t>
  </si>
  <si>
    <t>Doubling ground area to account for panel tiling</t>
  </si>
  <si>
    <t>Eqn</t>
  </si>
  <si>
    <t xml:space="preserve">Double-check by calculating ground area: </t>
  </si>
  <si>
    <t>variable (tonita)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</si>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</sst>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7" fillId="17" borderId="1" xfId="0" applyFont="1" applyFill="1" applyBorder="1"/>
    <xf numFmtId="0" fontId="18" fillId="17" borderId="2" xfId="0" applyFont="1" applyFill="1" applyBorder="1"/>
    <xf numFmtId="0" fontId="16" fillId="0" borderId="2" xfId="0" applyFont="1" applyBorder="1"/>
    <xf numFmtId="0" fontId="16" fillId="0" borderId="3" xfId="0" applyFont="1" applyBorder="1"/>
    <xf numFmtId="0" fontId="15" fillId="7" borderId="4" xfId="0" applyFont="1" applyFill="1" applyBorder="1"/>
    <xf numFmtId="0" fontId="16" fillId="7" borderId="0" xfId="0" applyFont="1" applyFill="1"/>
    <xf numFmtId="0" fontId="16" fillId="7" borderId="5" xfId="0" applyFont="1" applyFill="1" applyBorder="1"/>
    <xf numFmtId="0" fontId="16" fillId="0" borderId="4" xfId="0" applyFont="1" applyBorder="1"/>
    <xf numFmtId="0" fontId="15" fillId="0" borderId="5" xfId="0" applyFont="1" applyBorder="1"/>
    <xf numFmtId="0" fontId="16" fillId="7" borderId="4" xfId="0" applyFont="1" applyFill="1" applyBorder="1"/>
    <xf numFmtId="0" fontId="15" fillId="7" borderId="5" xfId="0" applyFont="1" applyFill="1" applyBorder="1"/>
    <xf numFmtId="0" fontId="16" fillId="0" borderId="6" xfId="0" applyFont="1" applyBorder="1"/>
    <xf numFmtId="0" fontId="16" fillId="0" borderId="7" xfId="0" applyFont="1" applyBorder="1"/>
    <xf numFmtId="0" fontId="15" fillId="0" borderId="8" xfId="0" applyFont="1" applyBorder="1"/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5" borderId="0" xfId="0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12</xdr:col>
      <xdr:colOff>543677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08"/>
  <sheetViews>
    <sheetView tabSelected="1" topLeftCell="D3" zoomScaleNormal="100" workbookViewId="0">
      <selection activeCell="H15" sqref="H15"/>
    </sheetView>
  </sheetViews>
  <sheetFormatPr defaultRowHeight="15" x14ac:dyDescent="0.25"/>
  <cols>
    <col min="2" max="2" width="22" customWidth="1"/>
    <col min="3" max="3" width="21.85546875" customWidth="1"/>
    <col min="4" max="4" width="14.85546875" customWidth="1"/>
    <col min="5" max="5" width="14.28515625" customWidth="1"/>
    <col min="6" max="6" width="14.42578125" customWidth="1"/>
    <col min="7" max="7" width="20.42578125" customWidth="1"/>
    <col min="8" max="8" width="25.5703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0" t="s">
        <v>43</v>
      </c>
      <c r="T2" s="91" t="s">
        <v>60</v>
      </c>
      <c r="U2" s="91"/>
    </row>
    <row r="3" spans="2:21" ht="45.75" thickBot="1" x14ac:dyDescent="0.3">
      <c r="B3" s="23" t="s">
        <v>0</v>
      </c>
      <c r="C3" s="24" t="s">
        <v>16</v>
      </c>
      <c r="D3" s="24" t="s">
        <v>1</v>
      </c>
      <c r="E3" s="24" t="s">
        <v>2</v>
      </c>
      <c r="F3" s="24" t="s">
        <v>3</v>
      </c>
      <c r="G3" s="24" t="s">
        <v>11</v>
      </c>
      <c r="H3" s="24" t="s">
        <v>41</v>
      </c>
      <c r="I3" s="24" t="s">
        <v>4</v>
      </c>
      <c r="J3" s="24" t="s">
        <v>5</v>
      </c>
      <c r="K3" s="24" t="s">
        <v>6</v>
      </c>
      <c r="L3" s="24"/>
      <c r="M3" s="24" t="s">
        <v>13</v>
      </c>
      <c r="N3" s="24" t="s">
        <v>17</v>
      </c>
      <c r="O3" s="24" t="s">
        <v>18</v>
      </c>
      <c r="P3" s="24" t="s">
        <v>19</v>
      </c>
      <c r="Q3" s="24" t="s">
        <v>42</v>
      </c>
      <c r="R3" s="25" t="s">
        <v>20</v>
      </c>
      <c r="S3" s="66" t="s">
        <v>92</v>
      </c>
      <c r="T3" s="24" t="s">
        <v>17</v>
      </c>
      <c r="U3" s="24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6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6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7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7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>
        <v>0.13</v>
      </c>
      <c r="I6" t="s">
        <v>10</v>
      </c>
      <c r="J6" s="1">
        <v>3</v>
      </c>
      <c r="K6" s="1" t="s">
        <v>8</v>
      </c>
      <c r="M6" s="27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7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7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7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7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7"/>
    </row>
    <row r="9" spans="2:21" x14ac:dyDescent="0.25">
      <c r="B9" s="64" t="s">
        <v>96</v>
      </c>
      <c r="C9">
        <v>0.5</v>
      </c>
      <c r="E9" s="1"/>
      <c r="J9" s="1"/>
      <c r="K9" s="1"/>
      <c r="M9" s="27"/>
      <c r="R9" s="6"/>
      <c r="T9" s="27"/>
    </row>
    <row r="10" spans="2:21" ht="14.25" customHeight="1" x14ac:dyDescent="0.25">
      <c r="B10" s="5">
        <v>6</v>
      </c>
      <c r="C10">
        <v>1.5</v>
      </c>
      <c r="D10">
        <v>1.5</v>
      </c>
      <c r="E10" s="31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8" t="s">
        <v>21</v>
      </c>
      <c r="N10">
        <v>0.3</v>
      </c>
      <c r="O10" s="20" t="s">
        <v>14</v>
      </c>
      <c r="P10">
        <v>80.066000000000003</v>
      </c>
      <c r="Q10">
        <v>10</v>
      </c>
      <c r="R10" s="6">
        <v>20</v>
      </c>
      <c r="S10" t="s">
        <v>98</v>
      </c>
      <c r="T10" s="27"/>
      <c r="U10" s="19"/>
    </row>
    <row r="11" spans="2:21" x14ac:dyDescent="0.25">
      <c r="B11" s="5">
        <v>7</v>
      </c>
      <c r="C11">
        <v>2.4</v>
      </c>
      <c r="D11">
        <v>2.4</v>
      </c>
      <c r="E11" s="31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8" t="s">
        <v>21</v>
      </c>
      <c r="N11">
        <v>0.3</v>
      </c>
      <c r="O11" s="20" t="s">
        <v>14</v>
      </c>
      <c r="P11">
        <v>80.066000000000003</v>
      </c>
      <c r="Q11">
        <v>10</v>
      </c>
      <c r="R11" s="6">
        <v>20</v>
      </c>
      <c r="S11" t="s">
        <v>98</v>
      </c>
      <c r="T11" s="27"/>
      <c r="U11" s="19"/>
    </row>
    <row r="12" spans="2:21" x14ac:dyDescent="0.25">
      <c r="B12" s="5">
        <v>8</v>
      </c>
      <c r="C12">
        <v>2.4</v>
      </c>
      <c r="D12">
        <v>2.4</v>
      </c>
      <c r="E12" s="31" t="s">
        <v>61</v>
      </c>
      <c r="F12">
        <v>180</v>
      </c>
      <c r="G12">
        <v>1</v>
      </c>
      <c r="H12">
        <v>0.13</v>
      </c>
      <c r="I12" t="s">
        <v>10</v>
      </c>
      <c r="J12" s="1">
        <v>3</v>
      </c>
      <c r="K12" s="1" t="s">
        <v>12</v>
      </c>
      <c r="M12" s="28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98</v>
      </c>
      <c r="T12" s="27"/>
      <c r="U12" s="19"/>
    </row>
    <row r="13" spans="2:21" x14ac:dyDescent="0.25">
      <c r="B13" s="5">
        <v>9</v>
      </c>
      <c r="C13">
        <v>1.5</v>
      </c>
      <c r="D13">
        <v>1.5</v>
      </c>
      <c r="E13" s="31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8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98</v>
      </c>
      <c r="T13" s="27"/>
      <c r="U13" s="19"/>
    </row>
    <row r="14" spans="2:21" ht="15.75" thickBot="1" x14ac:dyDescent="0.3">
      <c r="B14" s="9">
        <v>10</v>
      </c>
      <c r="C14" s="10">
        <v>0.6</v>
      </c>
      <c r="D14" s="21">
        <v>2</v>
      </c>
      <c r="E14" s="22">
        <v>8.6</v>
      </c>
      <c r="F14" s="10">
        <v>90</v>
      </c>
      <c r="G14" s="10">
        <v>0</v>
      </c>
      <c r="H14" s="10">
        <v>0.13</v>
      </c>
      <c r="I14" s="10" t="s">
        <v>7</v>
      </c>
      <c r="J14" s="22" t="s">
        <v>22</v>
      </c>
      <c r="K14" s="22" t="s">
        <v>15</v>
      </c>
      <c r="L14" s="10"/>
      <c r="M14" s="29">
        <v>90</v>
      </c>
      <c r="N14" s="29">
        <v>0.23255813953488372</v>
      </c>
      <c r="O14" s="22" t="s">
        <v>14</v>
      </c>
      <c r="P14" s="10">
        <v>80.066000000000003</v>
      </c>
      <c r="Q14" s="10">
        <v>10</v>
      </c>
      <c r="R14" s="11">
        <v>20</v>
      </c>
      <c r="T14" s="29">
        <f>2/E14</f>
        <v>0.23255813953488372</v>
      </c>
      <c r="U14" s="10">
        <v>8.6</v>
      </c>
    </row>
    <row r="16" spans="2:21" ht="15.75" thickBot="1" x14ac:dyDescent="0.3"/>
    <row r="17" spans="2:11" ht="15.75" thickBot="1" x14ac:dyDescent="0.3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5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5">
      <c r="B19" s="5">
        <v>2</v>
      </c>
      <c r="C19">
        <v>25</v>
      </c>
      <c r="D19">
        <v>25</v>
      </c>
      <c r="E19" s="32">
        <f>2*COS(RADIANS(D19))</f>
        <v>1.8126155740732999</v>
      </c>
      <c r="F19">
        <v>2</v>
      </c>
      <c r="G19" s="32">
        <f>F19+E19</f>
        <v>3.8126155740733001</v>
      </c>
      <c r="H19" s="33">
        <f>B19/G19</f>
        <v>0.52457426172218347</v>
      </c>
      <c r="I19" s="33">
        <v>0.65</v>
      </c>
      <c r="J19" s="33">
        <f>2/I19</f>
        <v>3.0769230769230766</v>
      </c>
      <c r="K19" s="6"/>
    </row>
    <row r="20" spans="2:11" x14ac:dyDescent="0.25">
      <c r="B20" s="5">
        <v>2</v>
      </c>
      <c r="C20">
        <v>50</v>
      </c>
      <c r="D20">
        <v>40</v>
      </c>
      <c r="E20" s="32">
        <f>2*COS(RADIANS(D20))</f>
        <v>1.532088886237956</v>
      </c>
      <c r="F20">
        <v>2</v>
      </c>
      <c r="G20" s="32">
        <f>F20+E20</f>
        <v>3.5320888862379558</v>
      </c>
      <c r="H20" s="33"/>
      <c r="I20" s="33">
        <v>0.25</v>
      </c>
      <c r="J20" s="33">
        <f>2/I20</f>
        <v>8</v>
      </c>
      <c r="K20" s="6"/>
    </row>
    <row r="21" spans="2:11" x14ac:dyDescent="0.25">
      <c r="B21" s="5"/>
      <c r="H21" s="33"/>
      <c r="K21" s="6"/>
    </row>
    <row r="22" spans="2:11" x14ac:dyDescent="0.25">
      <c r="B22" s="5"/>
      <c r="C22" t="s">
        <v>90</v>
      </c>
      <c r="D22">
        <v>3.8</v>
      </c>
      <c r="F22">
        <v>2</v>
      </c>
      <c r="G22">
        <v>0.18</v>
      </c>
      <c r="H22" s="33">
        <f>F22/G22</f>
        <v>11.111111111111111</v>
      </c>
      <c r="K22" s="6"/>
    </row>
    <row r="23" spans="2:11" x14ac:dyDescent="0.25">
      <c r="B23" s="5"/>
      <c r="C23" t="s">
        <v>91</v>
      </c>
      <c r="D23">
        <v>12</v>
      </c>
      <c r="F23">
        <v>2</v>
      </c>
      <c r="G23">
        <v>0.4</v>
      </c>
      <c r="H23" s="33">
        <f t="shared" ref="H23:H25" si="0">F23/G23</f>
        <v>5</v>
      </c>
      <c r="K23" s="6"/>
    </row>
    <row r="24" spans="2:11" x14ac:dyDescent="0.25">
      <c r="B24" s="5"/>
      <c r="F24">
        <v>2</v>
      </c>
      <c r="G24">
        <v>0.6</v>
      </c>
      <c r="H24" s="33">
        <f t="shared" si="0"/>
        <v>3.3333333333333335</v>
      </c>
      <c r="K24" s="6"/>
    </row>
    <row r="25" spans="2:11" ht="15.75" thickBot="1" x14ac:dyDescent="0.3">
      <c r="B25" s="9"/>
      <c r="C25" s="10"/>
      <c r="D25" s="10"/>
      <c r="E25" s="10"/>
      <c r="F25" s="10">
        <v>2</v>
      </c>
      <c r="G25" s="10">
        <v>0.8</v>
      </c>
      <c r="H25" s="34">
        <f t="shared" si="0"/>
        <v>2.5</v>
      </c>
      <c r="I25" s="10"/>
      <c r="J25" s="10"/>
      <c r="K25" s="11"/>
    </row>
    <row r="26" spans="2:11" ht="15.75" thickBot="1" x14ac:dyDescent="0.3"/>
    <row r="27" spans="2:11" x14ac:dyDescent="0.25">
      <c r="B27" s="12" t="s">
        <v>35</v>
      </c>
      <c r="C27" s="13"/>
      <c r="D27" s="13"/>
      <c r="E27" s="13"/>
      <c r="F27" s="14"/>
      <c r="G27" s="92" t="s">
        <v>39</v>
      </c>
      <c r="H27" s="93"/>
      <c r="I27" s="93"/>
    </row>
    <row r="28" spans="2:11" x14ac:dyDescent="0.25">
      <c r="B28" s="5" t="s">
        <v>33</v>
      </c>
      <c r="C28">
        <v>8</v>
      </c>
      <c r="F28" s="6"/>
      <c r="G28" s="94"/>
      <c r="H28" s="89"/>
      <c r="I28" s="89"/>
    </row>
    <row r="29" spans="2:11" x14ac:dyDescent="0.25">
      <c r="B29" s="5" t="s">
        <v>32</v>
      </c>
      <c r="C29">
        <v>2</v>
      </c>
      <c r="F29" s="6"/>
      <c r="G29" s="94"/>
      <c r="H29" s="89"/>
      <c r="I29" s="89"/>
    </row>
    <row r="30" spans="2:11" x14ac:dyDescent="0.25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94"/>
      <c r="H30" s="89"/>
      <c r="I30" s="89"/>
    </row>
    <row r="31" spans="2:11" x14ac:dyDescent="0.25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87" t="s">
        <v>37</v>
      </c>
      <c r="H31" s="88"/>
      <c r="I31" s="88"/>
    </row>
    <row r="32" spans="2:11" ht="15.75" thickBot="1" x14ac:dyDescent="0.3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87" t="s">
        <v>38</v>
      </c>
      <c r="H32" s="88"/>
      <c r="I32" s="88"/>
    </row>
    <row r="36" spans="3:26" x14ac:dyDescent="0.25">
      <c r="O36"/>
    </row>
    <row r="37" spans="3:26" ht="15.75" thickBot="1" x14ac:dyDescent="0.3">
      <c r="C37" s="95"/>
      <c r="D37" s="35"/>
      <c r="E37" s="35"/>
      <c r="F37" s="90" t="s">
        <v>59</v>
      </c>
      <c r="G37" s="90"/>
      <c r="H37" s="90"/>
      <c r="I37" s="90"/>
      <c r="J37" s="95" t="s">
        <v>58</v>
      </c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spans="3:26" s="36" customFormat="1" ht="34.5" thickBot="1" x14ac:dyDescent="0.3">
      <c r="C38" s="95"/>
      <c r="D38" s="37" t="s">
        <v>0</v>
      </c>
      <c r="E38" s="37" t="s">
        <v>2</v>
      </c>
      <c r="F38" s="38" t="s">
        <v>57</v>
      </c>
      <c r="G38" s="38" t="s">
        <v>56</v>
      </c>
      <c r="H38" s="38" t="s">
        <v>55</v>
      </c>
      <c r="I38" s="38" t="s">
        <v>54</v>
      </c>
      <c r="J38" s="39" t="s">
        <v>57</v>
      </c>
      <c r="K38" s="39" t="s">
        <v>56</v>
      </c>
      <c r="L38" s="39" t="s">
        <v>55</v>
      </c>
      <c r="M38" s="39" t="s">
        <v>54</v>
      </c>
      <c r="N38" s="41" t="s">
        <v>50</v>
      </c>
      <c r="O38" s="42" t="s">
        <v>49</v>
      </c>
      <c r="P38" s="43" t="s">
        <v>48</v>
      </c>
      <c r="Q38" s="43" t="s">
        <v>47</v>
      </c>
      <c r="R38" s="40" t="s">
        <v>46</v>
      </c>
      <c r="S38" s="44" t="s">
        <v>65</v>
      </c>
      <c r="T38" s="45" t="s">
        <v>53</v>
      </c>
      <c r="U38" s="46" t="s">
        <v>53</v>
      </c>
      <c r="V38" s="47" t="s">
        <v>52</v>
      </c>
      <c r="W38" s="47" t="s">
        <v>52</v>
      </c>
      <c r="X38" s="48" t="s">
        <v>51</v>
      </c>
      <c r="Y38" s="49" t="s">
        <v>51</v>
      </c>
      <c r="Z38" s="61" t="s">
        <v>92</v>
      </c>
    </row>
    <row r="39" spans="3:26" x14ac:dyDescent="0.25">
      <c r="C39" s="96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5">
      <c r="C40" s="96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5">
      <c r="C41" s="96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5">
      <c r="C42" s="96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5">
      <c r="C43" s="96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5">
      <c r="C44" s="50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5">
      <c r="M45" s="1"/>
      <c r="O45"/>
    </row>
    <row r="46" spans="3:26" x14ac:dyDescent="0.25">
      <c r="M46" s="1"/>
      <c r="O46"/>
    </row>
    <row r="47" spans="3:26" x14ac:dyDescent="0.25">
      <c r="M47" s="1"/>
      <c r="O47"/>
    </row>
    <row r="48" spans="3:26" x14ac:dyDescent="0.25">
      <c r="M48" s="1"/>
      <c r="O48"/>
    </row>
    <row r="49" spans="3:19" ht="15" customHeight="1" thickBot="1" x14ac:dyDescent="0.3">
      <c r="C49" s="97" t="s">
        <v>68</v>
      </c>
      <c r="D49" s="99" t="s">
        <v>62</v>
      </c>
      <c r="E49" s="99"/>
      <c r="F49" s="90" t="s">
        <v>59</v>
      </c>
      <c r="G49" s="90"/>
      <c r="H49" s="90"/>
      <c r="I49" s="90"/>
      <c r="J49" s="95" t="s">
        <v>58</v>
      </c>
      <c r="K49" s="95"/>
      <c r="L49" s="95"/>
      <c r="M49" s="95"/>
      <c r="N49" s="95"/>
      <c r="O49" s="95"/>
      <c r="P49" s="95"/>
      <c r="Q49" s="95"/>
      <c r="R49" s="95"/>
      <c r="S49" s="95"/>
    </row>
    <row r="50" spans="3:19" ht="34.5" thickBot="1" x14ac:dyDescent="0.3">
      <c r="C50" s="97"/>
      <c r="D50" s="98" t="s">
        <v>63</v>
      </c>
      <c r="E50" s="98"/>
      <c r="F50" s="38" t="s">
        <v>57</v>
      </c>
      <c r="G50" s="38" t="s">
        <v>56</v>
      </c>
      <c r="H50" s="38" t="s">
        <v>55</v>
      </c>
      <c r="I50" s="38" t="s">
        <v>54</v>
      </c>
      <c r="J50" s="39" t="s">
        <v>57</v>
      </c>
      <c r="K50" s="39" t="s">
        <v>56</v>
      </c>
      <c r="L50" s="39" t="s">
        <v>55</v>
      </c>
      <c r="M50" s="39" t="s">
        <v>54</v>
      </c>
      <c r="N50" s="41" t="s">
        <v>50</v>
      </c>
      <c r="O50" s="42" t="s">
        <v>49</v>
      </c>
      <c r="P50" s="43" t="s">
        <v>48</v>
      </c>
      <c r="Q50" s="43" t="s">
        <v>47</v>
      </c>
      <c r="R50" s="40" t="s">
        <v>46</v>
      </c>
      <c r="S50" s="44" t="s">
        <v>65</v>
      </c>
    </row>
    <row r="51" spans="3:19" x14ac:dyDescent="0.25">
      <c r="C51" s="97"/>
      <c r="D51" s="89">
        <v>3.8</v>
      </c>
      <c r="E51" s="89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5">
      <c r="C52" s="97"/>
      <c r="D52" s="89">
        <v>4</v>
      </c>
      <c r="E52" s="89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97"/>
      <c r="D53" s="89">
        <v>4.5</v>
      </c>
      <c r="E53" s="89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97"/>
      <c r="D54" s="89">
        <v>5</v>
      </c>
      <c r="E54" s="89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5">
      <c r="C55" s="97"/>
      <c r="D55" s="89">
        <v>5.5</v>
      </c>
      <c r="E55" s="89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97"/>
      <c r="D56" s="89">
        <v>6</v>
      </c>
      <c r="E56" s="89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97"/>
      <c r="D57" s="89">
        <v>6.5</v>
      </c>
      <c r="E57" s="89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97"/>
      <c r="D58" s="89">
        <v>7</v>
      </c>
      <c r="E58" s="89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5">
      <c r="C59" s="97"/>
      <c r="D59" s="89">
        <v>7.5</v>
      </c>
      <c r="E59" s="89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97"/>
      <c r="D60" s="89">
        <v>8</v>
      </c>
      <c r="E60" s="89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97"/>
      <c r="D61" s="89">
        <v>8.5</v>
      </c>
      <c r="E61" s="89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C62" s="97"/>
      <c r="D62" s="89">
        <v>9</v>
      </c>
      <c r="E62" s="89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5">
      <c r="M64" s="1"/>
      <c r="O64"/>
    </row>
    <row r="65" spans="3:27" ht="15.75" thickBot="1" x14ac:dyDescent="0.3">
      <c r="N65" s="1"/>
      <c r="O65"/>
    </row>
    <row r="66" spans="3:27" ht="19.5" thickBot="1" x14ac:dyDescent="0.35">
      <c r="C66" s="54" t="s">
        <v>69</v>
      </c>
      <c r="D66" s="55"/>
      <c r="E66" s="56"/>
      <c r="O66"/>
      <c r="AA66" s="1"/>
    </row>
    <row r="67" spans="3:27" ht="15.75" thickBot="1" x14ac:dyDescent="0.3">
      <c r="C67" s="5" t="s">
        <v>73</v>
      </c>
      <c r="E67" s="58"/>
      <c r="F67" s="85" t="s">
        <v>95</v>
      </c>
      <c r="G67" s="86"/>
    </row>
    <row r="68" spans="3:27" ht="15.75" thickBot="1" x14ac:dyDescent="0.3">
      <c r="C68" s="5" t="s">
        <v>70</v>
      </c>
      <c r="D68" s="51">
        <f>F68*0.3048</f>
        <v>0.15240000000000001</v>
      </c>
      <c r="E68" s="58" t="s">
        <v>74</v>
      </c>
      <c r="F68" s="62">
        <v>0.5</v>
      </c>
      <c r="G68" s="63" t="s">
        <v>71</v>
      </c>
    </row>
    <row r="69" spans="3:27" x14ac:dyDescent="0.25">
      <c r="C69" s="5" t="s">
        <v>72</v>
      </c>
      <c r="D69" s="51">
        <v>5</v>
      </c>
      <c r="E69" s="58" t="s">
        <v>74</v>
      </c>
    </row>
    <row r="70" spans="3:27" x14ac:dyDescent="0.25">
      <c r="C70" s="5" t="s">
        <v>23</v>
      </c>
      <c r="D70" s="51">
        <v>2</v>
      </c>
      <c r="E70" s="58" t="s">
        <v>74</v>
      </c>
    </row>
    <row r="71" spans="3:27" x14ac:dyDescent="0.25">
      <c r="C71" s="5" t="s">
        <v>24</v>
      </c>
      <c r="D71">
        <v>0</v>
      </c>
      <c r="E71" s="58" t="s">
        <v>78</v>
      </c>
    </row>
    <row r="72" spans="3:27" x14ac:dyDescent="0.25">
      <c r="C72" s="5" t="s">
        <v>17</v>
      </c>
      <c r="D72">
        <f>D70/D69</f>
        <v>0.4</v>
      </c>
      <c r="E72" s="58"/>
    </row>
    <row r="73" spans="3:27" x14ac:dyDescent="0.25">
      <c r="C73" s="5" t="s">
        <v>77</v>
      </c>
      <c r="D73">
        <f>D70*COS(RADIANS(D71))</f>
        <v>2</v>
      </c>
      <c r="E73" s="60" t="s">
        <v>81</v>
      </c>
    </row>
    <row r="74" spans="3:27" x14ac:dyDescent="0.25">
      <c r="C74" s="5" t="s">
        <v>76</v>
      </c>
      <c r="D74">
        <f>D69-D73</f>
        <v>3</v>
      </c>
      <c r="E74" s="58" t="s">
        <v>74</v>
      </c>
    </row>
    <row r="75" spans="3:27" x14ac:dyDescent="0.25">
      <c r="C75" s="5" t="s">
        <v>75</v>
      </c>
      <c r="D75">
        <f>D74-2*D68</f>
        <v>2.6951999999999998</v>
      </c>
      <c r="E75" s="58" t="s">
        <v>74</v>
      </c>
    </row>
    <row r="76" spans="3:27" ht="15.75" thickBot="1" x14ac:dyDescent="0.3">
      <c r="C76" s="52" t="s">
        <v>79</v>
      </c>
      <c r="D76" s="53">
        <f>D75*100/D69</f>
        <v>53.903999999999996</v>
      </c>
      <c r="E76" s="59" t="s">
        <v>80</v>
      </c>
    </row>
    <row r="77" spans="3:27" x14ac:dyDescent="0.25">
      <c r="C77" s="5" t="s">
        <v>93</v>
      </c>
    </row>
    <row r="78" spans="3:27" x14ac:dyDescent="0.25">
      <c r="C78" s="5" t="s">
        <v>94</v>
      </c>
    </row>
    <row r="79" spans="3:27" ht="15.75" thickBot="1" x14ac:dyDescent="0.3"/>
    <row r="80" spans="3:27" ht="18.75" x14ac:dyDescent="0.3">
      <c r="C80" s="82" t="s">
        <v>82</v>
      </c>
      <c r="D80" s="83"/>
      <c r="E80" s="84"/>
    </row>
    <row r="81" spans="3:10" ht="18" thickBot="1" x14ac:dyDescent="0.3">
      <c r="C81" s="9" t="s">
        <v>84</v>
      </c>
      <c r="D81" s="57" t="s">
        <v>85</v>
      </c>
      <c r="E81" s="65" t="s">
        <v>88</v>
      </c>
    </row>
    <row r="83" spans="3:10" x14ac:dyDescent="0.25">
      <c r="C83" s="7" t="s">
        <v>89</v>
      </c>
    </row>
    <row r="84" spans="3:10" x14ac:dyDescent="0.25">
      <c r="C84" t="s">
        <v>86</v>
      </c>
    </row>
    <row r="85" spans="3:10" x14ac:dyDescent="0.25">
      <c r="C85" t="s">
        <v>87</v>
      </c>
      <c r="E85" t="s">
        <v>83</v>
      </c>
    </row>
    <row r="87" spans="3:10" ht="15.75" thickBot="1" x14ac:dyDescent="0.3"/>
    <row r="88" spans="3:10" ht="19.5" thickBot="1" x14ac:dyDescent="0.35">
      <c r="C88" s="82"/>
      <c r="D88" s="83"/>
      <c r="E88" s="84"/>
    </row>
    <row r="89" spans="3:10" x14ac:dyDescent="0.25">
      <c r="C89" s="2"/>
      <c r="D89" s="3"/>
      <c r="E89" s="4"/>
    </row>
    <row r="90" spans="3:10" ht="15.75" thickBot="1" x14ac:dyDescent="0.3">
      <c r="C90" s="9"/>
      <c r="D90" s="57"/>
      <c r="E90" s="11"/>
    </row>
    <row r="94" spans="3:10" ht="15.75" thickBot="1" x14ac:dyDescent="0.3"/>
    <row r="95" spans="3:10" ht="19.5" thickBot="1" x14ac:dyDescent="0.35">
      <c r="C95" s="82" t="s">
        <v>97</v>
      </c>
      <c r="D95" s="83"/>
      <c r="E95" s="84"/>
    </row>
    <row r="96" spans="3:10" ht="15.75" x14ac:dyDescent="0.25">
      <c r="C96" s="68" t="s">
        <v>99</v>
      </c>
      <c r="D96" s="69"/>
      <c r="E96" s="69"/>
      <c r="F96" s="69"/>
      <c r="G96" s="69"/>
      <c r="H96" s="70"/>
      <c r="I96" s="71"/>
      <c r="J96" s="67"/>
    </row>
    <row r="97" spans="3:10" ht="15.75" x14ac:dyDescent="0.25">
      <c r="C97" s="72" t="s">
        <v>100</v>
      </c>
      <c r="D97" s="73"/>
      <c r="E97" s="73"/>
      <c r="F97" s="73"/>
      <c r="G97" s="73"/>
      <c r="H97" s="73"/>
      <c r="I97" s="74"/>
      <c r="J97" s="67"/>
    </row>
    <row r="98" spans="3:10" ht="15.75" x14ac:dyDescent="0.25">
      <c r="C98" s="75" t="s">
        <v>101</v>
      </c>
      <c r="D98" s="67" t="s">
        <v>102</v>
      </c>
      <c r="E98" s="67" t="s">
        <v>103</v>
      </c>
      <c r="F98" s="67" t="s">
        <v>104</v>
      </c>
      <c r="G98" s="67" t="s">
        <v>17</v>
      </c>
      <c r="H98" s="67" t="s">
        <v>105</v>
      </c>
      <c r="I98" s="76" t="s">
        <v>106</v>
      </c>
      <c r="J98" s="67"/>
    </row>
    <row r="99" spans="3:10" ht="15.75" x14ac:dyDescent="0.25">
      <c r="C99" s="75">
        <v>1</v>
      </c>
      <c r="D99" s="67">
        <v>80.066000000000003</v>
      </c>
      <c r="E99" s="67">
        <v>2</v>
      </c>
      <c r="F99" s="67">
        <v>5</v>
      </c>
      <c r="G99" s="67">
        <v>0.4</v>
      </c>
      <c r="H99" s="67">
        <v>0.104</v>
      </c>
      <c r="I99" s="76">
        <v>0.26100000000000001</v>
      </c>
      <c r="J99" s="67"/>
    </row>
    <row r="100" spans="3:10" ht="15.75" x14ac:dyDescent="0.25">
      <c r="C100" s="75">
        <v>2</v>
      </c>
      <c r="D100" s="67">
        <v>80.066000000000003</v>
      </c>
      <c r="E100" s="67">
        <v>2</v>
      </c>
      <c r="F100" s="67">
        <v>5</v>
      </c>
      <c r="G100" s="67">
        <v>0.4</v>
      </c>
      <c r="H100" s="67">
        <v>0.104</v>
      </c>
      <c r="I100" s="76">
        <v>0.26100000000000001</v>
      </c>
      <c r="J100" s="67"/>
    </row>
    <row r="101" spans="3:10" ht="15.75" x14ac:dyDescent="0.25">
      <c r="C101" s="75">
        <v>3</v>
      </c>
      <c r="D101" s="67">
        <v>80.066000000000003</v>
      </c>
      <c r="E101" s="67">
        <v>2</v>
      </c>
      <c r="F101" s="67">
        <v>5</v>
      </c>
      <c r="G101" s="67">
        <v>0.2</v>
      </c>
      <c r="H101" s="67">
        <v>0.104</v>
      </c>
      <c r="I101" s="76">
        <v>0.52200000000000002</v>
      </c>
      <c r="J101" s="67" t="s">
        <v>107</v>
      </c>
    </row>
    <row r="102" spans="3:10" ht="15.75" x14ac:dyDescent="0.25">
      <c r="C102" s="75">
        <v>4</v>
      </c>
      <c r="D102" s="67">
        <v>80.066000000000003</v>
      </c>
      <c r="E102" s="67">
        <v>2</v>
      </c>
      <c r="F102" s="67">
        <v>8</v>
      </c>
      <c r="G102" s="67">
        <v>0.25</v>
      </c>
      <c r="H102" s="67">
        <v>0.104</v>
      </c>
      <c r="I102" s="76">
        <v>0.41699999999999998</v>
      </c>
      <c r="J102" s="67"/>
    </row>
    <row r="103" spans="3:10" ht="15.75" x14ac:dyDescent="0.25">
      <c r="C103" s="75">
        <v>5</v>
      </c>
      <c r="D103" s="67">
        <v>80.066000000000003</v>
      </c>
      <c r="E103" s="67">
        <v>2</v>
      </c>
      <c r="F103" s="67">
        <v>11</v>
      </c>
      <c r="G103" s="67">
        <v>0.18181818199999999</v>
      </c>
      <c r="H103" s="67">
        <v>0.104</v>
      </c>
      <c r="I103" s="76">
        <v>0.57899999999999996</v>
      </c>
      <c r="J103" s="67"/>
    </row>
    <row r="104" spans="3:10" ht="15.75" x14ac:dyDescent="0.25">
      <c r="C104" s="77">
        <v>6</v>
      </c>
      <c r="D104" s="73">
        <v>80.066000000000003</v>
      </c>
      <c r="E104" s="73">
        <v>2</v>
      </c>
      <c r="F104" s="73" t="s">
        <v>111</v>
      </c>
      <c r="G104" s="73" t="s">
        <v>110</v>
      </c>
      <c r="H104" s="73">
        <v>0.104</v>
      </c>
      <c r="I104" s="78" t="s">
        <v>108</v>
      </c>
      <c r="J104" s="67"/>
    </row>
    <row r="105" spans="3:10" ht="15.75" x14ac:dyDescent="0.25">
      <c r="C105" s="77">
        <v>7</v>
      </c>
      <c r="D105" s="73">
        <v>80.066000000000003</v>
      </c>
      <c r="E105" s="73">
        <v>2</v>
      </c>
      <c r="F105" s="73" t="s">
        <v>111</v>
      </c>
      <c r="G105" s="73" t="s">
        <v>110</v>
      </c>
      <c r="H105" s="73">
        <v>0.104</v>
      </c>
      <c r="I105" s="78" t="s">
        <v>108</v>
      </c>
      <c r="J105" s="67"/>
    </row>
    <row r="106" spans="3:10" ht="15.75" x14ac:dyDescent="0.25">
      <c r="C106" s="77">
        <v>8</v>
      </c>
      <c r="D106" s="73">
        <v>80.066000000000003</v>
      </c>
      <c r="E106" s="73">
        <v>2</v>
      </c>
      <c r="F106" s="73" t="s">
        <v>111</v>
      </c>
      <c r="G106" s="73" t="s">
        <v>110</v>
      </c>
      <c r="H106" s="73">
        <v>0.104</v>
      </c>
      <c r="I106" s="78" t="s">
        <v>108</v>
      </c>
      <c r="J106" s="67"/>
    </row>
    <row r="107" spans="3:10" ht="15.75" x14ac:dyDescent="0.25">
      <c r="C107" s="77">
        <v>9</v>
      </c>
      <c r="D107" s="73">
        <v>80.066000000000003</v>
      </c>
      <c r="E107" s="73">
        <v>2</v>
      </c>
      <c r="F107" s="73" t="s">
        <v>111</v>
      </c>
      <c r="G107" s="73" t="s">
        <v>110</v>
      </c>
      <c r="H107" s="73">
        <v>0.104</v>
      </c>
      <c r="I107" s="78" t="s">
        <v>108</v>
      </c>
      <c r="J107" s="67"/>
    </row>
    <row r="108" spans="3:10" ht="16.5" thickBot="1" x14ac:dyDescent="0.3">
      <c r="C108" s="79">
        <v>10</v>
      </c>
      <c r="D108" s="80">
        <v>80.066000000000003</v>
      </c>
      <c r="E108" s="80">
        <v>2</v>
      </c>
      <c r="F108" s="80">
        <v>8.6</v>
      </c>
      <c r="G108" s="80"/>
      <c r="H108" s="80">
        <v>0.104</v>
      </c>
      <c r="I108" s="81">
        <v>0.45300000000000001</v>
      </c>
      <c r="J108" s="67" t="s">
        <v>109</v>
      </c>
    </row>
  </sheetData>
  <mergeCells count="32"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  <mergeCell ref="T2:U2"/>
    <mergeCell ref="G27:I27"/>
    <mergeCell ref="G28:I28"/>
    <mergeCell ref="G29:I29"/>
    <mergeCell ref="G30:I30"/>
    <mergeCell ref="C95:E95"/>
    <mergeCell ref="F67:G67"/>
    <mergeCell ref="C88:E88"/>
    <mergeCell ref="G31:I31"/>
    <mergeCell ref="G32:I32"/>
    <mergeCell ref="C80:E80"/>
    <mergeCell ref="D61:E61"/>
    <mergeCell ref="D55:E55"/>
    <mergeCell ref="D56:E56"/>
    <mergeCell ref="D57:E57"/>
    <mergeCell ref="F37:I37"/>
    <mergeCell ref="D62:E62"/>
    <mergeCell ref="F49:I49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Ford, Tobin</cp:lastModifiedBy>
  <dcterms:created xsi:type="dcterms:W3CDTF">2025-03-25T18:41:41Z</dcterms:created>
  <dcterms:modified xsi:type="dcterms:W3CDTF">2025-09-18T18:18:28Z</dcterms:modified>
</cp:coreProperties>
</file>