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yala\Documents\GitHub\InSPIRE\Studies\Oregon_Site\Journals-YearlyComparisons\"/>
    </mc:Choice>
  </mc:AlternateContent>
  <xr:revisionPtr revIDLastSave="0" documentId="13_ncr:1_{F50AE324-3955-4813-8533-61E57A9A1D8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esults_DF_Potat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4" i="1" l="1"/>
  <c r="E94" i="1"/>
  <c r="F94" i="1"/>
  <c r="G94" i="1"/>
  <c r="H94" i="1"/>
  <c r="I94" i="1"/>
  <c r="J94" i="1"/>
  <c r="K94" i="1"/>
  <c r="L94" i="1"/>
  <c r="M94" i="1"/>
  <c r="N94" i="1"/>
  <c r="O94" i="1"/>
  <c r="D95" i="1"/>
  <c r="E95" i="1"/>
  <c r="F95" i="1"/>
  <c r="G95" i="1"/>
  <c r="H95" i="1"/>
  <c r="I95" i="1"/>
  <c r="J95" i="1"/>
  <c r="K95" i="1"/>
  <c r="L95" i="1"/>
  <c r="M95" i="1"/>
  <c r="N95" i="1"/>
  <c r="O95" i="1"/>
  <c r="D96" i="1"/>
  <c r="E96" i="1"/>
  <c r="F96" i="1"/>
  <c r="G96" i="1"/>
  <c r="H96" i="1"/>
  <c r="I96" i="1"/>
  <c r="J96" i="1"/>
  <c r="K96" i="1"/>
  <c r="L96" i="1"/>
  <c r="M96" i="1"/>
  <c r="N96" i="1"/>
  <c r="O96" i="1"/>
  <c r="D97" i="1"/>
  <c r="E97" i="1"/>
  <c r="F97" i="1"/>
  <c r="G97" i="1"/>
  <c r="H97" i="1"/>
  <c r="I97" i="1"/>
  <c r="J97" i="1"/>
  <c r="K97" i="1"/>
  <c r="L97" i="1"/>
  <c r="M97" i="1"/>
  <c r="N97" i="1"/>
  <c r="O97" i="1"/>
  <c r="D98" i="1"/>
  <c r="E98" i="1"/>
  <c r="F98" i="1"/>
  <c r="G98" i="1"/>
  <c r="H98" i="1"/>
  <c r="I98" i="1"/>
  <c r="J98" i="1"/>
  <c r="K98" i="1"/>
  <c r="L98" i="1"/>
  <c r="M98" i="1"/>
  <c r="N98" i="1"/>
  <c r="O98" i="1"/>
  <c r="D99" i="1"/>
  <c r="E99" i="1"/>
  <c r="F99" i="1"/>
  <c r="G99" i="1"/>
  <c r="H99" i="1"/>
  <c r="I99" i="1"/>
  <c r="J99" i="1"/>
  <c r="K99" i="1"/>
  <c r="L99" i="1"/>
  <c r="M99" i="1"/>
  <c r="N99" i="1"/>
  <c r="O99" i="1"/>
  <c r="D100" i="1"/>
  <c r="E100" i="1"/>
  <c r="F100" i="1"/>
  <c r="G100" i="1"/>
  <c r="H100" i="1"/>
  <c r="I100" i="1"/>
  <c r="J100" i="1"/>
  <c r="K100" i="1"/>
  <c r="L100" i="1"/>
  <c r="M100" i="1"/>
  <c r="N100" i="1"/>
  <c r="O100" i="1"/>
  <c r="E93" i="1"/>
  <c r="F93" i="1"/>
  <c r="G93" i="1"/>
  <c r="H93" i="1"/>
  <c r="I93" i="1"/>
  <c r="J93" i="1"/>
  <c r="K93" i="1"/>
  <c r="L93" i="1"/>
  <c r="M93" i="1"/>
  <c r="N93" i="1"/>
  <c r="O93" i="1"/>
  <c r="D93" i="1"/>
  <c r="D81" i="1"/>
  <c r="E81" i="1"/>
  <c r="F81" i="1"/>
  <c r="G81" i="1"/>
  <c r="H81" i="1"/>
  <c r="I81" i="1"/>
  <c r="J81" i="1"/>
  <c r="K81" i="1"/>
  <c r="L81" i="1"/>
  <c r="M81" i="1"/>
  <c r="N81" i="1"/>
  <c r="O81" i="1"/>
  <c r="D82" i="1"/>
  <c r="E82" i="1"/>
  <c r="F82" i="1"/>
  <c r="G82" i="1"/>
  <c r="H82" i="1"/>
  <c r="I82" i="1"/>
  <c r="J82" i="1"/>
  <c r="K82" i="1"/>
  <c r="L82" i="1"/>
  <c r="M82" i="1"/>
  <c r="N82" i="1"/>
  <c r="O82" i="1"/>
  <c r="D83" i="1"/>
  <c r="E83" i="1"/>
  <c r="F83" i="1"/>
  <c r="G83" i="1"/>
  <c r="H83" i="1"/>
  <c r="I83" i="1"/>
  <c r="J83" i="1"/>
  <c r="K83" i="1"/>
  <c r="L83" i="1"/>
  <c r="M83" i="1"/>
  <c r="N83" i="1"/>
  <c r="O83" i="1"/>
  <c r="D84" i="1"/>
  <c r="E84" i="1"/>
  <c r="F84" i="1"/>
  <c r="G84" i="1"/>
  <c r="H84" i="1"/>
  <c r="I84" i="1"/>
  <c r="J84" i="1"/>
  <c r="K84" i="1"/>
  <c r="L84" i="1"/>
  <c r="M84" i="1"/>
  <c r="N84" i="1"/>
  <c r="O84" i="1"/>
  <c r="D85" i="1"/>
  <c r="E85" i="1"/>
  <c r="F85" i="1"/>
  <c r="G85" i="1"/>
  <c r="H85" i="1"/>
  <c r="I85" i="1"/>
  <c r="J85" i="1"/>
  <c r="K85" i="1"/>
  <c r="L85" i="1"/>
  <c r="M85" i="1"/>
  <c r="N85" i="1"/>
  <c r="O85" i="1"/>
  <c r="D86" i="1"/>
  <c r="E86" i="1"/>
  <c r="F86" i="1"/>
  <c r="G86" i="1"/>
  <c r="H86" i="1"/>
  <c r="I86" i="1"/>
  <c r="J86" i="1"/>
  <c r="K86" i="1"/>
  <c r="L86" i="1"/>
  <c r="M86" i="1"/>
  <c r="N86" i="1"/>
  <c r="O86" i="1"/>
  <c r="E79" i="1"/>
  <c r="F79" i="1"/>
  <c r="G79" i="1"/>
  <c r="H79" i="1"/>
  <c r="I79" i="1"/>
  <c r="J79" i="1"/>
  <c r="K79" i="1"/>
  <c r="L79" i="1"/>
  <c r="M79" i="1"/>
  <c r="N79" i="1"/>
  <c r="O79" i="1"/>
  <c r="E80" i="1"/>
  <c r="F80" i="1"/>
  <c r="G80" i="1"/>
  <c r="H80" i="1"/>
  <c r="I80" i="1"/>
  <c r="J80" i="1"/>
  <c r="K80" i="1"/>
  <c r="L80" i="1"/>
  <c r="M80" i="1"/>
  <c r="N80" i="1"/>
  <c r="O80" i="1"/>
  <c r="D80" i="1"/>
  <c r="D79" i="1"/>
  <c r="N39" i="1"/>
  <c r="N52" i="1" s="1"/>
  <c r="N66" i="1" s="1"/>
  <c r="O39" i="1"/>
  <c r="O52" i="1" s="1"/>
  <c r="O66" i="1" s="1"/>
  <c r="N40" i="1"/>
  <c r="N53" i="1" s="1"/>
  <c r="N67" i="1" s="1"/>
  <c r="O40" i="1"/>
  <c r="O53" i="1" s="1"/>
  <c r="O67" i="1" s="1"/>
  <c r="N41" i="1"/>
  <c r="N54" i="1" s="1"/>
  <c r="N68" i="1" s="1"/>
  <c r="O41" i="1"/>
  <c r="O54" i="1" s="1"/>
  <c r="O68" i="1" s="1"/>
  <c r="N42" i="1"/>
  <c r="N55" i="1" s="1"/>
  <c r="N69" i="1" s="1"/>
  <c r="O42" i="1"/>
  <c r="O55" i="1" s="1"/>
  <c r="O69" i="1" s="1"/>
  <c r="N43" i="1"/>
  <c r="N56" i="1" s="1"/>
  <c r="N70" i="1" s="1"/>
  <c r="O43" i="1"/>
  <c r="O56" i="1" s="1"/>
  <c r="O70" i="1" s="1"/>
  <c r="N44" i="1"/>
  <c r="N57" i="1" s="1"/>
  <c r="N71" i="1" s="1"/>
  <c r="O44" i="1"/>
  <c r="O57" i="1" s="1"/>
  <c r="O71" i="1" s="1"/>
  <c r="N45" i="1"/>
  <c r="N58" i="1" s="1"/>
  <c r="N72" i="1" s="1"/>
  <c r="O45" i="1"/>
  <c r="O58" i="1" s="1"/>
  <c r="O72" i="1" s="1"/>
  <c r="O38" i="1"/>
  <c r="O51" i="1" s="1"/>
  <c r="O65" i="1" s="1"/>
  <c r="N38" i="1"/>
  <c r="N51" i="1" s="1"/>
  <c r="N65" i="1" s="1"/>
  <c r="M38" i="1"/>
  <c r="M51" i="1" s="1"/>
  <c r="M65" i="1" s="1"/>
  <c r="M39" i="1"/>
  <c r="M52" i="1" s="1"/>
  <c r="M66" i="1" s="1"/>
  <c r="M40" i="1"/>
  <c r="M53" i="1" s="1"/>
  <c r="M67" i="1" s="1"/>
  <c r="M41" i="1"/>
  <c r="M54" i="1" s="1"/>
  <c r="M68" i="1" s="1"/>
  <c r="M42" i="1"/>
  <c r="M55" i="1" s="1"/>
  <c r="M69" i="1" s="1"/>
  <c r="M43" i="1"/>
  <c r="M56" i="1" s="1"/>
  <c r="M70" i="1" s="1"/>
  <c r="M44" i="1"/>
  <c r="M57" i="1" s="1"/>
  <c r="M71" i="1" s="1"/>
  <c r="M45" i="1"/>
  <c r="M58" i="1" s="1"/>
  <c r="M72" i="1" s="1"/>
  <c r="L39" i="1"/>
  <c r="L52" i="1" s="1"/>
  <c r="L66" i="1" s="1"/>
  <c r="L40" i="1"/>
  <c r="L53" i="1" s="1"/>
  <c r="L67" i="1" s="1"/>
  <c r="L41" i="1"/>
  <c r="L54" i="1" s="1"/>
  <c r="L68" i="1" s="1"/>
  <c r="L42" i="1"/>
  <c r="L55" i="1" s="1"/>
  <c r="L69" i="1" s="1"/>
  <c r="L43" i="1"/>
  <c r="L56" i="1" s="1"/>
  <c r="L70" i="1" s="1"/>
  <c r="L44" i="1"/>
  <c r="L57" i="1" s="1"/>
  <c r="L71" i="1" s="1"/>
  <c r="L45" i="1"/>
  <c r="L58" i="1" s="1"/>
  <c r="L72" i="1" s="1"/>
  <c r="L38" i="1"/>
  <c r="L51" i="1" s="1"/>
  <c r="L65" i="1" s="1"/>
  <c r="K38" i="1"/>
  <c r="K51" i="1" s="1"/>
  <c r="K65" i="1" s="1"/>
  <c r="K39" i="1"/>
  <c r="K52" i="1" s="1"/>
  <c r="K66" i="1" s="1"/>
  <c r="K40" i="1"/>
  <c r="K53" i="1" s="1"/>
  <c r="K67" i="1" s="1"/>
  <c r="K41" i="1"/>
  <c r="K54" i="1" s="1"/>
  <c r="K68" i="1" s="1"/>
  <c r="K42" i="1"/>
  <c r="K55" i="1" s="1"/>
  <c r="K69" i="1" s="1"/>
  <c r="K43" i="1"/>
  <c r="K56" i="1" s="1"/>
  <c r="K70" i="1" s="1"/>
  <c r="K44" i="1"/>
  <c r="K57" i="1" s="1"/>
  <c r="K71" i="1" s="1"/>
  <c r="K45" i="1"/>
  <c r="K58" i="1" s="1"/>
  <c r="K72" i="1" s="1"/>
  <c r="J45" i="1"/>
  <c r="J58" i="1" s="1"/>
  <c r="J72" i="1" s="1"/>
  <c r="J39" i="1"/>
  <c r="J52" i="1" s="1"/>
  <c r="J66" i="1" s="1"/>
  <c r="J40" i="1"/>
  <c r="J53" i="1" s="1"/>
  <c r="J67" i="1" s="1"/>
  <c r="J41" i="1"/>
  <c r="J54" i="1" s="1"/>
  <c r="J68" i="1" s="1"/>
  <c r="J42" i="1"/>
  <c r="J55" i="1" s="1"/>
  <c r="J69" i="1" s="1"/>
  <c r="J43" i="1"/>
  <c r="J56" i="1" s="1"/>
  <c r="J70" i="1" s="1"/>
  <c r="J44" i="1"/>
  <c r="J57" i="1" s="1"/>
  <c r="J71" i="1" s="1"/>
  <c r="J38" i="1"/>
  <c r="J51" i="1" s="1"/>
  <c r="J65" i="1" s="1"/>
  <c r="H39" i="1"/>
  <c r="H52" i="1" s="1"/>
  <c r="H66" i="1" s="1"/>
  <c r="I39" i="1"/>
  <c r="I52" i="1" s="1"/>
  <c r="I66" i="1" s="1"/>
  <c r="H40" i="1"/>
  <c r="H53" i="1" s="1"/>
  <c r="H67" i="1" s="1"/>
  <c r="I40" i="1"/>
  <c r="I53" i="1" s="1"/>
  <c r="I67" i="1" s="1"/>
  <c r="H41" i="1"/>
  <c r="H54" i="1" s="1"/>
  <c r="H68" i="1" s="1"/>
  <c r="I41" i="1"/>
  <c r="I54" i="1" s="1"/>
  <c r="I68" i="1" s="1"/>
  <c r="H42" i="1"/>
  <c r="H55" i="1" s="1"/>
  <c r="H69" i="1" s="1"/>
  <c r="I42" i="1"/>
  <c r="I55" i="1" s="1"/>
  <c r="I69" i="1" s="1"/>
  <c r="H43" i="1"/>
  <c r="H56" i="1" s="1"/>
  <c r="H70" i="1" s="1"/>
  <c r="I43" i="1"/>
  <c r="I56" i="1" s="1"/>
  <c r="I70" i="1" s="1"/>
  <c r="H44" i="1"/>
  <c r="H57" i="1" s="1"/>
  <c r="H71" i="1" s="1"/>
  <c r="I44" i="1"/>
  <c r="I57" i="1" s="1"/>
  <c r="I71" i="1" s="1"/>
  <c r="H45" i="1"/>
  <c r="H58" i="1" s="1"/>
  <c r="H72" i="1" s="1"/>
  <c r="I45" i="1"/>
  <c r="I58" i="1" s="1"/>
  <c r="I72" i="1" s="1"/>
  <c r="I38" i="1"/>
  <c r="I51" i="1" s="1"/>
  <c r="I65" i="1" s="1"/>
  <c r="H38" i="1"/>
  <c r="H51" i="1" s="1"/>
  <c r="H65" i="1" s="1"/>
  <c r="G38" i="1"/>
  <c r="G51" i="1" s="1"/>
  <c r="G65" i="1" s="1"/>
  <c r="G39" i="1"/>
  <c r="G52" i="1" s="1"/>
  <c r="G66" i="1" s="1"/>
  <c r="G40" i="1"/>
  <c r="G53" i="1" s="1"/>
  <c r="G67" i="1" s="1"/>
  <c r="G41" i="1"/>
  <c r="G54" i="1" s="1"/>
  <c r="G68" i="1" s="1"/>
  <c r="G42" i="1"/>
  <c r="G55" i="1" s="1"/>
  <c r="G69" i="1" s="1"/>
  <c r="G43" i="1"/>
  <c r="G56" i="1" s="1"/>
  <c r="G70" i="1" s="1"/>
  <c r="G44" i="1"/>
  <c r="G57" i="1" s="1"/>
  <c r="G71" i="1" s="1"/>
  <c r="G45" i="1"/>
  <c r="G58" i="1" s="1"/>
  <c r="G72" i="1" s="1"/>
  <c r="F39" i="1"/>
  <c r="F52" i="1" s="1"/>
  <c r="F66" i="1" s="1"/>
  <c r="F40" i="1"/>
  <c r="F53" i="1" s="1"/>
  <c r="F67" i="1" s="1"/>
  <c r="F41" i="1"/>
  <c r="F54" i="1" s="1"/>
  <c r="F68" i="1" s="1"/>
  <c r="F42" i="1"/>
  <c r="F55" i="1" s="1"/>
  <c r="F69" i="1" s="1"/>
  <c r="F43" i="1"/>
  <c r="F56" i="1" s="1"/>
  <c r="F70" i="1" s="1"/>
  <c r="F44" i="1"/>
  <c r="F57" i="1" s="1"/>
  <c r="F71" i="1" s="1"/>
  <c r="F45" i="1"/>
  <c r="F58" i="1" s="1"/>
  <c r="F72" i="1" s="1"/>
  <c r="F38" i="1"/>
  <c r="F51" i="1" s="1"/>
  <c r="F65" i="1" s="1"/>
  <c r="E38" i="1"/>
  <c r="E51" i="1" s="1"/>
  <c r="E65" i="1" s="1"/>
  <c r="E39" i="1"/>
  <c r="E52" i="1" s="1"/>
  <c r="E66" i="1" s="1"/>
  <c r="E40" i="1"/>
  <c r="E53" i="1" s="1"/>
  <c r="E67" i="1" s="1"/>
  <c r="E41" i="1"/>
  <c r="E54" i="1" s="1"/>
  <c r="E68" i="1" s="1"/>
  <c r="E42" i="1"/>
  <c r="E55" i="1" s="1"/>
  <c r="E69" i="1" s="1"/>
  <c r="E43" i="1"/>
  <c r="E56" i="1" s="1"/>
  <c r="E70" i="1" s="1"/>
  <c r="E44" i="1"/>
  <c r="E57" i="1" s="1"/>
  <c r="E71" i="1" s="1"/>
  <c r="E45" i="1"/>
  <c r="E58" i="1" s="1"/>
  <c r="E72" i="1" s="1"/>
  <c r="D39" i="1"/>
  <c r="D52" i="1" s="1"/>
  <c r="D66" i="1" s="1"/>
  <c r="D40" i="1"/>
  <c r="D53" i="1" s="1"/>
  <c r="D67" i="1" s="1"/>
  <c r="D41" i="1"/>
  <c r="D54" i="1" s="1"/>
  <c r="D68" i="1" s="1"/>
  <c r="D42" i="1"/>
  <c r="D55" i="1" s="1"/>
  <c r="D69" i="1" s="1"/>
  <c r="D43" i="1"/>
  <c r="D56" i="1" s="1"/>
  <c r="D70" i="1" s="1"/>
  <c r="D44" i="1"/>
  <c r="D57" i="1" s="1"/>
  <c r="D71" i="1" s="1"/>
  <c r="D45" i="1"/>
  <c r="D58" i="1" s="1"/>
  <c r="D72" i="1" s="1"/>
  <c r="D38" i="1"/>
  <c r="D51" i="1" s="1"/>
  <c r="D65" i="1" s="1"/>
</calcChain>
</file>

<file path=xl/sharedStrings.xml><?xml version="1.0" encoding="utf-8"?>
<sst xmlns="http://schemas.openxmlformats.org/spreadsheetml/2006/main" count="401" uniqueCount="229">
  <si>
    <t>Year</t>
  </si>
  <si>
    <t>Setup</t>
  </si>
  <si>
    <t>Start Month</t>
  </si>
  <si>
    <t>End Month</t>
  </si>
  <si>
    <t>GHI</t>
  </si>
  <si>
    <t>GroundCoordY</t>
  </si>
  <si>
    <t>Gground</t>
  </si>
  <si>
    <t>Gfront</t>
  </si>
  <si>
    <t>Grear</t>
  </si>
  <si>
    <t>BGG</t>
  </si>
  <si>
    <t>BedA</t>
  </si>
  <si>
    <t>BedB</t>
  </si>
  <si>
    <t>[2.414089, 4.192089]</t>
  </si>
  <si>
    <t>[47266.44, 107780.3]</t>
  </si>
  <si>
    <t>[133508.3, 134635.5, 132317.3, 133066.5, 139301.3, 139784.5, 138647.8, 138900.2, 139610.6, 139808.2]</t>
  </si>
  <si>
    <t>[11699.44, 10086.49, 8762.052, 7955.716, 8105.345, 8098.481, 8820.062, 9154.104, 9922.021, 10273.12]</t>
  </si>
  <si>
    <t>6.781408711954219</t>
  </si>
  <si>
    <t>[106786.2, 169788.3]</t>
  </si>
  <si>
    <t>[191726.6, 192641.0, 194259.0, 194906.6, 192718.0, 193082.1, 196169.5, 196421.70000000004, 196673.6, 197971.3]</t>
  </si>
  <si>
    <t>[16047.43, 13800.77, 11984.21, 12104.409999999998, 12033.1, 12287.79, 13222.08, 14276.02, 15283.659999999998, 16469.5]</t>
  </si>
  <si>
    <t>7.064169918627098</t>
  </si>
  <si>
    <t>[165011.3, 200436.9]</t>
  </si>
  <si>
    <t>[210261.1, 211038.3, 215192.0, 215767.0, 216340.8, 216588.6, 216913.8, 217238.1, 224571.8, 224778.8]</t>
  </si>
  <si>
    <t>[18265.35, 16506.36, 15594.12, 13986.33, 15724.11, 16060.04, 16727.41, 18452.29, 19795.76, 21506.46]</t>
  </si>
  <si>
    <t>7.959561123135008</t>
  </si>
  <si>
    <t>[135270.4, 198085.6]</t>
  </si>
  <si>
    <t>[208724.6, 209525.4, 213543.70000000004, 214125.8, 214707.20000000004, 215613.3, 215962.1, 216310.3, 212799.1, 213024.70000000004]</t>
  </si>
  <si>
    <t>[19639.45, 15763.93, 15206.159999999998, 14786.63, 14256.79, 15211.61, 16212.83, 17266.07, 18627.95, 19528.4]</t>
  </si>
  <si>
    <t>7.801011855583014</t>
  </si>
  <si>
    <t>[72630.34, 179780.5]</t>
  </si>
  <si>
    <t>[197037.3, 197866.8, 202928.70000000004, 203500.1, 205857.9, 206298.0, 203737.3, 204010.4, 204283.4, 206179.70000000004]</t>
  </si>
  <si>
    <t>[17275.28, 14363.03, 12380.92, 11614.53, 11249.31, 11566.87, 11949.21, 13026.08, 13758.5, 14770.83]</t>
  </si>
  <si>
    <t>6.494786926177473</t>
  </si>
  <si>
    <t>[27274.55, 98670.39]</t>
  </si>
  <si>
    <t>[133009.1, 134224.9, 137741.8, 138434.7, 139414.9, 139812.7, 138616.5, 138878.2, 139140.4, 141173.4]</t>
  </si>
  <si>
    <t>[11729.33, 10115.25, 8352.089, 7510.119, 6981.473999999999, 6930.532, 6887.374, 7219.012, 7591.535, 8235.157]</t>
  </si>
  <si>
    <t>5.907644091412156</t>
  </si>
  <si>
    <t>[7447.295999999999, 24924.150000000005]</t>
  </si>
  <si>
    <t>[69182.16, 70077.92, 70759.92, 71162.89, 72696.48, 72917.77, 70006.34, 70142.6, 70229.11, 70311.83]</t>
  </si>
  <si>
    <t>[5268.124, 4623.393, 3963.398, 3416.0680000000007, 3125.668, 2816.974, 2705.496, 2730.178, 2704.508, 2782.2270000000003]</t>
  </si>
  <si>
    <t>4.824969651033315</t>
  </si>
  <si>
    <t>[570360.8, 985179.5]</t>
  </si>
  <si>
    <t>[1160586.0, 1167212.0, 1173837.0, 1178788.0, 1182179.0, 1176278.0, 1178138.0, 1179997.0, 1174915.0, 1175981.0]</t>
  </si>
  <si>
    <t>[100299.0, 83167.86, 77148.31, 72918.7, 70016.43, 74032.79, 76517.69, 80720.49, 90137.75, 96799.45]</t>
  </si>
  <si>
    <t>6.994932716122892</t>
  </si>
  <si>
    <t>[43907.56, 136475.0]</t>
  </si>
  <si>
    <t>[166827.3, 167846.3, 168865.4, 171205.7, 171777.8, 171046.1, 171339.5, 171633.1, 173122.4, 173304.6]</t>
  </si>
  <si>
    <t>[14545.17, 12225.65, 10416.09, 9614.785, 9110.3, 9563.829, 9417.504, 10254.1, 10590.38, 11396.909999999998]</t>
  </si>
  <si>
    <t>6.2763159852655726</t>
  </si>
  <si>
    <t>[98451.58, 141877.4]</t>
  </si>
  <si>
    <t>[158530.6, 159641.6, 161181.2, 161929.1, 163268.3, 163740.4, 164211.9, 164980.1, 165209.5, 165438.5]</t>
  </si>
  <si>
    <t>[14137.299999999996, 11924.93, 11341.77, 10909.82, 11345.19, 11968.659999999998, 12508.090000000002, 12837.03, 14028.19, 14905.21]</t>
  </si>
  <si>
    <t>7.733172240664635</t>
  </si>
  <si>
    <t>[134943.7, 161668.5]</t>
  </si>
  <si>
    <t>[177145.4, 178172.5, 178209.5, 178901.5, 180968.4, 181459.6, 180433.5, 180729.70000000004, 181025.1, 181320.5]</t>
  </si>
  <si>
    <t>[16158.659999999998, 14280.03, 13850.32, 14259.76, 14167.0, 14536.12, 15457.35, 16675.82, 17299.09, 18530.09]</t>
  </si>
  <si>
    <t>8.630849665337811</t>
  </si>
  <si>
    <t>[146157.1, 209132.9]</t>
  </si>
  <si>
    <t>[226917.20000000004, 227749.0, 228630.8, 229173.70000000004, 231381.3, 231798.5, 232215.0, 232631.5, 231726.5, 231896.9]</t>
  </si>
  <si>
    <t>[19814.87, 17449.22, 15821.65, 14409.15, 15721.92, 15947.52, 17086.07, 18051.88, 19558.52, 20412.06]</t>
  </si>
  <si>
    <t>7.5635309682601655</t>
  </si>
  <si>
    <t>[74868.86, 196192.4]</t>
  </si>
  <si>
    <t>[222410.1, 223047.3, 226013.20000000004, 226485.1, 221852.6, 222194.8, 222537.0, 222879.1, 226534.20000000004, 226695.5]</t>
  </si>
  <si>
    <t>[18454.15, 15172.1, 12463.26, 11587.409999999998, 11601.21, 11791.04, 12809.27, 13089.57, 14240.89, 15355.86]</t>
  </si>
  <si>
    <t>6.094875462193117</t>
  </si>
  <si>
    <t>[32317.29, 105508.39999999998]</t>
  </si>
  <si>
    <t>[145551.4, 147002.9, 149791.8, 150664.3, 150668.5, 151235.0, 152504.3, 152846.4, 153188.9, 154056.0]</t>
  </si>
  <si>
    <t>[12628.86, 10629.34, 9156.715, 8205.703, 7784.861, 7674.354, 7472.774, 7986.168999999999, 8403.684, 8844.048]</t>
  </si>
  <si>
    <t>5.889615156654071</t>
  </si>
  <si>
    <t>[8745.354, 21514.98]</t>
  </si>
  <si>
    <t>[52980.87, 53880.19, 52733.83, 53292.16, 55955.420000000006, 56163.52, 54478.68, 54612.52, 55208.56, 55288.36000000001]</t>
  </si>
  <si>
    <t>[4110.55, 3634.345, 3221.028, 2860.877, 2672.99, 2521.107, 2435.036, 2435.913, 2545.86, 2589.183]</t>
  </si>
  <si>
    <t>5.3300042117605715</t>
  </si>
  <si>
    <t>[534440.4, 973377.8000000002]</t>
  </si>
  <si>
    <t>[1144145.0, 1151643.0, 1152610.0, 1156797.0, 1166241.0, 1169469.0, 1178916.0, 1180609.0, 1182300.0, 1188127.0]</t>
  </si>
  <si>
    <t>[99477.89999999998, 85767.03, 77509.05, 73123.05, 70647.89, 71114.16, 77791.66, 79861.94, 88819.79, 94982.3]</t>
  </si>
  <si>
    <t>7.018291544485552</t>
  </si>
  <si>
    <t>[45915.61000000001, 157974.1]</t>
  </si>
  <si>
    <t>[195079.6, 196009.6, 193419.4, 194048.8, 195444.70000000004, 195916.8, 200671.3, 200981.9, 201292.6, 198267.3]</t>
  </si>
  <si>
    <t>[16716.54, 13984.81, 12083.81, 10385.02, 10029.71, 9982.505, 10460.7, 10696.97, 11857.299999999996, 12457.78]</t>
  </si>
  <si>
    <t>[111571.3, 173502.1]</t>
  </si>
  <si>
    <t>[194475.8, 195427.1, 195232.8, 195926.3, 194921.6, 195366.20000000004, 195810.4, 196048.8, 196274.20000000004, 196499.20000000004]</t>
  </si>
  <si>
    <t>[16406.63, 14482.07, 12737.28, 11568.71, 12050.87, 13858.73, 13250.44, 14684.98, 15885.47, 16918.69]</t>
  </si>
  <si>
    <t>7.251796846433792</t>
  </si>
  <si>
    <t>[149859.2, 186682.0]</t>
  </si>
  <si>
    <t>[202589.5, 203323.8, 205381.5, 205920.6, 204179.8, 204548.8, 204917.0, 205960.6, 206139.70000000004, 206317.9]</t>
  </si>
  <si>
    <t>[17063.5, 15232.77, 14204.87, 14024.65, 15110.340000000002, 15093.56, 16673.05, 17852.29, 19577.67, 21084.71]</t>
  </si>
  <si>
    <t>8.096378960953686</t>
  </si>
  <si>
    <t>[155483.3, 218423.1]</t>
  </si>
  <si>
    <t>[230928.6, 231550.1, 237554.9, 237982.70000000004, 237879.6, 238255.0, 238629.70000000004, 240005.9, 240222.4, 240438.20000000004]</t>
  </si>
  <si>
    <t>[21435.68, 16913.93, 15842.49, 15034.52, 16875.47, 16704.67, 17933.55, 19165.73, 19567.49, 20895.42]</t>
  </si>
  <si>
    <t>7.5994510263152675</t>
  </si>
  <si>
    <t>[74902.04, 187276.8]</t>
  </si>
  <si>
    <t>[207628.3, 208549.70000000004, 210168.70000000004, 210838.5, 213012.8, 213507.9, 218589.0, 218902.0, 219214.9, 213661.20000000004]</t>
  </si>
  <si>
    <t>[18762.36, 14493.32, 13235.72, 11301.79, 12032.33, 11680.58, 12128.82, 13779.48, 14863.159999999998, 15903.32]</t>
  </si>
  <si>
    <t>6.474983751727331</t>
  </si>
  <si>
    <t>[25545.12, 119591.89999999998]</t>
  </si>
  <si>
    <t>[164244.2, 165386.1, 164169.5, 164905.8, 169376.4, 169749.9, 169075.4, 169351.7, 169628.7, 168913.5]</t>
  </si>
  <si>
    <t>[14112.54, 11900.33, 9796.586, 8478.037, 7807.863, 7457.644, 7706.776000000001, 8185.072, 8170.569, 8751.735]</t>
  </si>
  <si>
    <t>5.515111405461138</t>
  </si>
  <si>
    <t>[7882.373, 24189.09]</t>
  </si>
  <si>
    <t>[55129.96, 55857.57, 56300.84, 56756.13, 56088.66, 56393.36000000001, 56722.82, 56873.84, 57911.34, 58000.22]</t>
  </si>
  <si>
    <t>[4289.092, 3864.3069999999993, 3283.4859999999994, 2935.606, 2628.758, 2531.148, 2432.07, 2413.765, 2528.376, 2612.113]</t>
  </si>
  <si>
    <t>5.215001644598703</t>
  </si>
  <si>
    <t>[572418.9, 1068118.0]</t>
  </si>
  <si>
    <t>[1249938.0, 1256786.0, 1258719.0, 1262352.0, 1276485.0, 1279026.0, 1285833.0, 1287781.0, 1289727.0, 1284012.0]</t>
  </si>
  <si>
    <t>[108564.8, 91690.98, 82441.01, 74249.76, 84080.95, 74569.89, 79889.88, 84448.11, 90639.45, 100765.60000000002]</t>
  </si>
  <si>
    <t>[45714.34, 119033.8]</t>
  </si>
  <si>
    <t>[134685.9, 135085.8, 135485.8, 135885.8, 138366.9, 138545.8, 138724.8, 135080.9, 135209.5, 135338.2]</t>
  </si>
  <si>
    <t>[12882.72, 11493.909999999998, 10391.18, 9877.847, 9770.321, 9885.504, 10366.69, 10725.96, 11756.49, 12286.73]</t>
  </si>
  <si>
    <t>8.032633362629474</t>
  </si>
  <si>
    <t>[101298.7, 179292.6]</t>
  </si>
  <si>
    <t>[192376.3, 192732.9, 193089.1, 196380.5, 196610.0, 196839.3, 196241.3, 196392.1, 196542.6, 197024.0]</t>
  </si>
  <si>
    <t>[18030.79, 15185.64, 14577.36, 14162.78, 14524.62, 14635.75, 15859.58, 16511.61, 18523.46, 20023.16]</t>
  </si>
  <si>
    <t>8.291496269038399</t>
  </si>
  <si>
    <t>[160728.5, 214053.6]</t>
  </si>
  <si>
    <t>[216158.9, 216479.8, 216800.0, 215571.6, 215796.9, 216021.4, 216470.8, 216614.6, 216757.70000000004, 216900.8]</t>
  </si>
  <si>
    <t>[20554.24, 18926.38, 17246.17, 17202.9, 18598.45, 19005.09, 20592.92, 21889.49, 24305.960000000003, 26033.75]</t>
  </si>
  <si>
    <t>9.445273962393218</t>
  </si>
  <si>
    <t>[132098.0, 202271.9]</t>
  </si>
  <si>
    <t>[207228.3, 207569.20000000004, 207909.6, 204138.0, 204398.9, 204659.20000000004, 211900.6, 212041.4, 212181.6, 208049.6]</t>
  </si>
  <si>
    <t>[20700.56, 18556.28, 17563.85, 16838.7, 16606.76, 18527.97, 18487.5, 19688.2, 22184.599999999995, 23833.87]</t>
  </si>
  <si>
    <t>9.277942387116164</t>
  </si>
  <si>
    <t>[66688.16, 184261.0]</t>
  </si>
  <si>
    <t>[202163.4, 202466.20000000004, 202769.0, 199359.8, 199584.3, 199808.6, 198373.1, 198504.5, 198635.9, 204360.3]</t>
  </si>
  <si>
    <t>[19086.38, 16345.409999999998, 14911.5, 13437.03, 13189.11, 13957.25, 14563.0, 15386.76, 16761.47, 18096.14]</t>
  </si>
  <si>
    <t>[28064.099999999995, 99178.66]</t>
  </si>
  <si>
    <t>[133201.3, 133640.8, 134080.7, 135613.8, 135910.4, 136207.5, 134729.9, 134888.2, 135046.9, 135064.5]</t>
  </si>
  <si>
    <t>[12994.73, 11214.42, 9789.459, 9211.129, 8406.983, 8283.827, 8482.462, 8737.722, 9184.691, 9780.712]</t>
  </si>
  <si>
    <t>7.1260215932553335</t>
  </si>
  <si>
    <t>28064.099999999995</t>
  </si>
  <si>
    <t>[7207.884999999999, 27575.74]</t>
  </si>
  <si>
    <t>[71417.81, 71577.27, 71963.38, 72125.55, 75344.84, 75471.18, 75598.09, 75020.99, 75071.82, 75123.23]</t>
  </si>
  <si>
    <t>[7050.223999999999, 6202.704999999999, 5346.538, 4643.29, 4183.215, 3834.917, 3655.085000000001, 3581.743, 3617.581, 3732.664]</t>
  </si>
  <si>
    <t>6.206455010961208</t>
  </si>
  <si>
    <t>7207.884999999999</t>
  </si>
  <si>
    <t>[550775.0, 1032668.0]</t>
  </si>
  <si>
    <t>[1157444.0, 1160088.0, 1162731.0, 1169873.0, 1171245.0, 1172617.0, 1176220.0, 1177088.0, 1177955.0, 1173526.0]</t>
  </si>
  <si>
    <t>[109903.5, 97866.16, 88068.93, 84051.79, 87818.68, 90533.64999999998, 93689.81, 99434.14999999998, 105465.10000000002, 113669.3]</t>
  </si>
  <si>
    <t>[43201.39, 138238.4]</t>
  </si>
  <si>
    <t>[163507.6, 163882.2, 161925.5, 162204.2, 162483.2, 163329.6, 163518.1, 163706.9, 163205.7, 163334.4]</t>
  </si>
  <si>
    <t>[15434.62, 13602.909999999998, 11616.75, 10873.71, 10691.22, 10669.82, 11182.79, 11505.35, 12350.29, 13333.0]</t>
  </si>
  <si>
    <t>7.434286879495977</t>
  </si>
  <si>
    <t>[91555.06, 151832.8]</t>
  </si>
  <si>
    <t>[161696.9, 162100.7, 162073.6, 162386.1, 162698.3, 161569.9, 161769.5, 161968.6, 162167.8, 166576.6]</t>
  </si>
  <si>
    <t>[15458.35, 13860.04, 13131.23, 13090.21, 13005.25, 13481.409999999998, 14844.0, 14855.48, 16420.28, 17604.91]</t>
  </si>
  <si>
    <t>8.969257997499088</t>
  </si>
  <si>
    <t>[130551.8, 180973.6]</t>
  </si>
  <si>
    <t>[181157.6, 181535.3, 181912.20000000004, 182289.1, 182666.1, 179649.5, 179838.0, 180025.6, 180213.20000000004, 179038.70000000004]</t>
  </si>
  <si>
    <t>[19162.53, 16367.72, 15904.950000000004, 15623.78, 16249.85, 17285.56, 18309.57, 19761.94, 20924.47, 22079.12]</t>
  </si>
  <si>
    <t>10.046283707914723</t>
  </si>
  <si>
    <t>[143271.0, 221738.9]</t>
  </si>
  <si>
    <t>[230120.6, 230388.4, 230655.70000000004, 225801.20000000004, 226021.3, 226240.8, 229293.1, 229429.0, 229564.20000000004, 226342.0]</t>
  </si>
  <si>
    <t>[21335.48, 20076.41, 18805.25, 16964.64, 18061.26, 19200.16, 19852.55, 21289.11, 23444.77, 25326.42]</t>
  </si>
  <si>
    <t>8.947850615645127</t>
  </si>
  <si>
    <t>[72353.34, 202252.70000000004]</t>
  </si>
  <si>
    <t>[227361.20000000004, 227625.3, 227889.4, 227537.0, 227736.9, 227936.70000000004, 228118.4, 228230.4, 228342.6, 228454.8]</t>
  </si>
  <si>
    <t>[20494.91, 17244.29, 15013.159999999998, 13949.590000000002, 13726.19, 15963.659999999998, 15085.17, 16199.159999999998, 17356.09, 18914.27]</t>
  </si>
  <si>
    <t>7.193056242129203</t>
  </si>
  <si>
    <t>202252.70000000004</t>
  </si>
  <si>
    <t>[30906.7, 106954.8]</t>
  </si>
  <si>
    <t>[150184.3, 150638.2, 149782.0, 150143.2, 150505.0, 153524.7, 153754.8, 153985.4, 154216.0, 154446.6]</t>
  </si>
  <si>
    <t>[14628.18, 12815.53, 10962.18, 9910.187, 9360.911, 9191.018, 9398.618, 9558.848, 10076.69, 10668.68]</t>
  </si>
  <si>
    <t>7.005799970312525</t>
  </si>
  <si>
    <t>[8461.559, 24781.49]</t>
  </si>
  <si>
    <t>[58687.52, 58914.25, 58858.35, 59024.97, 59526.03, 59636.75, 59747.88999999999, 59859.03, 58927.71, 58995.88999999999]</t>
  </si>
  <si>
    <t>[5598.783, 4960.312, 4383.62, 3919.644, 3572.206, 3367.265, 3282.964, 3248.062, 3305.337, 3390.9410000000003]</t>
  </si>
  <si>
    <t>6.590773094573748</t>
  </si>
  <si>
    <t>[513805.4000000001, 1012100.0]</t>
  </si>
  <si>
    <t>[1160105.0, 1162328.0, 1164551.0, 1170767.0, 1172404.0, 1174041.0, 1178576.0, 1179499.0, 1180422.0, 1181237.0]</t>
  </si>
  <si>
    <t>[112088.39999999998, 99176.36, 87033.48, 91200.48, 84734.73, 89739.02, 90772.82, 99669.38, 107242.60000000002, 108338.0]</t>
  </si>
  <si>
    <t>8.273635803011446</t>
  </si>
  <si>
    <t>513805.4000000001</t>
  </si>
  <si>
    <t>[41981.22, 164230.3]</t>
  </si>
  <si>
    <t>[194158.4, 194531.8, 194905.5, 195489.20000000004, 195703.70000000004, 195918.4, 196127.6, 196297.3, 196467.4, 199299.70000000004]</t>
  </si>
  <si>
    <t>[18133.29, 15563.17, 13556.53, 12351.25, 12040.0, 12298.92, 12302.24, 13262.06, 13857.19, 15121.19]</t>
  </si>
  <si>
    <t>7.069575307353775</t>
  </si>
  <si>
    <t>[108180.7, 183715.0]</t>
  </si>
  <si>
    <t>[193476.20000000004, 193849.5, 194222.20000000004, 194577.20000000004, 194804.5, 195031.1, 193446.4, 193592.70000000004, 193738.5, 193455.3]</t>
  </si>
  <si>
    <t>[18839.79, 16211.72, 15050.94, 14494.46, 14456.79, 15716.79, 17067.74, 18170.75, 19566.01, 20651.57]</t>
  </si>
  <si>
    <t>8.773689388522879</t>
  </si>
  <si>
    <t>[146739.4, 204693.5]</t>
  </si>
  <si>
    <t>[203228.5, 203537.20000000004, 203844.9, 204068.70000000004, 204257.4, 204445.3, 206604.9, 206767.8, 206930.1, 202486.0]</t>
  </si>
  <si>
    <t>[19505.95, 17779.5, 16766.39, 16902.3, 16664.18, 17517.15, 19754.6, 21468.62, 23033.680000000004, 24782.79]</t>
  </si>
  <si>
    <t>9.489684829829455</t>
  </si>
  <si>
    <t>[144496.2, 233331.0]</t>
  </si>
  <si>
    <t>[231815.0, 232089.9, 232364.20000000004, 236367.5, 236593.20000000004, 236818.4, 239572.5, 239701.20000000004, 239829.20000000004, 240651.6]</t>
  </si>
  <si>
    <t>[22321.460000000003, 19566.77, 17402.55, 18397.29, 17939.46, 18717.34, 20282.08, 21591.72, 23837.54, 25691.29]</t>
  </si>
  <si>
    <t>8.696731134849074</t>
  </si>
  <si>
    <t>[72233.1, 187982.4]</t>
  </si>
  <si>
    <t>[211541.3, 211923.8, 212306.0, 209878.4, 210116.8, 210355.3, 210418.8, 210591.5, 210764.20000000004, 212107.5]</t>
  </si>
  <si>
    <t>[19390.29, 16824.35, 14658.48, 13912.32, 13824.73, 14081.47, 15092.18, 15766.549999999996, 16798.28, 18698.39]</t>
  </si>
  <si>
    <t>7.537761546947124</t>
  </si>
  <si>
    <t>[25818.92, 121808.3]</t>
  </si>
  <si>
    <t>[164881.0, 165270.0, 165659.5, 170021.1, 170275.7, 170530.9, 173655.7, 173820.7, 173986.4, 172547.0]</t>
  </si>
  <si>
    <t>[16042.74, 13726.18, 11780.87, 10254.64, 9699.579, 9799.339, 9402.891, 9753.866, 10404.43, 10975.43]</t>
  </si>
  <si>
    <t>6.576314734148395</t>
  </si>
  <si>
    <t>[7888.326, 23319.92]</t>
  </si>
  <si>
    <t>[54499.170000000006, 54740.43, 55296.19, 55429.94, 57527.88999999999, 57617.91, 57708.32, 55679.170000000006, 55738.5, 55798.19999999999]</t>
  </si>
  <si>
    <t>[5415.196, 4755.561, 4153.277, 3706.663, 3369.65, 3196.954, 3058.918, 3098.806, 3108.971, 3200.213]</t>
  </si>
  <si>
    <t>6.618186604240173</t>
  </si>
  <si>
    <t>[564006.5, 1119957.0]</t>
  </si>
  <si>
    <t>[1257000.0, 1259210.0, 1261419.0, 1271604.0, 1273138.0, 1274671.0, 1279867.0, 1280773.0, 1281678.0, 1283637.0]</t>
  </si>
  <si>
    <t>[121025.0, 105023.2, 95065.07, 88438.05, 86145.85, 96765.16, 94090.04, 100338.8, 108164.89999999998, 121512.89999999998]</t>
  </si>
  <si>
    <t>7.9900118659149255</t>
  </si>
  <si>
    <t>idx</t>
  </si>
  <si>
    <t>SETUP 1</t>
  </si>
  <si>
    <t>SETUP 2</t>
  </si>
  <si>
    <t>1 Wh</t>
  </si>
  <si>
    <t>J</t>
  </si>
  <si>
    <t>Conversion</t>
  </si>
  <si>
    <t>1 MJ/m-day</t>
  </si>
  <si>
    <t>PAR CONVERSIONS</t>
  </si>
  <si>
    <t>Setup 1</t>
  </si>
  <si>
    <t>Setup 2</t>
  </si>
  <si>
    <t>GHI [Wh/m2]</t>
  </si>
  <si>
    <t>UNITS FOR GHI, Bed A, and Bed B are Monthly or Seasonal Insolation (Wh/m2), as it is the irradiance received integrated over that period of time.</t>
  </si>
  <si>
    <t>Average Daily Insolation during month (Wh/m2-day)</t>
  </si>
  <si>
    <t>Month/Period</t>
  </si>
  <si>
    <t>Days</t>
  </si>
  <si>
    <t>CONVERSION:</t>
  </si>
  <si>
    <t>MONTHLY INSOLATION (Wh/m2) [linked copy from above]</t>
  </si>
  <si>
    <t>ASSUMPTION:</t>
  </si>
  <si>
    <t>%</t>
  </si>
  <si>
    <t>Full Spectrum Radiation -  units (MJ/m2-day)</t>
  </si>
  <si>
    <t>400-700 NM PAR - units (MJ/m2-day)</t>
  </si>
  <si>
    <t>of fullspectrum</t>
  </si>
  <si>
    <t>PPFD - units umol / m2- sec</t>
  </si>
  <si>
    <t>umol/m2-sec PPFD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</si>
</sst>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0" fillId="0" borderId="0" xfId="0" quotePrefix="1"/>
    <xf numFmtId="0" fontId="18" fillId="35" borderId="0" xfId="0" applyFont="1" applyFill="1"/>
    <xf numFmtId="0" fontId="6" fillId="2" borderId="0" xfId="6"/>
    <xf numFmtId="0" fontId="0" fillId="33" borderId="0" xfId="0" applyFill="1" applyAlignment="1">
      <alignment horizontal="center"/>
    </xf>
    <xf numFmtId="0" fontId="0" fillId="34" borderId="0" xfId="0" applyFill="1" applyAlignment="1">
      <alignment horizontal="center"/>
    </xf>
    <xf numFmtId="0" fontId="0" fillId="35" borderId="0" xfId="0" applyFill="1" applyAlignment="1">
      <alignment horizontal="center"/>
    </xf>
    <xf numFmtId="0" fontId="16" fillId="0" borderId="0" xfId="0" applyFont="1"/>
    <xf numFmtId="0" fontId="19" fillId="0" borderId="0" xfId="0" applyFont="1"/>
    <xf numFmtId="0" fontId="0" fillId="0" borderId="0" xfId="0" applyAlignment="1">
      <alignment horizontal="center"/>
    </xf>
    <xf numFmtId="0" fontId="14" fillId="0" borderId="0" xfId="0" applyFont="1"/>
    <xf numFmtId="0" fontId="9" fillId="5" borderId="4" xfId="9"/>
    <xf numFmtId="168" fontId="0" fillId="0" borderId="0" xfId="0" applyNumberFormat="1"/>
    <xf numFmtId="168" fontId="0" fillId="0" borderId="0" xfId="0" quotePrefix="1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Setup 1 BED 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Results_DF_Potato!$F$4</c:f>
              <c:strCache>
                <c:ptCount val="1"/>
                <c:pt idx="0">
                  <c:v>2019</c:v>
                </c:pt>
              </c:strCache>
            </c:strRef>
          </c:tx>
          <c:spPr>
            <a:ln w="19050" cap="rnd" cmpd="sng" algn="ctr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Results_DF_Potato!$D$6:$D$11</c:f>
              <c:numCache>
                <c:formatCode>General</c:formatCode>
                <c:ptCount val="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</c:numCache>
            </c:numRef>
          </c:cat>
          <c:val>
            <c:numRef>
              <c:f>Results_DF_Potato!$L$6:$L$11</c:f>
              <c:numCache>
                <c:formatCode>General</c:formatCode>
                <c:ptCount val="6"/>
                <c:pt idx="0">
                  <c:v>47266.44</c:v>
                </c:pt>
                <c:pt idx="1">
                  <c:v>106786.2</c:v>
                </c:pt>
                <c:pt idx="2">
                  <c:v>165011.29999999999</c:v>
                </c:pt>
                <c:pt idx="3">
                  <c:v>135270.39999999999</c:v>
                </c:pt>
                <c:pt idx="4">
                  <c:v>72630.34</c:v>
                </c:pt>
                <c:pt idx="5">
                  <c:v>27274.55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C74-44D0-B1AD-19327F1164AF}"/>
            </c:ext>
          </c:extLst>
        </c:ser>
        <c:ser>
          <c:idx val="4"/>
          <c:order val="1"/>
          <c:tx>
            <c:strRef>
              <c:f>Results_DF_Potato!$N$4</c:f>
              <c:strCache>
                <c:ptCount val="1"/>
                <c:pt idx="0">
                  <c:v>2020</c:v>
                </c:pt>
              </c:strCache>
            </c:strRef>
          </c:tx>
          <c:spPr>
            <a:ln w="19050" cap="rnd" cmpd="sng" algn="ctr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Results_DF_Potato!$D$6:$D$11</c:f>
              <c:numCache>
                <c:formatCode>General</c:formatCode>
                <c:ptCount val="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</c:numCache>
            </c:numRef>
          </c:cat>
          <c:val>
            <c:numRef>
              <c:f>Results_DF_Potato!$U$6:$U$11</c:f>
              <c:numCache>
                <c:formatCode>General</c:formatCode>
                <c:ptCount val="6"/>
                <c:pt idx="0">
                  <c:v>43907.56</c:v>
                </c:pt>
                <c:pt idx="1">
                  <c:v>98451.58</c:v>
                </c:pt>
                <c:pt idx="2">
                  <c:v>134943.70000000001</c:v>
                </c:pt>
                <c:pt idx="3">
                  <c:v>146157.1</c:v>
                </c:pt>
                <c:pt idx="4">
                  <c:v>74868.86</c:v>
                </c:pt>
                <c:pt idx="5">
                  <c:v>32317.29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C74-44D0-B1AD-19327F1164AF}"/>
            </c:ext>
          </c:extLst>
        </c:ser>
        <c:ser>
          <c:idx val="5"/>
          <c:order val="2"/>
          <c:tx>
            <c:strRef>
              <c:f>Results_DF_Potato!$W$4</c:f>
              <c:strCache>
                <c:ptCount val="1"/>
                <c:pt idx="0">
                  <c:v>2021</c:v>
                </c:pt>
              </c:strCache>
            </c:strRef>
          </c:tx>
          <c:spPr>
            <a:ln w="19050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Results_DF_Potato!$D$6:$D$11</c:f>
              <c:numCache>
                <c:formatCode>General</c:formatCode>
                <c:ptCount val="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</c:numCache>
            </c:numRef>
          </c:cat>
          <c:val>
            <c:numRef>
              <c:f>Results_DF_Potato!$AD$6:$AD$11</c:f>
              <c:numCache>
                <c:formatCode>General</c:formatCode>
                <c:ptCount val="6"/>
                <c:pt idx="0">
                  <c:v>45915.61</c:v>
                </c:pt>
                <c:pt idx="1">
                  <c:v>111571.3</c:v>
                </c:pt>
                <c:pt idx="2">
                  <c:v>149859.20000000001</c:v>
                </c:pt>
                <c:pt idx="3">
                  <c:v>155483.29999999999</c:v>
                </c:pt>
                <c:pt idx="4">
                  <c:v>74902.039999999994</c:v>
                </c:pt>
                <c:pt idx="5">
                  <c:v>25545.119999999999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C74-44D0-B1AD-19327F1164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7993392"/>
        <c:axId val="758000592"/>
      </c:lineChart>
      <c:catAx>
        <c:axId val="757993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000592"/>
        <c:crosses val="autoZero"/>
        <c:auto val="1"/>
        <c:lblAlgn val="ctr"/>
        <c:lblOffset val="100"/>
        <c:noMultiLvlLbl val="0"/>
      </c:catAx>
      <c:valAx>
        <c:axId val="758000592"/>
        <c:scaling>
          <c:orientation val="minMax"/>
          <c:max val="25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993392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Setup 1 BED 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Results_DF_Potato!$F$4</c:f>
              <c:strCache>
                <c:ptCount val="1"/>
                <c:pt idx="0">
                  <c:v>2019</c:v>
                </c:pt>
              </c:strCache>
            </c:strRef>
          </c:tx>
          <c:spPr>
            <a:ln w="19050" cap="rnd" cmpd="sng" algn="ctr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Results_DF_Potato!$D$6:$D$11</c:f>
              <c:numCache>
                <c:formatCode>General</c:formatCode>
                <c:ptCount val="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</c:numCache>
            </c:numRef>
          </c:cat>
          <c:val>
            <c:numRef>
              <c:f>Results_DF_Potato!$M$6:$M$11</c:f>
              <c:numCache>
                <c:formatCode>General</c:formatCode>
                <c:ptCount val="6"/>
                <c:pt idx="0">
                  <c:v>107780.3</c:v>
                </c:pt>
                <c:pt idx="1">
                  <c:v>169788.3</c:v>
                </c:pt>
                <c:pt idx="2">
                  <c:v>200436.9</c:v>
                </c:pt>
                <c:pt idx="3">
                  <c:v>198085.6</c:v>
                </c:pt>
                <c:pt idx="4">
                  <c:v>179780.5</c:v>
                </c:pt>
                <c:pt idx="5">
                  <c:v>98670.39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9B8-4CFB-9449-F9D9941A0114}"/>
            </c:ext>
          </c:extLst>
        </c:ser>
        <c:ser>
          <c:idx val="1"/>
          <c:order val="1"/>
          <c:tx>
            <c:strRef>
              <c:f>Results_DF_Potato!$N$4</c:f>
              <c:strCache>
                <c:ptCount val="1"/>
                <c:pt idx="0">
                  <c:v>2020</c:v>
                </c:pt>
              </c:strCache>
            </c:strRef>
          </c:tx>
          <c:spPr>
            <a:ln w="19050" cap="rnd" cmpd="sng" algn="ctr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Results_DF_Potato!$D$6:$D$11</c:f>
              <c:numCache>
                <c:formatCode>General</c:formatCode>
                <c:ptCount val="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</c:numCache>
            </c:numRef>
          </c:cat>
          <c:val>
            <c:numRef>
              <c:f>Results_DF_Potato!$V$6:$V$11</c:f>
              <c:numCache>
                <c:formatCode>General</c:formatCode>
                <c:ptCount val="6"/>
                <c:pt idx="0">
                  <c:v>136475</c:v>
                </c:pt>
                <c:pt idx="1">
                  <c:v>141877.4</c:v>
                </c:pt>
                <c:pt idx="2">
                  <c:v>161668.5</c:v>
                </c:pt>
                <c:pt idx="3">
                  <c:v>209132.9</c:v>
                </c:pt>
                <c:pt idx="4">
                  <c:v>196192.4</c:v>
                </c:pt>
                <c:pt idx="5">
                  <c:v>105508.399999999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9B8-4CFB-9449-F9D9941A0114}"/>
            </c:ext>
          </c:extLst>
        </c:ser>
        <c:ser>
          <c:idx val="2"/>
          <c:order val="2"/>
          <c:tx>
            <c:strRef>
              <c:f>Results_DF_Potato!$W$4</c:f>
              <c:strCache>
                <c:ptCount val="1"/>
                <c:pt idx="0">
                  <c:v>2021</c:v>
                </c:pt>
              </c:strCache>
            </c:strRef>
          </c:tx>
          <c:spPr>
            <a:ln w="19050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Results_DF_Potato!$D$6:$D$11</c:f>
              <c:numCache>
                <c:formatCode>General</c:formatCode>
                <c:ptCount val="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</c:numCache>
            </c:numRef>
          </c:cat>
          <c:val>
            <c:numRef>
              <c:f>Results_DF_Potato!$AE$6:$AE$11</c:f>
              <c:numCache>
                <c:formatCode>General</c:formatCode>
                <c:ptCount val="6"/>
                <c:pt idx="0">
                  <c:v>157974.1</c:v>
                </c:pt>
                <c:pt idx="1">
                  <c:v>173502.1</c:v>
                </c:pt>
                <c:pt idx="2">
                  <c:v>186682</c:v>
                </c:pt>
                <c:pt idx="3">
                  <c:v>218423.1</c:v>
                </c:pt>
                <c:pt idx="4">
                  <c:v>187276.79999999999</c:v>
                </c:pt>
                <c:pt idx="5">
                  <c:v>119591.899999999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9B8-4CFB-9449-F9D9941A0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7993392"/>
        <c:axId val="758000592"/>
      </c:lineChart>
      <c:catAx>
        <c:axId val="757993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000592"/>
        <c:crosses val="autoZero"/>
        <c:auto val="1"/>
        <c:lblAlgn val="ctr"/>
        <c:lblOffset val="100"/>
        <c:noMultiLvlLbl val="0"/>
      </c:catAx>
      <c:valAx>
        <c:axId val="75800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993392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97847</xdr:colOff>
      <xdr:row>28</xdr:row>
      <xdr:rowOff>180542</xdr:rowOff>
    </xdr:from>
    <xdr:to>
      <xdr:col>24</xdr:col>
      <xdr:colOff>139411</xdr:colOff>
      <xdr:row>42</xdr:row>
      <xdr:rowOff>187469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436FD8E-7119-859F-F132-3379984AD0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305667</xdr:colOff>
      <xdr:row>28</xdr:row>
      <xdr:rowOff>152401</xdr:rowOff>
    </xdr:from>
    <xdr:to>
      <xdr:col>32</xdr:col>
      <xdr:colOff>867</xdr:colOff>
      <xdr:row>42</xdr:row>
      <xdr:rowOff>159328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3E69795-DD14-4FD5-8583-96CE1C88AB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00"/>
  <sheetViews>
    <sheetView tabSelected="1" zoomScale="55" zoomScaleNormal="55" workbookViewId="0">
      <selection activeCell="AN49" sqref="AN49"/>
    </sheetView>
  </sheetViews>
  <sheetFormatPr defaultRowHeight="15" x14ac:dyDescent="0.25"/>
  <cols>
    <col min="1" max="1" width="3.7109375" customWidth="1"/>
    <col min="3" max="3" width="10.28515625" customWidth="1"/>
    <col min="4" max="4" width="14" customWidth="1"/>
    <col min="5" max="5" width="11.5703125" bestFit="1" customWidth="1"/>
    <col min="6" max="6" width="10.5703125" bestFit="1" customWidth="1"/>
    <col min="7" max="7" width="11.5703125" bestFit="1" customWidth="1"/>
    <col min="8" max="8" width="10.5703125" bestFit="1" customWidth="1"/>
    <col min="9" max="11" width="11.5703125" bestFit="1" customWidth="1"/>
    <col min="12" max="12" width="10.5703125" bestFit="1" customWidth="1"/>
    <col min="13" max="13" width="11.5703125" bestFit="1" customWidth="1"/>
    <col min="14" max="14" width="8.5703125" customWidth="1"/>
    <col min="15" max="15" width="11.5703125" bestFit="1" customWidth="1"/>
    <col min="23" max="23" width="4" customWidth="1"/>
  </cols>
  <sheetData>
    <row r="1" spans="1:31" x14ac:dyDescent="0.25">
      <c r="B1" s="10" t="s">
        <v>216</v>
      </c>
    </row>
    <row r="3" spans="1:31" ht="26.25" x14ac:dyDescent="0.4">
      <c r="A3" s="2" t="s">
        <v>206</v>
      </c>
    </row>
    <row r="4" spans="1:31" x14ac:dyDescent="0.25">
      <c r="F4" s="4">
        <v>2019</v>
      </c>
      <c r="G4" s="4"/>
      <c r="H4" s="4"/>
      <c r="I4" s="4"/>
      <c r="J4" s="4"/>
      <c r="K4" s="4"/>
      <c r="L4" s="4"/>
      <c r="M4" s="4"/>
      <c r="N4" s="5">
        <v>2020</v>
      </c>
      <c r="O4" s="5"/>
      <c r="P4" s="5"/>
      <c r="Q4" s="5"/>
      <c r="R4" s="5"/>
      <c r="S4" s="5"/>
      <c r="T4" s="5"/>
      <c r="U4" s="5"/>
      <c r="V4" s="5"/>
      <c r="W4" s="6">
        <v>2021</v>
      </c>
      <c r="X4" s="6"/>
      <c r="Y4" s="6"/>
      <c r="Z4" s="6"/>
      <c r="AA4" s="6"/>
      <c r="AB4" s="6"/>
      <c r="AC4" s="6"/>
      <c r="AD4" s="6"/>
      <c r="AE4" s="6"/>
    </row>
    <row r="5" spans="1:31" x14ac:dyDescent="0.25">
      <c r="A5" t="s">
        <v>205</v>
      </c>
      <c r="B5" t="s">
        <v>0</v>
      </c>
      <c r="C5" t="s">
        <v>1</v>
      </c>
      <c r="D5" t="s">
        <v>2</v>
      </c>
      <c r="E5" t="s">
        <v>3</v>
      </c>
      <c r="F5" t="s">
        <v>215</v>
      </c>
      <c r="G5" t="s">
        <v>5</v>
      </c>
      <c r="H5" t="s">
        <v>6</v>
      </c>
      <c r="I5" t="s">
        <v>7</v>
      </c>
      <c r="J5" t="s">
        <v>8</v>
      </c>
      <c r="K5" t="s">
        <v>9</v>
      </c>
      <c r="L5" s="3" t="s">
        <v>10</v>
      </c>
      <c r="M5" s="3" t="s">
        <v>11</v>
      </c>
      <c r="N5" t="s">
        <v>205</v>
      </c>
      <c r="O5" t="s">
        <v>4</v>
      </c>
      <c r="P5" t="s">
        <v>5</v>
      </c>
      <c r="Q5" t="s">
        <v>6</v>
      </c>
      <c r="R5" t="s">
        <v>7</v>
      </c>
      <c r="S5" t="s">
        <v>8</v>
      </c>
      <c r="T5" t="s">
        <v>9</v>
      </c>
      <c r="U5" s="3" t="s">
        <v>10</v>
      </c>
      <c r="V5" s="3" t="s">
        <v>11</v>
      </c>
      <c r="W5" t="s">
        <v>205</v>
      </c>
      <c r="X5" t="s">
        <v>4</v>
      </c>
      <c r="Y5" t="s">
        <v>5</v>
      </c>
      <c r="Z5" t="s">
        <v>6</v>
      </c>
      <c r="AA5" t="s">
        <v>7</v>
      </c>
      <c r="AB5" t="s">
        <v>8</v>
      </c>
      <c r="AC5" t="s">
        <v>9</v>
      </c>
      <c r="AD5" s="3" t="s">
        <v>10</v>
      </c>
      <c r="AE5" s="3" t="s">
        <v>11</v>
      </c>
    </row>
    <row r="6" spans="1:31" x14ac:dyDescent="0.25">
      <c r="A6">
        <v>0</v>
      </c>
      <c r="B6">
        <v>2019</v>
      </c>
      <c r="C6">
        <v>1</v>
      </c>
      <c r="D6">
        <v>4</v>
      </c>
      <c r="E6">
        <v>4</v>
      </c>
      <c r="F6">
        <v>129803</v>
      </c>
      <c r="G6" t="s">
        <v>12</v>
      </c>
      <c r="H6" t="s">
        <v>13</v>
      </c>
      <c r="I6" t="s">
        <v>14</v>
      </c>
      <c r="J6" t="s">
        <v>15</v>
      </c>
      <c r="K6" s="1" t="s">
        <v>16</v>
      </c>
      <c r="L6">
        <v>47266.44</v>
      </c>
      <c r="M6">
        <v>107780.3</v>
      </c>
      <c r="N6">
        <v>8</v>
      </c>
      <c r="O6">
        <v>154667</v>
      </c>
      <c r="P6" t="s">
        <v>12</v>
      </c>
      <c r="Q6" t="s">
        <v>45</v>
      </c>
      <c r="R6" t="s">
        <v>46</v>
      </c>
      <c r="S6" t="s">
        <v>47</v>
      </c>
      <c r="T6" s="1" t="s">
        <v>48</v>
      </c>
      <c r="U6">
        <v>43907.56</v>
      </c>
      <c r="V6">
        <v>136475</v>
      </c>
      <c r="W6">
        <v>16</v>
      </c>
      <c r="X6">
        <v>177256</v>
      </c>
      <c r="Y6" t="s">
        <v>12</v>
      </c>
      <c r="Z6" t="s">
        <v>77</v>
      </c>
      <c r="AA6" t="s">
        <v>78</v>
      </c>
      <c r="AB6" t="s">
        <v>79</v>
      </c>
      <c r="AC6" s="1">
        <v>6.0196448030877603</v>
      </c>
      <c r="AD6" s="1">
        <v>45915.61</v>
      </c>
      <c r="AE6">
        <v>157974.1</v>
      </c>
    </row>
    <row r="7" spans="1:31" x14ac:dyDescent="0.25">
      <c r="A7">
        <v>1</v>
      </c>
      <c r="B7">
        <v>2019</v>
      </c>
      <c r="C7">
        <v>1</v>
      </c>
      <c r="D7">
        <v>5</v>
      </c>
      <c r="E7">
        <v>5</v>
      </c>
      <c r="F7">
        <v>191992</v>
      </c>
      <c r="G7" t="s">
        <v>12</v>
      </c>
      <c r="H7" t="s">
        <v>17</v>
      </c>
      <c r="I7" t="s">
        <v>18</v>
      </c>
      <c r="J7" t="s">
        <v>19</v>
      </c>
      <c r="K7" s="1" t="s">
        <v>20</v>
      </c>
      <c r="L7">
        <v>106786.2</v>
      </c>
      <c r="M7">
        <v>169788.3</v>
      </c>
      <c r="N7">
        <v>9</v>
      </c>
      <c r="O7">
        <v>164790</v>
      </c>
      <c r="P7" t="s">
        <v>12</v>
      </c>
      <c r="Q7" t="s">
        <v>49</v>
      </c>
      <c r="R7" t="s">
        <v>50</v>
      </c>
      <c r="S7" t="s">
        <v>51</v>
      </c>
      <c r="T7" s="1" t="s">
        <v>52</v>
      </c>
      <c r="U7">
        <v>98451.58</v>
      </c>
      <c r="V7">
        <v>141877.4</v>
      </c>
      <c r="W7">
        <v>17</v>
      </c>
      <c r="X7">
        <v>195450</v>
      </c>
      <c r="Y7" t="s">
        <v>12</v>
      </c>
      <c r="Z7" t="s">
        <v>80</v>
      </c>
      <c r="AA7" t="s">
        <v>81</v>
      </c>
      <c r="AB7" t="s">
        <v>82</v>
      </c>
      <c r="AC7" s="1" t="s">
        <v>83</v>
      </c>
      <c r="AD7">
        <v>111571.3</v>
      </c>
      <c r="AE7">
        <v>173502.1</v>
      </c>
    </row>
    <row r="8" spans="1:31" x14ac:dyDescent="0.25">
      <c r="A8">
        <v>2</v>
      </c>
      <c r="B8">
        <v>2019</v>
      </c>
      <c r="C8">
        <v>1</v>
      </c>
      <c r="D8">
        <v>6</v>
      </c>
      <c r="E8">
        <v>6</v>
      </c>
      <c r="F8">
        <v>227113</v>
      </c>
      <c r="G8" t="s">
        <v>12</v>
      </c>
      <c r="H8" t="s">
        <v>21</v>
      </c>
      <c r="I8" t="s">
        <v>22</v>
      </c>
      <c r="J8" t="s">
        <v>23</v>
      </c>
      <c r="K8" s="1" t="s">
        <v>24</v>
      </c>
      <c r="L8">
        <v>165011.29999999999</v>
      </c>
      <c r="M8">
        <v>200436.9</v>
      </c>
      <c r="N8">
        <v>10</v>
      </c>
      <c r="O8">
        <v>190428</v>
      </c>
      <c r="P8" t="s">
        <v>12</v>
      </c>
      <c r="Q8" t="s">
        <v>53</v>
      </c>
      <c r="R8" t="s">
        <v>54</v>
      </c>
      <c r="S8" t="s">
        <v>55</v>
      </c>
      <c r="T8" s="1" t="s">
        <v>56</v>
      </c>
      <c r="U8">
        <v>134943.70000000001</v>
      </c>
      <c r="V8">
        <v>161668.5</v>
      </c>
      <c r="W8">
        <v>18</v>
      </c>
      <c r="X8">
        <v>213969</v>
      </c>
      <c r="Y8" t="s">
        <v>12</v>
      </c>
      <c r="Z8" t="s">
        <v>84</v>
      </c>
      <c r="AA8" t="s">
        <v>85</v>
      </c>
      <c r="AB8" t="s">
        <v>86</v>
      </c>
      <c r="AC8" s="1" t="s">
        <v>87</v>
      </c>
      <c r="AD8">
        <v>149859.20000000001</v>
      </c>
      <c r="AE8">
        <v>186682</v>
      </c>
    </row>
    <row r="9" spans="1:31" x14ac:dyDescent="0.25">
      <c r="A9">
        <v>3</v>
      </c>
      <c r="B9">
        <v>2019</v>
      </c>
      <c r="C9">
        <v>1</v>
      </c>
      <c r="D9">
        <v>7</v>
      </c>
      <c r="E9">
        <v>7</v>
      </c>
      <c r="F9">
        <v>217273</v>
      </c>
      <c r="G9" t="s">
        <v>12</v>
      </c>
      <c r="H9" t="s">
        <v>25</v>
      </c>
      <c r="I9" t="s">
        <v>26</v>
      </c>
      <c r="J9" t="s">
        <v>27</v>
      </c>
      <c r="K9" s="1" t="s">
        <v>28</v>
      </c>
      <c r="L9">
        <v>135270.39999999999</v>
      </c>
      <c r="M9">
        <v>198085.6</v>
      </c>
      <c r="N9">
        <v>11</v>
      </c>
      <c r="O9">
        <v>231588</v>
      </c>
      <c r="P9" t="s">
        <v>12</v>
      </c>
      <c r="Q9" t="s">
        <v>57</v>
      </c>
      <c r="R9" t="s">
        <v>58</v>
      </c>
      <c r="S9" t="s">
        <v>59</v>
      </c>
      <c r="T9" s="1" t="s">
        <v>60</v>
      </c>
      <c r="U9">
        <v>146157.1</v>
      </c>
      <c r="V9">
        <v>209132.9</v>
      </c>
      <c r="W9">
        <v>19</v>
      </c>
      <c r="X9">
        <v>241973</v>
      </c>
      <c r="Y9" t="s">
        <v>12</v>
      </c>
      <c r="Z9" t="s">
        <v>88</v>
      </c>
      <c r="AA9" t="s">
        <v>89</v>
      </c>
      <c r="AB9" t="s">
        <v>90</v>
      </c>
      <c r="AC9" s="1" t="s">
        <v>91</v>
      </c>
      <c r="AD9">
        <v>155483.29999999999</v>
      </c>
      <c r="AE9">
        <v>218423.1</v>
      </c>
    </row>
    <row r="10" spans="1:31" x14ac:dyDescent="0.25">
      <c r="A10">
        <v>4</v>
      </c>
      <c r="B10">
        <v>2019</v>
      </c>
      <c r="C10">
        <v>1</v>
      </c>
      <c r="D10">
        <v>8</v>
      </c>
      <c r="E10">
        <v>8</v>
      </c>
      <c r="F10">
        <v>192844</v>
      </c>
      <c r="G10" t="s">
        <v>12</v>
      </c>
      <c r="H10" t="s">
        <v>29</v>
      </c>
      <c r="I10" t="s">
        <v>30</v>
      </c>
      <c r="J10" t="s">
        <v>31</v>
      </c>
      <c r="K10" s="1" t="s">
        <v>32</v>
      </c>
      <c r="L10">
        <v>72630.34</v>
      </c>
      <c r="M10">
        <v>179780.5</v>
      </c>
      <c r="N10">
        <v>12</v>
      </c>
      <c r="O10">
        <v>210420</v>
      </c>
      <c r="P10" t="s">
        <v>12</v>
      </c>
      <c r="Q10" t="s">
        <v>61</v>
      </c>
      <c r="R10" t="s">
        <v>62</v>
      </c>
      <c r="S10" t="s">
        <v>63</v>
      </c>
      <c r="T10" s="1" t="s">
        <v>64</v>
      </c>
      <c r="U10">
        <v>74868.86</v>
      </c>
      <c r="V10">
        <v>196192.4</v>
      </c>
      <c r="W10">
        <v>20</v>
      </c>
      <c r="X10">
        <v>200294</v>
      </c>
      <c r="Y10" t="s">
        <v>12</v>
      </c>
      <c r="Z10" t="s">
        <v>92</v>
      </c>
      <c r="AA10" t="s">
        <v>93</v>
      </c>
      <c r="AB10" t="s">
        <v>94</v>
      </c>
      <c r="AC10" s="1" t="s">
        <v>95</v>
      </c>
      <c r="AD10">
        <v>74902.039999999994</v>
      </c>
      <c r="AE10">
        <v>187276.79999999999</v>
      </c>
    </row>
    <row r="11" spans="1:31" x14ac:dyDescent="0.25">
      <c r="A11">
        <v>5</v>
      </c>
      <c r="B11">
        <v>2019</v>
      </c>
      <c r="C11">
        <v>1</v>
      </c>
      <c r="D11">
        <v>9</v>
      </c>
      <c r="E11">
        <v>9</v>
      </c>
      <c r="F11">
        <v>119786</v>
      </c>
      <c r="G11" t="s">
        <v>12</v>
      </c>
      <c r="H11" t="s">
        <v>33</v>
      </c>
      <c r="I11" t="s">
        <v>34</v>
      </c>
      <c r="J11" t="s">
        <v>35</v>
      </c>
      <c r="K11" s="1" t="s">
        <v>36</v>
      </c>
      <c r="L11">
        <v>27274.55</v>
      </c>
      <c r="M11">
        <v>98670.39</v>
      </c>
      <c r="N11">
        <v>13</v>
      </c>
      <c r="O11">
        <v>129779</v>
      </c>
      <c r="P11" t="s">
        <v>12</v>
      </c>
      <c r="Q11" t="s">
        <v>65</v>
      </c>
      <c r="R11" t="s">
        <v>66</v>
      </c>
      <c r="S11" t="s">
        <v>67</v>
      </c>
      <c r="T11" s="1" t="s">
        <v>68</v>
      </c>
      <c r="U11">
        <v>32317.29</v>
      </c>
      <c r="V11" s="1">
        <v>105508.399999999</v>
      </c>
      <c r="W11">
        <v>21</v>
      </c>
      <c r="X11">
        <v>141856</v>
      </c>
      <c r="Y11" t="s">
        <v>12</v>
      </c>
      <c r="Z11" t="s">
        <v>96</v>
      </c>
      <c r="AA11" t="s">
        <v>97</v>
      </c>
      <c r="AB11" t="s">
        <v>98</v>
      </c>
      <c r="AC11" s="1" t="s">
        <v>99</v>
      </c>
      <c r="AD11">
        <v>25545.119999999999</v>
      </c>
      <c r="AE11" s="1">
        <v>119591.899999999</v>
      </c>
    </row>
    <row r="12" spans="1:31" x14ac:dyDescent="0.25">
      <c r="A12">
        <v>6</v>
      </c>
      <c r="B12">
        <v>2019</v>
      </c>
      <c r="C12">
        <v>1</v>
      </c>
      <c r="D12">
        <v>10</v>
      </c>
      <c r="E12">
        <v>10</v>
      </c>
      <c r="F12">
        <v>51941</v>
      </c>
      <c r="G12" t="s">
        <v>12</v>
      </c>
      <c r="H12" t="s">
        <v>37</v>
      </c>
      <c r="I12" t="s">
        <v>38</v>
      </c>
      <c r="J12" t="s">
        <v>39</v>
      </c>
      <c r="K12" s="1" t="s">
        <v>40</v>
      </c>
      <c r="L12" s="1">
        <v>7447.2959999999903</v>
      </c>
      <c r="M12" s="1">
        <v>24924.15</v>
      </c>
      <c r="N12">
        <v>14</v>
      </c>
      <c r="O12">
        <v>41516</v>
      </c>
      <c r="P12" t="s">
        <v>12</v>
      </c>
      <c r="Q12" t="s">
        <v>69</v>
      </c>
      <c r="R12" t="s">
        <v>70</v>
      </c>
      <c r="S12" t="s">
        <v>71</v>
      </c>
      <c r="T12" s="1" t="s">
        <v>72</v>
      </c>
      <c r="U12">
        <v>8745.3539999999994</v>
      </c>
      <c r="V12">
        <v>21514.98</v>
      </c>
      <c r="W12">
        <v>22</v>
      </c>
      <c r="X12">
        <v>43887</v>
      </c>
      <c r="Y12" t="s">
        <v>12</v>
      </c>
      <c r="Z12" t="s">
        <v>100</v>
      </c>
      <c r="AA12" t="s">
        <v>101</v>
      </c>
      <c r="AB12" t="s">
        <v>102</v>
      </c>
      <c r="AC12" s="1" t="s">
        <v>103</v>
      </c>
      <c r="AD12">
        <v>7882.3729999999996</v>
      </c>
      <c r="AE12">
        <v>24189.09</v>
      </c>
    </row>
    <row r="13" spans="1:31" x14ac:dyDescent="0.25">
      <c r="A13">
        <v>7</v>
      </c>
      <c r="B13">
        <v>2019</v>
      </c>
      <c r="C13">
        <v>1</v>
      </c>
      <c r="D13">
        <v>4</v>
      </c>
      <c r="E13">
        <v>10</v>
      </c>
      <c r="F13">
        <v>1130752</v>
      </c>
      <c r="G13" t="s">
        <v>12</v>
      </c>
      <c r="H13" t="s">
        <v>41</v>
      </c>
      <c r="I13" t="s">
        <v>42</v>
      </c>
      <c r="J13" t="s">
        <v>43</v>
      </c>
      <c r="K13" s="1" t="s">
        <v>44</v>
      </c>
      <c r="L13">
        <v>570360.80000000005</v>
      </c>
      <c r="M13">
        <v>985179.5</v>
      </c>
      <c r="N13">
        <v>15</v>
      </c>
      <c r="O13">
        <v>1123188</v>
      </c>
      <c r="P13" t="s">
        <v>12</v>
      </c>
      <c r="Q13" t="s">
        <v>73</v>
      </c>
      <c r="R13" t="s">
        <v>74</v>
      </c>
      <c r="S13" t="s">
        <v>75</v>
      </c>
      <c r="T13" s="1" t="s">
        <v>76</v>
      </c>
      <c r="U13">
        <v>534440.4</v>
      </c>
      <c r="V13" s="1">
        <v>973377.8</v>
      </c>
      <c r="W13">
        <v>23</v>
      </c>
      <c r="X13">
        <v>1214685</v>
      </c>
      <c r="Y13" t="s">
        <v>12</v>
      </c>
      <c r="Z13" t="s">
        <v>104</v>
      </c>
      <c r="AA13" t="s">
        <v>105</v>
      </c>
      <c r="AB13" t="s">
        <v>106</v>
      </c>
      <c r="AC13">
        <v>6.8444251786180104</v>
      </c>
      <c r="AD13">
        <v>572418.9</v>
      </c>
      <c r="AE13">
        <v>1068118</v>
      </c>
    </row>
    <row r="14" spans="1:31" x14ac:dyDescent="0.25">
      <c r="B14">
        <v>2020</v>
      </c>
      <c r="C14">
        <v>1</v>
      </c>
      <c r="D14">
        <v>4</v>
      </c>
      <c r="E14">
        <v>4</v>
      </c>
    </row>
    <row r="16" spans="1:31" x14ac:dyDescent="0.25">
      <c r="Q16" s="7"/>
    </row>
    <row r="17" spans="1:31" ht="26.25" x14ac:dyDescent="0.4">
      <c r="A17" s="2" t="s">
        <v>207</v>
      </c>
    </row>
    <row r="18" spans="1:31" x14ac:dyDescent="0.25">
      <c r="F18" s="4">
        <v>2019</v>
      </c>
      <c r="G18" s="4"/>
      <c r="H18" s="4"/>
      <c r="I18" s="4"/>
      <c r="J18" s="4"/>
      <c r="K18" s="4"/>
      <c r="L18" s="4"/>
      <c r="M18" s="4"/>
      <c r="N18" s="5">
        <v>2020</v>
      </c>
      <c r="O18" s="5"/>
      <c r="P18" s="5"/>
      <c r="Q18" s="5"/>
      <c r="R18" s="5"/>
      <c r="S18" s="5"/>
      <c r="T18" s="5"/>
      <c r="U18" s="5"/>
      <c r="V18" s="5"/>
      <c r="W18" s="6">
        <v>2021</v>
      </c>
      <c r="X18" s="6"/>
      <c r="Y18" s="6"/>
      <c r="Z18" s="6"/>
      <c r="AA18" s="6"/>
      <c r="AB18" s="6"/>
      <c r="AC18" s="6"/>
      <c r="AD18" s="6"/>
      <c r="AE18" s="6"/>
    </row>
    <row r="19" spans="1:31" x14ac:dyDescent="0.25">
      <c r="A19" t="s">
        <v>205</v>
      </c>
      <c r="B19" t="s">
        <v>0</v>
      </c>
      <c r="C19" t="s">
        <v>1</v>
      </c>
      <c r="D19" t="s">
        <v>2</v>
      </c>
      <c r="E19" t="s">
        <v>3</v>
      </c>
      <c r="F19" t="s">
        <v>4</v>
      </c>
      <c r="G19" t="s">
        <v>5</v>
      </c>
      <c r="H19" t="s">
        <v>6</v>
      </c>
      <c r="I19" t="s">
        <v>7</v>
      </c>
      <c r="J19" t="s">
        <v>8</v>
      </c>
      <c r="K19" t="s">
        <v>9</v>
      </c>
      <c r="L19" t="s">
        <v>10</v>
      </c>
      <c r="M19" t="s">
        <v>11</v>
      </c>
      <c r="N19" t="s">
        <v>205</v>
      </c>
      <c r="O19" t="s">
        <v>4</v>
      </c>
      <c r="P19" t="s">
        <v>5</v>
      </c>
      <c r="Q19" t="s">
        <v>6</v>
      </c>
      <c r="R19" t="s">
        <v>7</v>
      </c>
      <c r="S19" t="s">
        <v>8</v>
      </c>
      <c r="T19" t="s">
        <v>9</v>
      </c>
      <c r="U19" t="s">
        <v>10</v>
      </c>
      <c r="V19" t="s">
        <v>11</v>
      </c>
      <c r="W19" t="s">
        <v>205</v>
      </c>
      <c r="X19" t="s">
        <v>4</v>
      </c>
      <c r="Y19" t="s">
        <v>5</v>
      </c>
      <c r="Z19" t="s">
        <v>6</v>
      </c>
      <c r="AA19" t="s">
        <v>7</v>
      </c>
      <c r="AB19" t="s">
        <v>8</v>
      </c>
      <c r="AC19" t="s">
        <v>9</v>
      </c>
      <c r="AD19" t="s">
        <v>10</v>
      </c>
      <c r="AE19" t="s">
        <v>11</v>
      </c>
    </row>
    <row r="20" spans="1:31" x14ac:dyDescent="0.25">
      <c r="A20">
        <v>24</v>
      </c>
      <c r="B20">
        <v>2019</v>
      </c>
      <c r="C20">
        <v>2</v>
      </c>
      <c r="D20">
        <v>4</v>
      </c>
      <c r="E20">
        <v>4</v>
      </c>
      <c r="F20">
        <v>128702</v>
      </c>
      <c r="G20" t="s">
        <v>12</v>
      </c>
      <c r="H20" t="s">
        <v>107</v>
      </c>
      <c r="I20" t="s">
        <v>108</v>
      </c>
      <c r="J20" t="s">
        <v>109</v>
      </c>
      <c r="K20" s="1" t="s">
        <v>110</v>
      </c>
      <c r="L20">
        <v>45714.34</v>
      </c>
      <c r="M20">
        <v>119033.8</v>
      </c>
      <c r="N20">
        <v>32</v>
      </c>
      <c r="O20">
        <v>148228</v>
      </c>
      <c r="P20" t="s">
        <v>12</v>
      </c>
      <c r="Q20" t="s">
        <v>139</v>
      </c>
      <c r="R20" t="s">
        <v>140</v>
      </c>
      <c r="S20" t="s">
        <v>141</v>
      </c>
      <c r="T20" s="1" t="s">
        <v>142</v>
      </c>
      <c r="U20">
        <v>43201.39</v>
      </c>
      <c r="V20">
        <v>138238.39999999999</v>
      </c>
      <c r="W20">
        <v>40</v>
      </c>
      <c r="X20">
        <v>177369</v>
      </c>
      <c r="Y20" t="s">
        <v>12</v>
      </c>
      <c r="Z20" t="s">
        <v>173</v>
      </c>
      <c r="AA20" t="s">
        <v>174</v>
      </c>
      <c r="AB20" t="s">
        <v>175</v>
      </c>
      <c r="AC20" s="1" t="s">
        <v>176</v>
      </c>
      <c r="AD20">
        <v>41981.22</v>
      </c>
      <c r="AE20">
        <v>164230.29999999999</v>
      </c>
    </row>
    <row r="21" spans="1:31" x14ac:dyDescent="0.25">
      <c r="A21">
        <v>25</v>
      </c>
      <c r="B21">
        <v>2019</v>
      </c>
      <c r="C21">
        <v>2</v>
      </c>
      <c r="D21">
        <v>5</v>
      </c>
      <c r="E21">
        <v>5</v>
      </c>
      <c r="F21">
        <v>191311</v>
      </c>
      <c r="G21" t="s">
        <v>12</v>
      </c>
      <c r="H21" t="s">
        <v>111</v>
      </c>
      <c r="I21" t="s">
        <v>112</v>
      </c>
      <c r="J21" t="s">
        <v>113</v>
      </c>
      <c r="K21" s="1" t="s">
        <v>114</v>
      </c>
      <c r="L21">
        <v>101298.7</v>
      </c>
      <c r="M21">
        <v>179292.6</v>
      </c>
      <c r="N21">
        <v>33</v>
      </c>
      <c r="O21">
        <v>162526</v>
      </c>
      <c r="P21" t="s">
        <v>12</v>
      </c>
      <c r="Q21" t="s">
        <v>143</v>
      </c>
      <c r="R21" t="s">
        <v>144</v>
      </c>
      <c r="S21" t="s">
        <v>145</v>
      </c>
      <c r="T21" s="1" t="s">
        <v>146</v>
      </c>
      <c r="U21">
        <v>91555.06</v>
      </c>
      <c r="V21">
        <v>151832.79999999999</v>
      </c>
      <c r="W21">
        <v>41</v>
      </c>
      <c r="X21">
        <v>191911</v>
      </c>
      <c r="Y21" t="s">
        <v>12</v>
      </c>
      <c r="Z21" t="s">
        <v>177</v>
      </c>
      <c r="AA21" t="s">
        <v>178</v>
      </c>
      <c r="AB21" t="s">
        <v>179</v>
      </c>
      <c r="AC21" s="1" t="s">
        <v>180</v>
      </c>
      <c r="AD21">
        <v>108180.7</v>
      </c>
      <c r="AE21">
        <v>183715</v>
      </c>
    </row>
    <row r="22" spans="1:31" x14ac:dyDescent="0.25">
      <c r="A22">
        <v>26</v>
      </c>
      <c r="B22">
        <v>2019</v>
      </c>
      <c r="C22">
        <v>2</v>
      </c>
      <c r="D22">
        <v>6</v>
      </c>
      <c r="E22">
        <v>6</v>
      </c>
      <c r="F22">
        <v>226306</v>
      </c>
      <c r="G22" t="s">
        <v>12</v>
      </c>
      <c r="H22" t="s">
        <v>115</v>
      </c>
      <c r="I22" t="s">
        <v>116</v>
      </c>
      <c r="J22" t="s">
        <v>117</v>
      </c>
      <c r="K22" s="1" t="s">
        <v>118</v>
      </c>
      <c r="L22">
        <v>160728.5</v>
      </c>
      <c r="M22">
        <v>214053.6</v>
      </c>
      <c r="N22">
        <v>34</v>
      </c>
      <c r="O22">
        <v>188789</v>
      </c>
      <c r="P22" t="s">
        <v>12</v>
      </c>
      <c r="Q22" t="s">
        <v>147</v>
      </c>
      <c r="R22" t="s">
        <v>148</v>
      </c>
      <c r="S22" t="s">
        <v>149</v>
      </c>
      <c r="T22" s="1" t="s">
        <v>150</v>
      </c>
      <c r="U22">
        <v>130551.8</v>
      </c>
      <c r="V22">
        <v>180973.6</v>
      </c>
      <c r="W22">
        <v>42</v>
      </c>
      <c r="X22">
        <v>212691</v>
      </c>
      <c r="Y22" t="s">
        <v>12</v>
      </c>
      <c r="Z22" t="s">
        <v>181</v>
      </c>
      <c r="AA22" t="s">
        <v>182</v>
      </c>
      <c r="AB22" t="s">
        <v>183</v>
      </c>
      <c r="AC22" s="1" t="s">
        <v>184</v>
      </c>
      <c r="AD22">
        <v>146739.4</v>
      </c>
      <c r="AE22">
        <v>204693.5</v>
      </c>
    </row>
    <row r="23" spans="1:31" x14ac:dyDescent="0.25">
      <c r="A23">
        <v>27</v>
      </c>
      <c r="B23">
        <v>2019</v>
      </c>
      <c r="C23">
        <v>2</v>
      </c>
      <c r="D23">
        <v>7</v>
      </c>
      <c r="E23">
        <v>7</v>
      </c>
      <c r="F23">
        <v>209524</v>
      </c>
      <c r="G23" t="s">
        <v>12</v>
      </c>
      <c r="H23" t="s">
        <v>119</v>
      </c>
      <c r="I23" t="s">
        <v>120</v>
      </c>
      <c r="J23" t="s">
        <v>121</v>
      </c>
      <c r="K23" s="1" t="s">
        <v>122</v>
      </c>
      <c r="L23">
        <v>132098</v>
      </c>
      <c r="M23">
        <v>202271.9</v>
      </c>
      <c r="N23">
        <v>35</v>
      </c>
      <c r="O23">
        <v>230025</v>
      </c>
      <c r="P23" t="s">
        <v>12</v>
      </c>
      <c r="Q23" t="s">
        <v>151</v>
      </c>
      <c r="R23" t="s">
        <v>152</v>
      </c>
      <c r="S23" t="s">
        <v>153</v>
      </c>
      <c r="T23" s="1" t="s">
        <v>154</v>
      </c>
      <c r="U23">
        <v>143271</v>
      </c>
      <c r="V23">
        <v>221738.9</v>
      </c>
      <c r="W23">
        <v>43</v>
      </c>
      <c r="X23">
        <v>239581</v>
      </c>
      <c r="Y23" t="s">
        <v>12</v>
      </c>
      <c r="Z23" t="s">
        <v>185</v>
      </c>
      <c r="AA23" t="s">
        <v>186</v>
      </c>
      <c r="AB23" t="s">
        <v>187</v>
      </c>
      <c r="AC23" s="1" t="s">
        <v>188</v>
      </c>
      <c r="AD23">
        <v>144496.20000000001</v>
      </c>
      <c r="AE23">
        <v>233331</v>
      </c>
    </row>
    <row r="24" spans="1:31" x14ac:dyDescent="0.25">
      <c r="A24">
        <v>28</v>
      </c>
      <c r="B24">
        <v>2019</v>
      </c>
      <c r="C24">
        <v>2</v>
      </c>
      <c r="D24">
        <v>8</v>
      </c>
      <c r="E24">
        <v>8</v>
      </c>
      <c r="F24">
        <v>189874</v>
      </c>
      <c r="G24" t="s">
        <v>12</v>
      </c>
      <c r="H24" t="s">
        <v>123</v>
      </c>
      <c r="I24" t="s">
        <v>124</v>
      </c>
      <c r="J24" t="s">
        <v>125</v>
      </c>
      <c r="K24">
        <v>7.76331512502012</v>
      </c>
      <c r="L24">
        <v>66688.160000000003</v>
      </c>
      <c r="M24">
        <v>184261</v>
      </c>
      <c r="N24">
        <v>36</v>
      </c>
      <c r="O24">
        <v>210109</v>
      </c>
      <c r="P24" t="s">
        <v>12</v>
      </c>
      <c r="Q24" t="s">
        <v>155</v>
      </c>
      <c r="R24" t="s">
        <v>156</v>
      </c>
      <c r="S24" t="s">
        <v>157</v>
      </c>
      <c r="T24" s="1" t="s">
        <v>158</v>
      </c>
      <c r="U24">
        <v>72353.34</v>
      </c>
      <c r="V24" s="1" t="s">
        <v>159</v>
      </c>
      <c r="W24">
        <v>44</v>
      </c>
      <c r="X24">
        <v>198249</v>
      </c>
      <c r="Y24" t="s">
        <v>12</v>
      </c>
      <c r="Z24" t="s">
        <v>189</v>
      </c>
      <c r="AA24" t="s">
        <v>190</v>
      </c>
      <c r="AB24" t="s">
        <v>191</v>
      </c>
      <c r="AC24" s="1" t="s">
        <v>192</v>
      </c>
      <c r="AD24">
        <v>72233.100000000006</v>
      </c>
      <c r="AE24">
        <v>187982.4</v>
      </c>
    </row>
    <row r="25" spans="1:31" x14ac:dyDescent="0.25">
      <c r="A25">
        <v>29</v>
      </c>
      <c r="B25">
        <v>2019</v>
      </c>
      <c r="C25">
        <v>2</v>
      </c>
      <c r="D25">
        <v>9</v>
      </c>
      <c r="E25">
        <v>9</v>
      </c>
      <c r="F25">
        <v>115929</v>
      </c>
      <c r="G25" t="s">
        <v>12</v>
      </c>
      <c r="H25" t="s">
        <v>126</v>
      </c>
      <c r="I25" t="s">
        <v>127</v>
      </c>
      <c r="J25" t="s">
        <v>128</v>
      </c>
      <c r="K25" s="1" t="s">
        <v>129</v>
      </c>
      <c r="L25" s="1" t="s">
        <v>130</v>
      </c>
      <c r="M25">
        <v>99178.66</v>
      </c>
      <c r="N25">
        <v>37</v>
      </c>
      <c r="O25">
        <v>129265</v>
      </c>
      <c r="P25" t="s">
        <v>12</v>
      </c>
      <c r="Q25" t="s">
        <v>160</v>
      </c>
      <c r="R25" t="s">
        <v>161</v>
      </c>
      <c r="S25" t="s">
        <v>162</v>
      </c>
      <c r="T25" s="1" t="s">
        <v>163</v>
      </c>
      <c r="U25">
        <v>30906.7</v>
      </c>
      <c r="V25">
        <v>106954.8</v>
      </c>
      <c r="W25">
        <v>45</v>
      </c>
      <c r="X25">
        <v>143688</v>
      </c>
      <c r="Y25" t="s">
        <v>12</v>
      </c>
      <c r="Z25" t="s">
        <v>193</v>
      </c>
      <c r="AA25" t="s">
        <v>194</v>
      </c>
      <c r="AB25" t="s">
        <v>195</v>
      </c>
      <c r="AC25" s="1" t="s">
        <v>196</v>
      </c>
      <c r="AD25">
        <v>25818.92</v>
      </c>
      <c r="AE25">
        <v>121808.3</v>
      </c>
    </row>
    <row r="26" spans="1:31" x14ac:dyDescent="0.25">
      <c r="A26">
        <v>30</v>
      </c>
      <c r="B26">
        <v>2019</v>
      </c>
      <c r="C26">
        <v>2</v>
      </c>
      <c r="D26">
        <v>10</v>
      </c>
      <c r="E26">
        <v>10</v>
      </c>
      <c r="F26">
        <v>53614</v>
      </c>
      <c r="G26" t="s">
        <v>12</v>
      </c>
      <c r="H26" t="s">
        <v>131</v>
      </c>
      <c r="I26" t="s">
        <v>132</v>
      </c>
      <c r="J26" t="s">
        <v>133</v>
      </c>
      <c r="K26" s="1" t="s">
        <v>134</v>
      </c>
      <c r="L26" s="1" t="s">
        <v>135</v>
      </c>
      <c r="M26">
        <v>27575.74</v>
      </c>
      <c r="N26">
        <v>38</v>
      </c>
      <c r="O26">
        <v>44006</v>
      </c>
      <c r="P26" t="s">
        <v>12</v>
      </c>
      <c r="Q26" t="s">
        <v>164</v>
      </c>
      <c r="R26" t="s">
        <v>165</v>
      </c>
      <c r="S26" t="s">
        <v>166</v>
      </c>
      <c r="T26" s="1" t="s">
        <v>167</v>
      </c>
      <c r="U26">
        <v>8461.5589999999993</v>
      </c>
      <c r="V26">
        <v>24781.49</v>
      </c>
      <c r="W26">
        <v>46</v>
      </c>
      <c r="X26">
        <v>42444</v>
      </c>
      <c r="Y26" t="s">
        <v>12</v>
      </c>
      <c r="Z26" t="s">
        <v>197</v>
      </c>
      <c r="AA26" t="s">
        <v>198</v>
      </c>
      <c r="AB26" t="s">
        <v>199</v>
      </c>
      <c r="AC26" s="1" t="s">
        <v>200</v>
      </c>
      <c r="AD26">
        <v>7888.326</v>
      </c>
      <c r="AE26">
        <v>23319.919999999998</v>
      </c>
    </row>
    <row r="27" spans="1:31" x14ac:dyDescent="0.25">
      <c r="A27">
        <v>31</v>
      </c>
      <c r="B27">
        <v>2019</v>
      </c>
      <c r="C27">
        <v>2</v>
      </c>
      <c r="D27">
        <v>4</v>
      </c>
      <c r="E27">
        <v>10</v>
      </c>
      <c r="F27">
        <v>1115260</v>
      </c>
      <c r="G27" t="s">
        <v>12</v>
      </c>
      <c r="H27" t="s">
        <v>136</v>
      </c>
      <c r="I27" t="s">
        <v>137</v>
      </c>
      <c r="J27" t="s">
        <v>138</v>
      </c>
      <c r="K27">
        <v>8.2957410028920098</v>
      </c>
      <c r="L27">
        <v>550775</v>
      </c>
      <c r="M27">
        <v>1032668</v>
      </c>
      <c r="N27">
        <v>39</v>
      </c>
      <c r="O27">
        <v>1112948</v>
      </c>
      <c r="P27" t="s">
        <v>12</v>
      </c>
      <c r="Q27" t="s">
        <v>168</v>
      </c>
      <c r="R27" t="s">
        <v>169</v>
      </c>
      <c r="S27" t="s">
        <v>170</v>
      </c>
      <c r="T27" s="1" t="s">
        <v>171</v>
      </c>
      <c r="U27" s="1" t="s">
        <v>172</v>
      </c>
      <c r="V27">
        <v>1012100</v>
      </c>
      <c r="W27">
        <v>47</v>
      </c>
      <c r="X27">
        <v>1205933</v>
      </c>
      <c r="Y27" t="s">
        <v>12</v>
      </c>
      <c r="Z27" t="s">
        <v>201</v>
      </c>
      <c r="AA27" t="s">
        <v>202</v>
      </c>
      <c r="AB27" t="s">
        <v>203</v>
      </c>
      <c r="AC27" s="1" t="s">
        <v>204</v>
      </c>
      <c r="AD27">
        <v>564006.5</v>
      </c>
      <c r="AE27">
        <v>1119957</v>
      </c>
    </row>
    <row r="32" spans="1:31" ht="21" x14ac:dyDescent="0.35">
      <c r="A32" s="8" t="s">
        <v>212</v>
      </c>
      <c r="N32" s="1"/>
    </row>
    <row r="33" spans="2:15" x14ac:dyDescent="0.25">
      <c r="C33" s="11">
        <v>1</v>
      </c>
      <c r="D33" s="11" t="s">
        <v>221</v>
      </c>
      <c r="E33" s="11"/>
      <c r="F33" s="11"/>
      <c r="G33" s="11"/>
      <c r="H33" s="11"/>
      <c r="I33" s="11"/>
    </row>
    <row r="35" spans="2:15" x14ac:dyDescent="0.25">
      <c r="D35" s="9" t="s">
        <v>213</v>
      </c>
      <c r="E35" s="9"/>
      <c r="F35" s="9"/>
      <c r="G35" s="9"/>
      <c r="H35" s="9"/>
      <c r="I35" s="9"/>
      <c r="J35" s="9" t="s">
        <v>214</v>
      </c>
      <c r="K35" s="9"/>
      <c r="L35" s="9"/>
      <c r="M35" s="9"/>
      <c r="N35" s="9"/>
      <c r="O35" s="9"/>
    </row>
    <row r="36" spans="2:15" x14ac:dyDescent="0.25">
      <c r="D36" s="9">
        <v>2019</v>
      </c>
      <c r="E36" s="9"/>
      <c r="F36" s="9">
        <v>2020</v>
      </c>
      <c r="G36" s="9"/>
      <c r="H36" s="9">
        <v>2021</v>
      </c>
      <c r="I36" s="9"/>
      <c r="J36" s="9">
        <v>2019</v>
      </c>
      <c r="K36" s="9"/>
      <c r="L36" s="9">
        <v>2020</v>
      </c>
      <c r="M36" s="9"/>
      <c r="N36" s="9">
        <v>2021</v>
      </c>
      <c r="O36" s="9"/>
    </row>
    <row r="37" spans="2:15" x14ac:dyDescent="0.25">
      <c r="B37" t="s">
        <v>218</v>
      </c>
      <c r="C37" t="s">
        <v>219</v>
      </c>
      <c r="D37" t="s">
        <v>10</v>
      </c>
      <c r="E37" t="s">
        <v>11</v>
      </c>
      <c r="F37" t="s">
        <v>10</v>
      </c>
      <c r="G37" t="s">
        <v>11</v>
      </c>
      <c r="H37" t="s">
        <v>10</v>
      </c>
      <c r="I37" t="s">
        <v>11</v>
      </c>
      <c r="J37" t="s">
        <v>10</v>
      </c>
      <c r="K37" t="s">
        <v>11</v>
      </c>
      <c r="L37" t="s">
        <v>10</v>
      </c>
      <c r="M37" t="s">
        <v>11</v>
      </c>
      <c r="N37" t="s">
        <v>10</v>
      </c>
      <c r="O37" t="s">
        <v>11</v>
      </c>
    </row>
    <row r="38" spans="2:15" x14ac:dyDescent="0.25">
      <c r="B38">
        <v>4</v>
      </c>
      <c r="C38">
        <v>30</v>
      </c>
      <c r="D38" s="12">
        <f>L6</f>
        <v>47266.44</v>
      </c>
      <c r="E38" s="12">
        <f>M6</f>
        <v>107780.3</v>
      </c>
      <c r="F38" s="12">
        <f>U6</f>
        <v>43907.56</v>
      </c>
      <c r="G38" s="12">
        <f>V6</f>
        <v>136475</v>
      </c>
      <c r="H38" s="13">
        <f>AD6</f>
        <v>45915.61</v>
      </c>
      <c r="I38" s="13">
        <f>AE6</f>
        <v>157974.1</v>
      </c>
      <c r="J38" s="12">
        <f>L20</f>
        <v>45714.34</v>
      </c>
      <c r="K38" s="12">
        <f>M20</f>
        <v>119033.8</v>
      </c>
      <c r="L38" s="12">
        <f>U20</f>
        <v>43201.39</v>
      </c>
      <c r="M38" s="12">
        <f>V20</f>
        <v>138238.39999999999</v>
      </c>
      <c r="N38" s="12">
        <f>AD20</f>
        <v>41981.22</v>
      </c>
      <c r="O38" s="12">
        <f>AE20</f>
        <v>164230.29999999999</v>
      </c>
    </row>
    <row r="39" spans="2:15" x14ac:dyDescent="0.25">
      <c r="B39">
        <v>5</v>
      </c>
      <c r="C39">
        <v>31</v>
      </c>
      <c r="D39" s="12">
        <f t="shared" ref="D39:E45" si="0">L7</f>
        <v>106786.2</v>
      </c>
      <c r="E39" s="12">
        <f t="shared" si="0"/>
        <v>169788.3</v>
      </c>
      <c r="F39" s="12">
        <f t="shared" ref="F39:G45" si="1">U7</f>
        <v>98451.58</v>
      </c>
      <c r="G39" s="12">
        <f t="shared" si="1"/>
        <v>141877.4</v>
      </c>
      <c r="H39" s="13">
        <f t="shared" ref="H39:I39" si="2">AD7</f>
        <v>111571.3</v>
      </c>
      <c r="I39" s="13">
        <f t="shared" si="2"/>
        <v>173502.1</v>
      </c>
      <c r="J39" s="12">
        <f t="shared" ref="J39:K44" si="3">L21</f>
        <v>101298.7</v>
      </c>
      <c r="K39" s="12">
        <f t="shared" si="3"/>
        <v>179292.6</v>
      </c>
      <c r="L39" s="12">
        <f t="shared" ref="L39:M45" si="4">U21</f>
        <v>91555.06</v>
      </c>
      <c r="M39" s="12">
        <f t="shared" si="4"/>
        <v>151832.79999999999</v>
      </c>
      <c r="N39" s="12">
        <f t="shared" ref="N39:O39" si="5">AD21</f>
        <v>108180.7</v>
      </c>
      <c r="O39" s="12">
        <f t="shared" si="5"/>
        <v>183715</v>
      </c>
    </row>
    <row r="40" spans="2:15" x14ac:dyDescent="0.25">
      <c r="B40">
        <v>6</v>
      </c>
      <c r="C40">
        <v>30</v>
      </c>
      <c r="D40" s="12">
        <f t="shared" si="0"/>
        <v>165011.29999999999</v>
      </c>
      <c r="E40" s="12">
        <f t="shared" si="0"/>
        <v>200436.9</v>
      </c>
      <c r="F40" s="12">
        <f t="shared" si="1"/>
        <v>134943.70000000001</v>
      </c>
      <c r="G40" s="12">
        <f t="shared" si="1"/>
        <v>161668.5</v>
      </c>
      <c r="H40" s="13">
        <f t="shared" ref="H40:I40" si="6">AD8</f>
        <v>149859.20000000001</v>
      </c>
      <c r="I40" s="13">
        <f t="shared" si="6"/>
        <v>186682</v>
      </c>
      <c r="J40" s="12">
        <f t="shared" si="3"/>
        <v>160728.5</v>
      </c>
      <c r="K40" s="12">
        <f t="shared" si="3"/>
        <v>214053.6</v>
      </c>
      <c r="L40" s="12">
        <f t="shared" si="4"/>
        <v>130551.8</v>
      </c>
      <c r="M40" s="12">
        <f t="shared" si="4"/>
        <v>180973.6</v>
      </c>
      <c r="N40" s="12">
        <f t="shared" ref="N40:O40" si="7">AD22</f>
        <v>146739.4</v>
      </c>
      <c r="O40" s="12">
        <f t="shared" si="7"/>
        <v>204693.5</v>
      </c>
    </row>
    <row r="41" spans="2:15" x14ac:dyDescent="0.25">
      <c r="B41">
        <v>7</v>
      </c>
      <c r="C41">
        <v>31</v>
      </c>
      <c r="D41" s="12">
        <f t="shared" si="0"/>
        <v>135270.39999999999</v>
      </c>
      <c r="E41" s="12">
        <f t="shared" si="0"/>
        <v>198085.6</v>
      </c>
      <c r="F41" s="12">
        <f t="shared" si="1"/>
        <v>146157.1</v>
      </c>
      <c r="G41" s="12">
        <f t="shared" si="1"/>
        <v>209132.9</v>
      </c>
      <c r="H41" s="13">
        <f t="shared" ref="H41:I41" si="8">AD9</f>
        <v>155483.29999999999</v>
      </c>
      <c r="I41" s="13">
        <f t="shared" si="8"/>
        <v>218423.1</v>
      </c>
      <c r="J41" s="12">
        <f t="shared" si="3"/>
        <v>132098</v>
      </c>
      <c r="K41" s="12">
        <f t="shared" si="3"/>
        <v>202271.9</v>
      </c>
      <c r="L41" s="12">
        <f t="shared" si="4"/>
        <v>143271</v>
      </c>
      <c r="M41" s="12">
        <f t="shared" si="4"/>
        <v>221738.9</v>
      </c>
      <c r="N41" s="12">
        <f t="shared" ref="N41:O41" si="9">AD23</f>
        <v>144496.20000000001</v>
      </c>
      <c r="O41" s="12">
        <f t="shared" si="9"/>
        <v>233331</v>
      </c>
    </row>
    <row r="42" spans="2:15" x14ac:dyDescent="0.25">
      <c r="B42">
        <v>8</v>
      </c>
      <c r="C42">
        <v>31</v>
      </c>
      <c r="D42" s="12">
        <f t="shared" si="0"/>
        <v>72630.34</v>
      </c>
      <c r="E42" s="12">
        <f t="shared" si="0"/>
        <v>179780.5</v>
      </c>
      <c r="F42" s="12">
        <f t="shared" si="1"/>
        <v>74868.86</v>
      </c>
      <c r="G42" s="12">
        <f t="shared" si="1"/>
        <v>196192.4</v>
      </c>
      <c r="H42" s="13">
        <f t="shared" ref="H42:I42" si="10">AD10</f>
        <v>74902.039999999994</v>
      </c>
      <c r="I42" s="13">
        <f t="shared" si="10"/>
        <v>187276.79999999999</v>
      </c>
      <c r="J42" s="12">
        <f t="shared" si="3"/>
        <v>66688.160000000003</v>
      </c>
      <c r="K42" s="12">
        <f t="shared" si="3"/>
        <v>184261</v>
      </c>
      <c r="L42" s="12">
        <f t="shared" si="4"/>
        <v>72353.34</v>
      </c>
      <c r="M42" s="12" t="str">
        <f t="shared" si="4"/>
        <v>202252.70000000004</v>
      </c>
      <c r="N42" s="12">
        <f t="shared" ref="N42:O42" si="11">AD24</f>
        <v>72233.100000000006</v>
      </c>
      <c r="O42" s="12">
        <f t="shared" si="11"/>
        <v>187982.4</v>
      </c>
    </row>
    <row r="43" spans="2:15" x14ac:dyDescent="0.25">
      <c r="B43">
        <v>9</v>
      </c>
      <c r="C43">
        <v>30</v>
      </c>
      <c r="D43" s="12">
        <f t="shared" si="0"/>
        <v>27274.55</v>
      </c>
      <c r="E43" s="12">
        <f t="shared" si="0"/>
        <v>98670.39</v>
      </c>
      <c r="F43" s="12">
        <f t="shared" si="1"/>
        <v>32317.29</v>
      </c>
      <c r="G43" s="12">
        <f t="shared" si="1"/>
        <v>105508.399999999</v>
      </c>
      <c r="H43" s="13">
        <f t="shared" ref="H43:I43" si="12">AD11</f>
        <v>25545.119999999999</v>
      </c>
      <c r="I43" s="13">
        <f t="shared" si="12"/>
        <v>119591.899999999</v>
      </c>
      <c r="J43" s="12" t="str">
        <f t="shared" si="3"/>
        <v>28064.099999999995</v>
      </c>
      <c r="K43" s="12">
        <f t="shared" si="3"/>
        <v>99178.66</v>
      </c>
      <c r="L43" s="12">
        <f t="shared" si="4"/>
        <v>30906.7</v>
      </c>
      <c r="M43" s="12">
        <f t="shared" si="4"/>
        <v>106954.8</v>
      </c>
      <c r="N43" s="12">
        <f t="shared" ref="N43:O43" si="13">AD25</f>
        <v>25818.92</v>
      </c>
      <c r="O43" s="12">
        <f t="shared" si="13"/>
        <v>121808.3</v>
      </c>
    </row>
    <row r="44" spans="2:15" x14ac:dyDescent="0.25">
      <c r="B44">
        <v>10</v>
      </c>
      <c r="C44">
        <v>15</v>
      </c>
      <c r="D44" s="12">
        <f t="shared" si="0"/>
        <v>7447.2959999999903</v>
      </c>
      <c r="E44" s="12">
        <f t="shared" si="0"/>
        <v>24924.15</v>
      </c>
      <c r="F44" s="12">
        <f t="shared" si="1"/>
        <v>8745.3539999999994</v>
      </c>
      <c r="G44" s="12">
        <f t="shared" si="1"/>
        <v>21514.98</v>
      </c>
      <c r="H44" s="13">
        <f t="shared" ref="H44:I44" si="14">AD12</f>
        <v>7882.3729999999996</v>
      </c>
      <c r="I44" s="13">
        <f t="shared" si="14"/>
        <v>24189.09</v>
      </c>
      <c r="J44" s="12" t="str">
        <f t="shared" si="3"/>
        <v>7207.884999999999</v>
      </c>
      <c r="K44" s="12">
        <f t="shared" si="3"/>
        <v>27575.74</v>
      </c>
      <c r="L44" s="12">
        <f t="shared" si="4"/>
        <v>8461.5589999999993</v>
      </c>
      <c r="M44" s="12">
        <f t="shared" si="4"/>
        <v>24781.49</v>
      </c>
      <c r="N44" s="12">
        <f t="shared" ref="N44:O44" si="15">AD26</f>
        <v>7888.326</v>
      </c>
      <c r="O44" s="12">
        <f t="shared" si="15"/>
        <v>23319.919999999998</v>
      </c>
    </row>
    <row r="45" spans="2:15" x14ac:dyDescent="0.25">
      <c r="B45">
        <v>4</v>
      </c>
      <c r="C45">
        <v>197</v>
      </c>
      <c r="D45" s="12">
        <f t="shared" si="0"/>
        <v>570360.80000000005</v>
      </c>
      <c r="E45" s="12">
        <f t="shared" si="0"/>
        <v>985179.5</v>
      </c>
      <c r="F45" s="12">
        <f t="shared" si="1"/>
        <v>534440.4</v>
      </c>
      <c r="G45" s="12">
        <f t="shared" si="1"/>
        <v>973377.8</v>
      </c>
      <c r="H45" s="13">
        <f t="shared" ref="H45:I45" si="16">AD13</f>
        <v>572418.9</v>
      </c>
      <c r="I45" s="13">
        <f t="shared" si="16"/>
        <v>1068118</v>
      </c>
      <c r="J45" s="12">
        <f>L27</f>
        <v>550775</v>
      </c>
      <c r="K45" s="12">
        <f>M27</f>
        <v>1032668</v>
      </c>
      <c r="L45" s="12" t="str">
        <f t="shared" si="4"/>
        <v>513805.4000000001</v>
      </c>
      <c r="M45" s="12">
        <f t="shared" si="4"/>
        <v>1012100</v>
      </c>
      <c r="N45" s="12">
        <f t="shared" ref="N45:O45" si="17">AD27</f>
        <v>564006.5</v>
      </c>
      <c r="O45" s="12">
        <f t="shared" si="17"/>
        <v>1119957</v>
      </c>
    </row>
    <row r="47" spans="2:15" x14ac:dyDescent="0.25">
      <c r="C47" s="11">
        <v>2</v>
      </c>
      <c r="D47" s="11" t="s">
        <v>217</v>
      </c>
      <c r="E47" s="11"/>
      <c r="F47" s="11"/>
      <c r="G47" s="11"/>
      <c r="H47" s="11"/>
      <c r="I47" s="11"/>
    </row>
    <row r="48" spans="2:15" x14ac:dyDescent="0.25">
      <c r="D48" s="9" t="s">
        <v>213</v>
      </c>
      <c r="E48" s="9"/>
      <c r="F48" s="9"/>
      <c r="G48" s="9"/>
      <c r="H48" s="9"/>
      <c r="I48" s="9"/>
      <c r="J48" s="9" t="s">
        <v>214</v>
      </c>
      <c r="K48" s="9"/>
      <c r="L48" s="9"/>
      <c r="M48" s="9"/>
      <c r="N48" s="9"/>
      <c r="O48" s="9"/>
    </row>
    <row r="49" spans="2:16" x14ac:dyDescent="0.25">
      <c r="D49" s="9">
        <v>2019</v>
      </c>
      <c r="E49" s="9"/>
      <c r="F49" s="9">
        <v>2020</v>
      </c>
      <c r="G49" s="9"/>
      <c r="H49" s="9">
        <v>2021</v>
      </c>
      <c r="I49" s="9"/>
      <c r="J49" s="9">
        <v>2019</v>
      </c>
      <c r="K49" s="9"/>
      <c r="L49" s="9">
        <v>2020</v>
      </c>
      <c r="M49" s="9"/>
      <c r="N49" s="9">
        <v>2021</v>
      </c>
      <c r="O49" s="9"/>
    </row>
    <row r="50" spans="2:16" x14ac:dyDescent="0.25">
      <c r="B50" t="s">
        <v>218</v>
      </c>
      <c r="C50" t="s">
        <v>219</v>
      </c>
      <c r="D50" t="s">
        <v>10</v>
      </c>
      <c r="E50" t="s">
        <v>11</v>
      </c>
      <c r="F50" t="s">
        <v>10</v>
      </c>
      <c r="G50" t="s">
        <v>11</v>
      </c>
      <c r="H50" t="s">
        <v>10</v>
      </c>
      <c r="I50" t="s">
        <v>11</v>
      </c>
      <c r="J50" t="s">
        <v>10</v>
      </c>
      <c r="K50" t="s">
        <v>11</v>
      </c>
      <c r="L50" t="s">
        <v>10</v>
      </c>
      <c r="M50" t="s">
        <v>11</v>
      </c>
      <c r="N50" t="s">
        <v>10</v>
      </c>
      <c r="O50" t="s">
        <v>11</v>
      </c>
      <c r="P50" t="s">
        <v>4</v>
      </c>
    </row>
    <row r="51" spans="2:16" x14ac:dyDescent="0.25">
      <c r="B51">
        <v>4</v>
      </c>
      <c r="C51">
        <v>30</v>
      </c>
      <c r="D51" s="12">
        <f>D38/$C38</f>
        <v>1575.548</v>
      </c>
      <c r="E51" s="12">
        <f>E38/$C38</f>
        <v>3592.6766666666667</v>
      </c>
      <c r="F51" s="12">
        <f>F38/$C38</f>
        <v>1463.5853333333332</v>
      </c>
      <c r="G51" s="12">
        <f>G38/$C38</f>
        <v>4549.166666666667</v>
      </c>
      <c r="H51" s="12">
        <f>H38/$C38</f>
        <v>1530.5203333333334</v>
      </c>
      <c r="I51" s="12">
        <f>I38/$C38</f>
        <v>5265.8033333333333</v>
      </c>
      <c r="J51" s="12">
        <f>J38/$C38</f>
        <v>1523.8113333333333</v>
      </c>
      <c r="K51" s="12">
        <f>K38/$C38</f>
        <v>3967.7933333333335</v>
      </c>
      <c r="L51" s="12">
        <f>L38/$C38</f>
        <v>1440.0463333333332</v>
      </c>
      <c r="M51" s="12">
        <f>M38/$C38</f>
        <v>4607.9466666666667</v>
      </c>
      <c r="N51" s="12">
        <f>N38/$C38</f>
        <v>1399.374</v>
      </c>
      <c r="O51" s="12">
        <f>O38/$C38</f>
        <v>5474.3433333333332</v>
      </c>
    </row>
    <row r="52" spans="2:16" x14ac:dyDescent="0.25">
      <c r="B52">
        <v>5</v>
      </c>
      <c r="C52">
        <v>31</v>
      </c>
      <c r="D52" s="12">
        <f>D39/$C39</f>
        <v>3444.7161290322579</v>
      </c>
      <c r="E52" s="12">
        <f>E39/$C39</f>
        <v>5477.0419354838705</v>
      </c>
      <c r="F52" s="12">
        <f>F39/$C39</f>
        <v>3175.8574193548388</v>
      </c>
      <c r="G52" s="12">
        <f>G39/$C39</f>
        <v>4576.6903225806445</v>
      </c>
      <c r="H52" s="12">
        <f>H39/$C39</f>
        <v>3599.074193548387</v>
      </c>
      <c r="I52" s="12">
        <f>I39/$C39</f>
        <v>5596.8419354838716</v>
      </c>
      <c r="J52" s="12">
        <f>J39/$C39</f>
        <v>3267.7</v>
      </c>
      <c r="K52" s="12">
        <f>K39/$C39</f>
        <v>5783.6322580645165</v>
      </c>
      <c r="L52" s="12">
        <f>L39/$C39</f>
        <v>2953.3890322580646</v>
      </c>
      <c r="M52" s="12">
        <f>M39/$C39</f>
        <v>4897.8322580645154</v>
      </c>
      <c r="N52" s="12">
        <f>N39/$C39</f>
        <v>3489.7</v>
      </c>
      <c r="O52" s="12">
        <f>O39/$C39</f>
        <v>5926.2903225806449</v>
      </c>
    </row>
    <row r="53" spans="2:16" x14ac:dyDescent="0.25">
      <c r="B53">
        <v>6</v>
      </c>
      <c r="C53">
        <v>30</v>
      </c>
      <c r="D53" s="12">
        <f>D40/$C40</f>
        <v>5500.3766666666661</v>
      </c>
      <c r="E53" s="12">
        <f>E40/$C40</f>
        <v>6681.23</v>
      </c>
      <c r="F53" s="12">
        <f>F40/$C40</f>
        <v>4498.1233333333339</v>
      </c>
      <c r="G53" s="12">
        <f>G40/$C40</f>
        <v>5388.95</v>
      </c>
      <c r="H53" s="12">
        <f>H40/$C40</f>
        <v>4995.3066666666673</v>
      </c>
      <c r="I53" s="12">
        <f>I40/$C40</f>
        <v>6222.7333333333336</v>
      </c>
      <c r="J53" s="12">
        <f>J40/$C40</f>
        <v>5357.6166666666668</v>
      </c>
      <c r="K53" s="12">
        <f>K40/$C40</f>
        <v>7135.12</v>
      </c>
      <c r="L53" s="12">
        <f>L40/$C40</f>
        <v>4351.7266666666665</v>
      </c>
      <c r="M53" s="12">
        <f>M40/$C40</f>
        <v>6032.4533333333338</v>
      </c>
      <c r="N53" s="12">
        <f>N40/$C40</f>
        <v>4891.3133333333335</v>
      </c>
      <c r="O53" s="12">
        <f>O40/$C40</f>
        <v>6823.1166666666668</v>
      </c>
    </row>
    <row r="54" spans="2:16" x14ac:dyDescent="0.25">
      <c r="B54">
        <v>7</v>
      </c>
      <c r="C54">
        <v>31</v>
      </c>
      <c r="D54" s="12">
        <f>D41/$C41</f>
        <v>4363.5612903225801</v>
      </c>
      <c r="E54" s="12">
        <f>E41/$C41</f>
        <v>6389.8580645161292</v>
      </c>
      <c r="F54" s="12">
        <f>F41/$C41</f>
        <v>4714.7451612903224</v>
      </c>
      <c r="G54" s="12">
        <f>G41/$C41</f>
        <v>6746.2225806451615</v>
      </c>
      <c r="H54" s="12">
        <f>H41/$C41</f>
        <v>5015.5903225806451</v>
      </c>
      <c r="I54" s="12">
        <f>I41/$C41</f>
        <v>7045.9064516129038</v>
      </c>
      <c r="J54" s="12">
        <f>J41/$C41</f>
        <v>4261.2258064516127</v>
      </c>
      <c r="K54" s="12">
        <f>K41/$C41</f>
        <v>6524.9</v>
      </c>
      <c r="L54" s="12">
        <f>L41/$C41</f>
        <v>4621.6451612903229</v>
      </c>
      <c r="M54" s="12">
        <f>M41/$C41</f>
        <v>7152.8677419354835</v>
      </c>
      <c r="N54" s="12">
        <f>N41/$C41</f>
        <v>4661.1677419354846</v>
      </c>
      <c r="O54" s="12">
        <f>O41/$C41</f>
        <v>7526.8064516129034</v>
      </c>
    </row>
    <row r="55" spans="2:16" x14ac:dyDescent="0.25">
      <c r="B55">
        <v>8</v>
      </c>
      <c r="C55">
        <v>31</v>
      </c>
      <c r="D55" s="12">
        <f>D42/$C42</f>
        <v>2342.9141935483872</v>
      </c>
      <c r="E55" s="12">
        <f>E42/$C42</f>
        <v>5799.3709677419356</v>
      </c>
      <c r="F55" s="12">
        <f>F42/$C42</f>
        <v>2415.1245161290321</v>
      </c>
      <c r="G55" s="12">
        <f>G42/$C42</f>
        <v>6328.7870967741937</v>
      </c>
      <c r="H55" s="12">
        <f>H42/$C42</f>
        <v>2416.1948387096772</v>
      </c>
      <c r="I55" s="12">
        <f>I42/$C42</f>
        <v>6041.1870967741934</v>
      </c>
      <c r="J55" s="12">
        <f>J42/$C42</f>
        <v>2151.2309677419357</v>
      </c>
      <c r="K55" s="12">
        <f>K42/$C42</f>
        <v>5943.9032258064517</v>
      </c>
      <c r="L55" s="12">
        <f>L42/$C42</f>
        <v>2333.9787096774194</v>
      </c>
      <c r="M55" s="12">
        <f>M42/$C42</f>
        <v>6524.2806451612905</v>
      </c>
      <c r="N55" s="12">
        <f>N42/$C42</f>
        <v>2330.1000000000004</v>
      </c>
      <c r="O55" s="12">
        <f>O42/$C42</f>
        <v>6063.9483870967742</v>
      </c>
    </row>
    <row r="56" spans="2:16" x14ac:dyDescent="0.25">
      <c r="B56">
        <v>9</v>
      </c>
      <c r="C56">
        <v>30</v>
      </c>
      <c r="D56" s="12">
        <f>D43/$C43</f>
        <v>909.15166666666664</v>
      </c>
      <c r="E56" s="12">
        <f>E43/$C43</f>
        <v>3289.0129999999999</v>
      </c>
      <c r="F56" s="12">
        <f>F43/$C43</f>
        <v>1077.2429999999999</v>
      </c>
      <c r="G56" s="12">
        <f>G43/$C43</f>
        <v>3516.9466666666335</v>
      </c>
      <c r="H56" s="12">
        <f>H43/$C43</f>
        <v>851.50400000000002</v>
      </c>
      <c r="I56" s="12">
        <f>I43/$C43</f>
        <v>3986.3966666666333</v>
      </c>
      <c r="J56" s="12">
        <f>J43/$C43</f>
        <v>935.46999999999673</v>
      </c>
      <c r="K56" s="12">
        <f>K43/$C43</f>
        <v>3305.9553333333333</v>
      </c>
      <c r="L56" s="12">
        <f>L43/$C43</f>
        <v>1030.2233333333334</v>
      </c>
      <c r="M56" s="12">
        <f>M43/$C43</f>
        <v>3565.1600000000003</v>
      </c>
      <c r="N56" s="12">
        <f>N43/$C43</f>
        <v>860.63066666666657</v>
      </c>
      <c r="O56" s="12">
        <f>O43/$C43</f>
        <v>4060.2766666666666</v>
      </c>
    </row>
    <row r="57" spans="2:16" x14ac:dyDescent="0.25">
      <c r="B57">
        <v>10</v>
      </c>
      <c r="C57">
        <v>15</v>
      </c>
      <c r="D57" s="12">
        <f>D44/$C44</f>
        <v>496.48639999999938</v>
      </c>
      <c r="E57" s="12">
        <f>E44/$C44</f>
        <v>1661.6100000000001</v>
      </c>
      <c r="F57" s="12">
        <f>F44/$C44</f>
        <v>583.02359999999999</v>
      </c>
      <c r="G57" s="12">
        <f>G44/$C44</f>
        <v>1434.3319999999999</v>
      </c>
      <c r="H57" s="12">
        <f>H44/$C44</f>
        <v>525.49153333333334</v>
      </c>
      <c r="I57" s="12">
        <f>I44/$C44</f>
        <v>1612.606</v>
      </c>
      <c r="J57" s="12">
        <f>J44/$C44</f>
        <v>480.52566666666604</v>
      </c>
      <c r="K57" s="12">
        <f>K44/$C44</f>
        <v>1838.3826666666669</v>
      </c>
      <c r="L57" s="12">
        <f>L44/$C44</f>
        <v>564.10393333333332</v>
      </c>
      <c r="M57" s="12">
        <f>M44/$C44</f>
        <v>1652.0993333333333</v>
      </c>
      <c r="N57" s="12">
        <f>N44/$C44</f>
        <v>525.88840000000005</v>
      </c>
      <c r="O57" s="12">
        <f>O44/$C44</f>
        <v>1554.6613333333332</v>
      </c>
    </row>
    <row r="58" spans="2:16" x14ac:dyDescent="0.25">
      <c r="B58">
        <v>4</v>
      </c>
      <c r="C58">
        <v>197</v>
      </c>
      <c r="D58" s="12">
        <f>D45/$C45</f>
        <v>2895.232487309645</v>
      </c>
      <c r="E58" s="12">
        <f>E45/$C45</f>
        <v>5000.9111675126906</v>
      </c>
      <c r="F58" s="12">
        <f>F45/$C45</f>
        <v>2712.8954314720813</v>
      </c>
      <c r="G58" s="12">
        <f>G45/$C45</f>
        <v>4941.0040609137059</v>
      </c>
      <c r="H58" s="12">
        <f>H45/$C45</f>
        <v>2905.6796954314723</v>
      </c>
      <c r="I58" s="12">
        <f>I45/$C45</f>
        <v>5421.918781725888</v>
      </c>
      <c r="J58" s="12">
        <f>J45/$C45</f>
        <v>2795.8121827411169</v>
      </c>
      <c r="K58" s="12">
        <f>K45/$C45</f>
        <v>5241.9695431472082</v>
      </c>
      <c r="L58" s="12">
        <f>L45/$C45</f>
        <v>2608.1492385786805</v>
      </c>
      <c r="M58" s="12">
        <f>M45/$C45</f>
        <v>5137.5634517766493</v>
      </c>
      <c r="N58" s="12">
        <f>N45/$C45</f>
        <v>2862.9771573604062</v>
      </c>
      <c r="O58" s="12">
        <f>O45/$C45</f>
        <v>5685.0609137055835</v>
      </c>
    </row>
    <row r="60" spans="2:16" x14ac:dyDescent="0.25">
      <c r="C60" s="11">
        <v>3</v>
      </c>
      <c r="D60" s="11" t="s">
        <v>224</v>
      </c>
      <c r="E60" s="11"/>
      <c r="F60" s="11"/>
      <c r="G60" s="11"/>
    </row>
    <row r="61" spans="2:16" x14ac:dyDescent="0.25">
      <c r="D61" t="s">
        <v>220</v>
      </c>
      <c r="F61" t="s">
        <v>208</v>
      </c>
      <c r="G61">
        <v>3600</v>
      </c>
      <c r="H61" t="s">
        <v>209</v>
      </c>
    </row>
    <row r="62" spans="2:16" x14ac:dyDescent="0.25">
      <c r="D62" s="9" t="s">
        <v>213</v>
      </c>
      <c r="E62" s="9"/>
      <c r="F62" s="9"/>
      <c r="G62" s="9"/>
      <c r="H62" s="9"/>
      <c r="I62" s="9"/>
      <c r="J62" s="9" t="s">
        <v>214</v>
      </c>
      <c r="K62" s="9"/>
      <c r="L62" s="9"/>
      <c r="M62" s="9"/>
      <c r="N62" s="9"/>
      <c r="O62" s="9"/>
    </row>
    <row r="63" spans="2:16" x14ac:dyDescent="0.25">
      <c r="D63" s="9">
        <v>2019</v>
      </c>
      <c r="E63" s="9"/>
      <c r="F63" s="9">
        <v>2020</v>
      </c>
      <c r="G63" s="9"/>
      <c r="H63" s="9">
        <v>2021</v>
      </c>
      <c r="I63" s="9"/>
      <c r="J63" s="9">
        <v>2019</v>
      </c>
      <c r="K63" s="9"/>
      <c r="L63" s="9">
        <v>2020</v>
      </c>
      <c r="M63" s="9"/>
      <c r="N63" s="9">
        <v>2021</v>
      </c>
      <c r="O63" s="9"/>
    </row>
    <row r="64" spans="2:16" x14ac:dyDescent="0.25">
      <c r="B64" t="s">
        <v>218</v>
      </c>
      <c r="C64" t="s">
        <v>219</v>
      </c>
      <c r="D64" t="s">
        <v>10</v>
      </c>
      <c r="E64" t="s">
        <v>11</v>
      </c>
      <c r="F64" t="s">
        <v>10</v>
      </c>
      <c r="G64" t="s">
        <v>11</v>
      </c>
      <c r="H64" t="s">
        <v>10</v>
      </c>
      <c r="I64" t="s">
        <v>11</v>
      </c>
      <c r="J64" t="s">
        <v>10</v>
      </c>
      <c r="K64" t="s">
        <v>11</v>
      </c>
      <c r="L64" t="s">
        <v>10</v>
      </c>
      <c r="M64" t="s">
        <v>11</v>
      </c>
      <c r="N64" t="s">
        <v>10</v>
      </c>
      <c r="O64" t="s">
        <v>11</v>
      </c>
    </row>
    <row r="65" spans="2:15" x14ac:dyDescent="0.25">
      <c r="B65">
        <v>4</v>
      </c>
      <c r="C65">
        <v>30</v>
      </c>
      <c r="D65" s="12">
        <f>D51*$G$61/1000000</f>
        <v>5.6719727999999998</v>
      </c>
      <c r="E65" s="12">
        <f t="shared" ref="E65:O65" si="18">E51*$G$61/1000000</f>
        <v>12.933636</v>
      </c>
      <c r="F65" s="12">
        <f t="shared" si="18"/>
        <v>5.2689071999999992</v>
      </c>
      <c r="G65" s="12">
        <f t="shared" si="18"/>
        <v>16.377000000000002</v>
      </c>
      <c r="H65" s="12">
        <f t="shared" si="18"/>
        <v>5.5098732000000004</v>
      </c>
      <c r="I65" s="12">
        <f t="shared" si="18"/>
        <v>18.956892</v>
      </c>
      <c r="J65" s="12">
        <f t="shared" si="18"/>
        <v>5.4857208000000002</v>
      </c>
      <c r="K65" s="12">
        <f t="shared" si="18"/>
        <v>14.284056</v>
      </c>
      <c r="L65" s="12">
        <f t="shared" si="18"/>
        <v>5.1841667999999999</v>
      </c>
      <c r="M65" s="12">
        <f t="shared" si="18"/>
        <v>16.588608000000001</v>
      </c>
      <c r="N65" s="12">
        <f t="shared" si="18"/>
        <v>5.0377464000000005</v>
      </c>
      <c r="O65" s="12">
        <f t="shared" si="18"/>
        <v>19.707636000000001</v>
      </c>
    </row>
    <row r="66" spans="2:15" x14ac:dyDescent="0.25">
      <c r="B66">
        <v>5</v>
      </c>
      <c r="C66">
        <v>31</v>
      </c>
      <c r="D66" s="12">
        <f t="shared" ref="D66:O66" si="19">D52*$G$61/1000000</f>
        <v>12.40097806451613</v>
      </c>
      <c r="E66" s="12">
        <f t="shared" si="19"/>
        <v>19.717350967741933</v>
      </c>
      <c r="F66" s="12">
        <f t="shared" si="19"/>
        <v>11.43308670967742</v>
      </c>
      <c r="G66" s="12">
        <f t="shared" si="19"/>
        <v>16.476085161290321</v>
      </c>
      <c r="H66" s="12">
        <f t="shared" si="19"/>
        <v>12.956667096774192</v>
      </c>
      <c r="I66" s="12">
        <f t="shared" si="19"/>
        <v>20.148630967741937</v>
      </c>
      <c r="J66" s="12">
        <f t="shared" si="19"/>
        <v>11.763719999999999</v>
      </c>
      <c r="K66" s="12">
        <f t="shared" si="19"/>
        <v>20.821076129032257</v>
      </c>
      <c r="L66" s="12">
        <f t="shared" si="19"/>
        <v>10.632200516129032</v>
      </c>
      <c r="M66" s="12">
        <f t="shared" si="19"/>
        <v>17.632196129032256</v>
      </c>
      <c r="N66" s="12">
        <f t="shared" si="19"/>
        <v>12.56292</v>
      </c>
      <c r="O66" s="12">
        <f t="shared" si="19"/>
        <v>21.334645161290322</v>
      </c>
    </row>
    <row r="67" spans="2:15" x14ac:dyDescent="0.25">
      <c r="B67">
        <v>6</v>
      </c>
      <c r="C67">
        <v>30</v>
      </c>
      <c r="D67" s="12">
        <f t="shared" ref="D67:O67" si="20">D53*$G$61/1000000</f>
        <v>19.801355999999995</v>
      </c>
      <c r="E67" s="12">
        <f t="shared" si="20"/>
        <v>24.052427999999999</v>
      </c>
      <c r="F67" s="12">
        <f t="shared" si="20"/>
        <v>16.193244000000004</v>
      </c>
      <c r="G67" s="12">
        <f t="shared" si="20"/>
        <v>19.400220000000001</v>
      </c>
      <c r="H67" s="12">
        <f t="shared" si="20"/>
        <v>17.983104000000004</v>
      </c>
      <c r="I67" s="12">
        <f t="shared" si="20"/>
        <v>22.40184</v>
      </c>
      <c r="J67" s="12">
        <f t="shared" si="20"/>
        <v>19.287420000000001</v>
      </c>
      <c r="K67" s="12">
        <f t="shared" si="20"/>
        <v>25.686432</v>
      </c>
      <c r="L67" s="12">
        <f t="shared" si="20"/>
        <v>15.666216</v>
      </c>
      <c r="M67" s="12">
        <f t="shared" si="20"/>
        <v>21.716832</v>
      </c>
      <c r="N67" s="12">
        <f t="shared" si="20"/>
        <v>17.608727999999999</v>
      </c>
      <c r="O67" s="12">
        <f t="shared" si="20"/>
        <v>24.563220000000001</v>
      </c>
    </row>
    <row r="68" spans="2:15" x14ac:dyDescent="0.25">
      <c r="B68">
        <v>7</v>
      </c>
      <c r="C68">
        <v>31</v>
      </c>
      <c r="D68" s="12">
        <f t="shared" ref="D68:O68" si="21">D54*$G$61/1000000</f>
        <v>15.708820645161287</v>
      </c>
      <c r="E68" s="12">
        <f t="shared" si="21"/>
        <v>23.003489032258063</v>
      </c>
      <c r="F68" s="12">
        <f t="shared" si="21"/>
        <v>16.973082580645158</v>
      </c>
      <c r="G68" s="12">
        <f t="shared" si="21"/>
        <v>24.286401290322583</v>
      </c>
      <c r="H68" s="12">
        <f t="shared" si="21"/>
        <v>18.056125161290321</v>
      </c>
      <c r="I68" s="12">
        <f t="shared" si="21"/>
        <v>25.365263225806451</v>
      </c>
      <c r="J68" s="12">
        <f t="shared" si="21"/>
        <v>15.340412903225806</v>
      </c>
      <c r="K68" s="12">
        <f t="shared" si="21"/>
        <v>23.489640000000001</v>
      </c>
      <c r="L68" s="12">
        <f t="shared" si="21"/>
        <v>16.637922580645164</v>
      </c>
      <c r="M68" s="12">
        <f t="shared" si="21"/>
        <v>25.75032387096774</v>
      </c>
      <c r="N68" s="12">
        <f t="shared" si="21"/>
        <v>16.780203870967746</v>
      </c>
      <c r="O68" s="12">
        <f t="shared" si="21"/>
        <v>27.096503225806451</v>
      </c>
    </row>
    <row r="69" spans="2:15" x14ac:dyDescent="0.25">
      <c r="B69">
        <v>8</v>
      </c>
      <c r="C69">
        <v>31</v>
      </c>
      <c r="D69" s="12">
        <f t="shared" ref="D69:O69" si="22">D55*$G$61/1000000</f>
        <v>8.4344910967741935</v>
      </c>
      <c r="E69" s="12">
        <f t="shared" si="22"/>
        <v>20.877735483870968</v>
      </c>
      <c r="F69" s="12">
        <f t="shared" si="22"/>
        <v>8.694448258064515</v>
      </c>
      <c r="G69" s="12">
        <f t="shared" si="22"/>
        <v>22.783633548387098</v>
      </c>
      <c r="H69" s="12">
        <f t="shared" si="22"/>
        <v>8.6983014193548378</v>
      </c>
      <c r="I69" s="12">
        <f t="shared" si="22"/>
        <v>21.748273548387097</v>
      </c>
      <c r="J69" s="12">
        <f t="shared" si="22"/>
        <v>7.7444314838709678</v>
      </c>
      <c r="K69" s="12">
        <f t="shared" si="22"/>
        <v>21.398051612903227</v>
      </c>
      <c r="L69" s="12">
        <f t="shared" si="22"/>
        <v>8.4023233548387104</v>
      </c>
      <c r="M69" s="12">
        <f t="shared" si="22"/>
        <v>23.487410322580647</v>
      </c>
      <c r="N69" s="12">
        <f t="shared" si="22"/>
        <v>8.3883600000000005</v>
      </c>
      <c r="O69" s="12">
        <f t="shared" si="22"/>
        <v>21.83021419354839</v>
      </c>
    </row>
    <row r="70" spans="2:15" x14ac:dyDescent="0.25">
      <c r="B70">
        <v>9</v>
      </c>
      <c r="C70">
        <v>30</v>
      </c>
      <c r="D70" s="12">
        <f t="shared" ref="D70:O70" si="23">D56*$G$61/1000000</f>
        <v>3.2729460000000001</v>
      </c>
      <c r="E70" s="12">
        <f t="shared" si="23"/>
        <v>11.840446799999999</v>
      </c>
      <c r="F70" s="12">
        <f t="shared" si="23"/>
        <v>3.8780747999999998</v>
      </c>
      <c r="G70" s="12">
        <f t="shared" si="23"/>
        <v>12.66100799999988</v>
      </c>
      <c r="H70" s="12">
        <f t="shared" si="23"/>
        <v>3.0654143999999999</v>
      </c>
      <c r="I70" s="12">
        <f t="shared" si="23"/>
        <v>14.35102799999988</v>
      </c>
      <c r="J70" s="12">
        <f t="shared" si="23"/>
        <v>3.3676919999999884</v>
      </c>
      <c r="K70" s="12">
        <f t="shared" si="23"/>
        <v>11.901439199999999</v>
      </c>
      <c r="L70" s="12">
        <f t="shared" si="23"/>
        <v>3.7088040000000002</v>
      </c>
      <c r="M70" s="12">
        <f t="shared" si="23"/>
        <v>12.834576000000002</v>
      </c>
      <c r="N70" s="12">
        <f t="shared" si="23"/>
        <v>3.0982703999999996</v>
      </c>
      <c r="O70" s="12">
        <f t="shared" si="23"/>
        <v>14.616996</v>
      </c>
    </row>
    <row r="71" spans="2:15" x14ac:dyDescent="0.25">
      <c r="B71">
        <v>10</v>
      </c>
      <c r="C71">
        <v>15</v>
      </c>
      <c r="D71" s="12">
        <f t="shared" ref="D71:O71" si="24">D57*$G$61/1000000</f>
        <v>1.7873510399999977</v>
      </c>
      <c r="E71" s="12">
        <f t="shared" si="24"/>
        <v>5.9817960000000001</v>
      </c>
      <c r="F71" s="12">
        <f t="shared" si="24"/>
        <v>2.0988849599999999</v>
      </c>
      <c r="G71" s="12">
        <f t="shared" si="24"/>
        <v>5.1635951999999996</v>
      </c>
      <c r="H71" s="12">
        <f t="shared" si="24"/>
        <v>1.89176952</v>
      </c>
      <c r="I71" s="12">
        <f t="shared" si="24"/>
        <v>5.8053815999999996</v>
      </c>
      <c r="J71" s="12">
        <f t="shared" si="24"/>
        <v>1.7298923999999978</v>
      </c>
      <c r="K71" s="12">
        <f t="shared" si="24"/>
        <v>6.618177600000001</v>
      </c>
      <c r="L71" s="12">
        <f t="shared" si="24"/>
        <v>2.03077416</v>
      </c>
      <c r="M71" s="12">
        <f t="shared" si="24"/>
        <v>5.9475575999999997</v>
      </c>
      <c r="N71" s="12">
        <f t="shared" si="24"/>
        <v>1.8931982400000003</v>
      </c>
      <c r="O71" s="12">
        <f t="shared" si="24"/>
        <v>5.5967807999999994</v>
      </c>
    </row>
    <row r="72" spans="2:15" x14ac:dyDescent="0.25">
      <c r="B72">
        <v>4</v>
      </c>
      <c r="C72">
        <v>197</v>
      </c>
      <c r="D72" s="12">
        <f t="shared" ref="D72:O72" si="25">D58*$G$61/1000000</f>
        <v>10.422836954314722</v>
      </c>
      <c r="E72" s="12">
        <f t="shared" si="25"/>
        <v>18.003280203045684</v>
      </c>
      <c r="F72" s="12">
        <f t="shared" si="25"/>
        <v>9.766423553299493</v>
      </c>
      <c r="G72" s="12">
        <f t="shared" si="25"/>
        <v>17.787614619289343</v>
      </c>
      <c r="H72" s="12">
        <f t="shared" si="25"/>
        <v>10.460446903553299</v>
      </c>
      <c r="I72" s="12">
        <f t="shared" si="25"/>
        <v>19.518907614213198</v>
      </c>
      <c r="J72" s="12">
        <f t="shared" si="25"/>
        <v>10.064923857868022</v>
      </c>
      <c r="K72" s="12">
        <f t="shared" si="25"/>
        <v>18.871090355329951</v>
      </c>
      <c r="L72" s="12">
        <f t="shared" si="25"/>
        <v>9.3893372588832484</v>
      </c>
      <c r="M72" s="12">
        <f t="shared" si="25"/>
        <v>18.495228426395936</v>
      </c>
      <c r="N72" s="12">
        <f t="shared" si="25"/>
        <v>10.306717766497464</v>
      </c>
      <c r="O72" s="12">
        <f t="shared" si="25"/>
        <v>20.466219289340103</v>
      </c>
    </row>
    <row r="74" spans="2:15" x14ac:dyDescent="0.25">
      <c r="C74" s="11">
        <v>4</v>
      </c>
      <c r="D74" s="11" t="s">
        <v>225</v>
      </c>
      <c r="E74" s="11"/>
      <c r="F74" s="11"/>
      <c r="G74" s="11"/>
    </row>
    <row r="75" spans="2:15" x14ac:dyDescent="0.25">
      <c r="D75" t="s">
        <v>222</v>
      </c>
      <c r="E75">
        <v>43</v>
      </c>
      <c r="F75" t="s">
        <v>223</v>
      </c>
      <c r="G75" t="s">
        <v>226</v>
      </c>
    </row>
    <row r="76" spans="2:15" x14ac:dyDescent="0.25">
      <c r="D76" s="9" t="s">
        <v>213</v>
      </c>
      <c r="E76" s="9"/>
      <c r="F76" s="9"/>
      <c r="G76" s="9"/>
      <c r="H76" s="9"/>
      <c r="I76" s="9"/>
      <c r="J76" s="9" t="s">
        <v>214</v>
      </c>
      <c r="K76" s="9"/>
      <c r="L76" s="9"/>
      <c r="M76" s="9"/>
      <c r="N76" s="9"/>
      <c r="O76" s="9"/>
    </row>
    <row r="77" spans="2:15" x14ac:dyDescent="0.25">
      <c r="D77" s="9">
        <v>2019</v>
      </c>
      <c r="E77" s="9"/>
      <c r="F77" s="9">
        <v>2020</v>
      </c>
      <c r="G77" s="9"/>
      <c r="H77" s="9">
        <v>2021</v>
      </c>
      <c r="I77" s="9"/>
      <c r="J77" s="9">
        <v>2019</v>
      </c>
      <c r="K77" s="9"/>
      <c r="L77" s="9">
        <v>2020</v>
      </c>
      <c r="M77" s="9"/>
      <c r="N77" s="9">
        <v>2021</v>
      </c>
      <c r="O77" s="9"/>
    </row>
    <row r="78" spans="2:15" x14ac:dyDescent="0.25">
      <c r="B78" t="s">
        <v>218</v>
      </c>
      <c r="C78" t="s">
        <v>219</v>
      </c>
      <c r="D78" t="s">
        <v>10</v>
      </c>
      <c r="E78" t="s">
        <v>11</v>
      </c>
      <c r="F78" t="s">
        <v>10</v>
      </c>
      <c r="G78" t="s">
        <v>11</v>
      </c>
      <c r="H78" t="s">
        <v>10</v>
      </c>
      <c r="I78" t="s">
        <v>11</v>
      </c>
      <c r="J78" t="s">
        <v>10</v>
      </c>
      <c r="K78" t="s">
        <v>11</v>
      </c>
      <c r="L78" t="s">
        <v>10</v>
      </c>
      <c r="M78" t="s">
        <v>11</v>
      </c>
      <c r="N78" t="s">
        <v>10</v>
      </c>
      <c r="O78" t="s">
        <v>11</v>
      </c>
    </row>
    <row r="79" spans="2:15" x14ac:dyDescent="0.25">
      <c r="B79">
        <v>4</v>
      </c>
      <c r="C79">
        <v>30</v>
      </c>
      <c r="D79" s="12">
        <f>D65*$E$75/100</f>
        <v>2.4389483039999997</v>
      </c>
      <c r="E79" s="12">
        <f t="shared" ref="E79:O79" si="26">E65*$E$75/100</f>
        <v>5.5614634799999996</v>
      </c>
      <c r="F79" s="12">
        <f t="shared" si="26"/>
        <v>2.2656300959999998</v>
      </c>
      <c r="G79" s="12">
        <f t="shared" si="26"/>
        <v>7.042110000000001</v>
      </c>
      <c r="H79" s="12">
        <f t="shared" si="26"/>
        <v>2.3692454760000001</v>
      </c>
      <c r="I79" s="12">
        <f t="shared" si="26"/>
        <v>8.1514635599999998</v>
      </c>
      <c r="J79" s="12">
        <f t="shared" si="26"/>
        <v>2.3588599440000002</v>
      </c>
      <c r="K79" s="12">
        <f t="shared" si="26"/>
        <v>6.1421440799999996</v>
      </c>
      <c r="L79" s="12">
        <f t="shared" si="26"/>
        <v>2.2291917239999997</v>
      </c>
      <c r="M79" s="12">
        <f t="shared" si="26"/>
        <v>7.1331014400000008</v>
      </c>
      <c r="N79" s="12">
        <f t="shared" si="26"/>
        <v>2.1662309520000003</v>
      </c>
      <c r="O79" s="12">
        <f t="shared" si="26"/>
        <v>8.4742834800000004</v>
      </c>
    </row>
    <row r="80" spans="2:15" x14ac:dyDescent="0.25">
      <c r="B80">
        <v>5</v>
      </c>
      <c r="C80">
        <v>31</v>
      </c>
      <c r="D80" s="12">
        <f>D66*$E$75/100</f>
        <v>5.3324205677419352</v>
      </c>
      <c r="E80" s="12">
        <f t="shared" ref="E80:O80" si="27">E66*$E$75/100</f>
        <v>8.4784609161290305</v>
      </c>
      <c r="F80" s="12">
        <f t="shared" si="27"/>
        <v>4.9162272851612911</v>
      </c>
      <c r="G80" s="12">
        <f t="shared" si="27"/>
        <v>7.0847166193548379</v>
      </c>
      <c r="H80" s="12">
        <f t="shared" si="27"/>
        <v>5.5713668516129022</v>
      </c>
      <c r="I80" s="12">
        <f t="shared" si="27"/>
        <v>8.6639113161290329</v>
      </c>
      <c r="J80" s="12">
        <f t="shared" si="27"/>
        <v>5.0583995999999996</v>
      </c>
      <c r="K80" s="12">
        <f t="shared" si="27"/>
        <v>8.9530627354838703</v>
      </c>
      <c r="L80" s="12">
        <f t="shared" si="27"/>
        <v>4.5718462219354841</v>
      </c>
      <c r="M80" s="12">
        <f t="shared" si="27"/>
        <v>7.5818443354838703</v>
      </c>
      <c r="N80" s="12">
        <f t="shared" si="27"/>
        <v>5.4020555999999997</v>
      </c>
      <c r="O80" s="12">
        <f t="shared" si="27"/>
        <v>9.1738974193548373</v>
      </c>
    </row>
    <row r="81" spans="2:15" x14ac:dyDescent="0.25">
      <c r="B81">
        <v>6</v>
      </c>
      <c r="C81">
        <v>30</v>
      </c>
      <c r="D81" s="12">
        <f t="shared" ref="D81:O81" si="28">D67*$E$75/100</f>
        <v>8.5145830799999978</v>
      </c>
      <c r="E81" s="12">
        <f t="shared" si="28"/>
        <v>10.34254404</v>
      </c>
      <c r="F81" s="12">
        <f t="shared" si="28"/>
        <v>6.9630949200000023</v>
      </c>
      <c r="G81" s="12">
        <f t="shared" si="28"/>
        <v>8.3420946000000011</v>
      </c>
      <c r="H81" s="12">
        <f t="shared" si="28"/>
        <v>7.7327347200000016</v>
      </c>
      <c r="I81" s="12">
        <f t="shared" si="28"/>
        <v>9.6327911999999998</v>
      </c>
      <c r="J81" s="12">
        <f t="shared" si="28"/>
        <v>8.2935905999999999</v>
      </c>
      <c r="K81" s="12">
        <f t="shared" si="28"/>
        <v>11.04516576</v>
      </c>
      <c r="L81" s="12">
        <f t="shared" si="28"/>
        <v>6.73647288</v>
      </c>
      <c r="M81" s="12">
        <f t="shared" si="28"/>
        <v>9.3382377600000002</v>
      </c>
      <c r="N81" s="12">
        <f t="shared" si="28"/>
        <v>7.5717530399999999</v>
      </c>
      <c r="O81" s="12">
        <f t="shared" si="28"/>
        <v>10.5621846</v>
      </c>
    </row>
    <row r="82" spans="2:15" x14ac:dyDescent="0.25">
      <c r="B82">
        <v>7</v>
      </c>
      <c r="C82">
        <v>31</v>
      </c>
      <c r="D82" s="12">
        <f t="shared" ref="D82:O82" si="29">D68*$E$75/100</f>
        <v>6.7547928774193533</v>
      </c>
      <c r="E82" s="12">
        <f t="shared" si="29"/>
        <v>9.8915002838709665</v>
      </c>
      <c r="F82" s="12">
        <f t="shared" si="29"/>
        <v>7.2984255096774175</v>
      </c>
      <c r="G82" s="12">
        <f t="shared" si="29"/>
        <v>10.443152554838711</v>
      </c>
      <c r="H82" s="12">
        <f t="shared" si="29"/>
        <v>7.7641338193548384</v>
      </c>
      <c r="I82" s="12">
        <f t="shared" si="29"/>
        <v>10.907063187096774</v>
      </c>
      <c r="J82" s="12">
        <f t="shared" si="29"/>
        <v>6.5963775483870961</v>
      </c>
      <c r="K82" s="12">
        <f t="shared" si="29"/>
        <v>10.100545200000001</v>
      </c>
      <c r="L82" s="12">
        <f t="shared" si="29"/>
        <v>7.15430670967742</v>
      </c>
      <c r="M82" s="12">
        <f t="shared" si="29"/>
        <v>11.072639264516129</v>
      </c>
      <c r="N82" s="12">
        <f t="shared" si="29"/>
        <v>7.2154876645161314</v>
      </c>
      <c r="O82" s="12">
        <f t="shared" si="29"/>
        <v>11.651496387096774</v>
      </c>
    </row>
    <row r="83" spans="2:15" x14ac:dyDescent="0.25">
      <c r="B83">
        <v>8</v>
      </c>
      <c r="C83">
        <v>31</v>
      </c>
      <c r="D83" s="12">
        <f t="shared" ref="D83:O83" si="30">D69*$E$75/100</f>
        <v>3.6268311716129036</v>
      </c>
      <c r="E83" s="12">
        <f t="shared" si="30"/>
        <v>8.9774262580645168</v>
      </c>
      <c r="F83" s="12">
        <f t="shared" si="30"/>
        <v>3.7386127509677411</v>
      </c>
      <c r="G83" s="12">
        <f t="shared" si="30"/>
        <v>9.796962425806452</v>
      </c>
      <c r="H83" s="12">
        <f t="shared" si="30"/>
        <v>3.7402696103225805</v>
      </c>
      <c r="I83" s="12">
        <f t="shared" si="30"/>
        <v>9.3517576258064512</v>
      </c>
      <c r="J83" s="12">
        <f t="shared" si="30"/>
        <v>3.3301055380645166</v>
      </c>
      <c r="K83" s="12">
        <f t="shared" si="30"/>
        <v>9.201162193548388</v>
      </c>
      <c r="L83" s="12">
        <f t="shared" si="30"/>
        <v>3.6129990425806455</v>
      </c>
      <c r="M83" s="12">
        <f t="shared" si="30"/>
        <v>10.099586438709679</v>
      </c>
      <c r="N83" s="12">
        <f t="shared" si="30"/>
        <v>3.6069947999999998</v>
      </c>
      <c r="O83" s="12">
        <f t="shared" si="30"/>
        <v>9.3869921032258077</v>
      </c>
    </row>
    <row r="84" spans="2:15" x14ac:dyDescent="0.25">
      <c r="B84">
        <v>9</v>
      </c>
      <c r="C84">
        <v>30</v>
      </c>
      <c r="D84" s="12">
        <f t="shared" ref="D84:O84" si="31">D70*$E$75/100</f>
        <v>1.40736678</v>
      </c>
      <c r="E84" s="12">
        <f t="shared" si="31"/>
        <v>5.0913921239999995</v>
      </c>
      <c r="F84" s="12">
        <f t="shared" si="31"/>
        <v>1.6675721640000001</v>
      </c>
      <c r="G84" s="12">
        <f t="shared" si="31"/>
        <v>5.4442334399999481</v>
      </c>
      <c r="H84" s="12">
        <f t="shared" si="31"/>
        <v>1.3181281920000001</v>
      </c>
      <c r="I84" s="12">
        <f t="shared" si="31"/>
        <v>6.1709420399999484</v>
      </c>
      <c r="J84" s="12">
        <f t="shared" si="31"/>
        <v>1.4481075599999949</v>
      </c>
      <c r="K84" s="12">
        <f t="shared" si="31"/>
        <v>5.1176188559999991</v>
      </c>
      <c r="L84" s="12">
        <f t="shared" si="31"/>
        <v>1.5947857200000002</v>
      </c>
      <c r="M84" s="12">
        <f t="shared" si="31"/>
        <v>5.5188676800000005</v>
      </c>
      <c r="N84" s="12">
        <f t="shared" si="31"/>
        <v>1.332256272</v>
      </c>
      <c r="O84" s="12">
        <f t="shared" si="31"/>
        <v>6.2853082800000006</v>
      </c>
    </row>
    <row r="85" spans="2:15" x14ac:dyDescent="0.25">
      <c r="B85">
        <v>10</v>
      </c>
      <c r="C85">
        <v>15</v>
      </c>
      <c r="D85" s="12">
        <f t="shared" ref="D85:O85" si="32">D71*$E$75/100</f>
        <v>0.76856094719999901</v>
      </c>
      <c r="E85" s="12">
        <f t="shared" si="32"/>
        <v>2.5721722799999998</v>
      </c>
      <c r="F85" s="12">
        <f t="shared" si="32"/>
        <v>0.9025205328</v>
      </c>
      <c r="G85" s="12">
        <f t="shared" si="32"/>
        <v>2.2203459359999997</v>
      </c>
      <c r="H85" s="12">
        <f t="shared" si="32"/>
        <v>0.81346089359999996</v>
      </c>
      <c r="I85" s="12">
        <f t="shared" si="32"/>
        <v>2.4963140879999997</v>
      </c>
      <c r="J85" s="12">
        <f t="shared" si="32"/>
        <v>0.74385373199999905</v>
      </c>
      <c r="K85" s="12">
        <f t="shared" si="32"/>
        <v>2.8458163680000008</v>
      </c>
      <c r="L85" s="12">
        <f t="shared" si="32"/>
        <v>0.87323288880000005</v>
      </c>
      <c r="M85" s="12">
        <f t="shared" si="32"/>
        <v>2.5574497679999997</v>
      </c>
      <c r="N85" s="12">
        <f t="shared" si="32"/>
        <v>0.81407524320000002</v>
      </c>
      <c r="O85" s="12">
        <f t="shared" si="32"/>
        <v>2.4066157439999998</v>
      </c>
    </row>
    <row r="86" spans="2:15" x14ac:dyDescent="0.25">
      <c r="B86">
        <v>4</v>
      </c>
      <c r="C86">
        <v>197</v>
      </c>
      <c r="D86" s="12">
        <f t="shared" ref="D86:O86" si="33">D72*$E$75/100</f>
        <v>4.4818198903553306</v>
      </c>
      <c r="E86" s="12">
        <f t="shared" si="33"/>
        <v>7.7414104873096434</v>
      </c>
      <c r="F86" s="12">
        <f t="shared" si="33"/>
        <v>4.1995621279187825</v>
      </c>
      <c r="G86" s="12">
        <f t="shared" si="33"/>
        <v>7.6486742862944173</v>
      </c>
      <c r="H86" s="12">
        <f t="shared" si="33"/>
        <v>4.4979921685279187</v>
      </c>
      <c r="I86" s="12">
        <f t="shared" si="33"/>
        <v>8.3931302741116749</v>
      </c>
      <c r="J86" s="12">
        <f t="shared" si="33"/>
        <v>4.3279172588832493</v>
      </c>
      <c r="K86" s="12">
        <f t="shared" si="33"/>
        <v>8.1145688527918782</v>
      </c>
      <c r="L86" s="12">
        <f t="shared" si="33"/>
        <v>4.0374150213197968</v>
      </c>
      <c r="M86" s="12">
        <f t="shared" si="33"/>
        <v>7.9529482233502531</v>
      </c>
      <c r="N86" s="12">
        <f t="shared" si="33"/>
        <v>4.4318886395939092</v>
      </c>
      <c r="O86" s="12">
        <f t="shared" si="33"/>
        <v>8.8004742944162437</v>
      </c>
    </row>
    <row r="88" spans="2:15" x14ac:dyDescent="0.25">
      <c r="C88" s="11">
        <v>5</v>
      </c>
      <c r="D88" s="11" t="s">
        <v>227</v>
      </c>
      <c r="E88" s="11"/>
      <c r="F88" s="11"/>
      <c r="G88" s="11"/>
    </row>
    <row r="89" spans="2:15" x14ac:dyDescent="0.25">
      <c r="D89" t="s">
        <v>210</v>
      </c>
      <c r="E89" t="s">
        <v>211</v>
      </c>
      <c r="F89">
        <v>127.79</v>
      </c>
      <c r="G89" t="s">
        <v>228</v>
      </c>
    </row>
    <row r="90" spans="2:15" x14ac:dyDescent="0.25">
      <c r="D90" s="9" t="s">
        <v>213</v>
      </c>
      <c r="E90" s="9"/>
      <c r="F90" s="9"/>
      <c r="G90" s="9"/>
      <c r="H90" s="9"/>
      <c r="I90" s="9"/>
      <c r="J90" s="9" t="s">
        <v>214</v>
      </c>
      <c r="K90" s="9"/>
      <c r="L90" s="9"/>
      <c r="M90" s="9"/>
      <c r="N90" s="9"/>
      <c r="O90" s="9"/>
    </row>
    <row r="91" spans="2:15" x14ac:dyDescent="0.25">
      <c r="D91" s="9">
        <v>2019</v>
      </c>
      <c r="E91" s="9"/>
      <c r="F91" s="9">
        <v>2020</v>
      </c>
      <c r="G91" s="9"/>
      <c r="H91" s="9">
        <v>2021</v>
      </c>
      <c r="I91" s="9"/>
      <c r="J91" s="9">
        <v>2019</v>
      </c>
      <c r="K91" s="9"/>
      <c r="L91" s="9">
        <v>2020</v>
      </c>
      <c r="M91" s="9"/>
      <c r="N91" s="9">
        <v>2021</v>
      </c>
      <c r="O91" s="9"/>
    </row>
    <row r="92" spans="2:15" x14ac:dyDescent="0.25">
      <c r="B92" t="s">
        <v>218</v>
      </c>
      <c r="C92" t="s">
        <v>219</v>
      </c>
      <c r="D92" t="s">
        <v>10</v>
      </c>
      <c r="E92" t="s">
        <v>11</v>
      </c>
      <c r="F92" t="s">
        <v>10</v>
      </c>
      <c r="G92" t="s">
        <v>11</v>
      </c>
      <c r="H92" t="s">
        <v>10</v>
      </c>
      <c r="I92" t="s">
        <v>11</v>
      </c>
      <c r="J92" t="s">
        <v>10</v>
      </c>
      <c r="K92" t="s">
        <v>11</v>
      </c>
      <c r="L92" t="s">
        <v>10</v>
      </c>
      <c r="M92" t="s">
        <v>11</v>
      </c>
      <c r="N92" t="s">
        <v>10</v>
      </c>
      <c r="O92" t="s">
        <v>11</v>
      </c>
    </row>
    <row r="93" spans="2:15" x14ac:dyDescent="0.25">
      <c r="B93">
        <v>4</v>
      </c>
      <c r="C93">
        <v>30</v>
      </c>
      <c r="D93" s="12">
        <f>D79*$F$89</f>
        <v>311.67320376815996</v>
      </c>
      <c r="E93" s="12">
        <f t="shared" ref="E93:O93" si="34">E79*$F$89</f>
        <v>710.6994181092</v>
      </c>
      <c r="F93" s="12">
        <f t="shared" si="34"/>
        <v>289.52486996784</v>
      </c>
      <c r="G93" s="12">
        <f t="shared" si="34"/>
        <v>899.91123690000018</v>
      </c>
      <c r="H93" s="12">
        <f t="shared" si="34"/>
        <v>302.76587937804004</v>
      </c>
      <c r="I93" s="12">
        <f t="shared" si="34"/>
        <v>1041.6755283324001</v>
      </c>
      <c r="J93" s="12">
        <f t="shared" si="34"/>
        <v>301.43871224376005</v>
      </c>
      <c r="K93" s="12">
        <f t="shared" si="34"/>
        <v>784.90459198320002</v>
      </c>
      <c r="L93" s="12">
        <f t="shared" si="34"/>
        <v>284.86841040995995</v>
      </c>
      <c r="M93" s="12">
        <f t="shared" si="34"/>
        <v>911.5390330176001</v>
      </c>
      <c r="N93" s="12">
        <f t="shared" si="34"/>
        <v>276.82265335608002</v>
      </c>
      <c r="O93" s="12">
        <f t="shared" si="34"/>
        <v>1082.9286859092001</v>
      </c>
    </row>
    <row r="94" spans="2:15" x14ac:dyDescent="0.25">
      <c r="B94">
        <v>5</v>
      </c>
      <c r="C94">
        <v>31</v>
      </c>
      <c r="D94" s="12">
        <f t="shared" ref="D94:O94" si="35">D80*$F$89</f>
        <v>681.43002435174196</v>
      </c>
      <c r="E94" s="12">
        <f t="shared" si="35"/>
        <v>1083.462520472129</v>
      </c>
      <c r="F94" s="12">
        <f t="shared" si="35"/>
        <v>628.24468477076141</v>
      </c>
      <c r="G94" s="12">
        <f t="shared" si="35"/>
        <v>905.35593678735472</v>
      </c>
      <c r="H94" s="12">
        <f t="shared" si="35"/>
        <v>711.96496996761277</v>
      </c>
      <c r="I94" s="12">
        <f t="shared" si="35"/>
        <v>1107.1612270881292</v>
      </c>
      <c r="J94" s="12">
        <f t="shared" si="35"/>
        <v>646.41288488399994</v>
      </c>
      <c r="K94" s="12">
        <f t="shared" si="35"/>
        <v>1144.1118869674838</v>
      </c>
      <c r="L94" s="12">
        <f t="shared" si="35"/>
        <v>584.23622870113559</v>
      </c>
      <c r="M94" s="12">
        <f t="shared" si="35"/>
        <v>968.88388763148384</v>
      </c>
      <c r="N94" s="12">
        <f t="shared" si="35"/>
        <v>690.328685124</v>
      </c>
      <c r="O94" s="12">
        <f t="shared" si="35"/>
        <v>1172.3323512193547</v>
      </c>
    </row>
    <row r="95" spans="2:15" x14ac:dyDescent="0.25">
      <c r="B95">
        <v>6</v>
      </c>
      <c r="C95">
        <v>30</v>
      </c>
      <c r="D95" s="12">
        <f t="shared" ref="D95:O95" si="36">D81*$F$89</f>
        <v>1088.0785717931997</v>
      </c>
      <c r="E95" s="12">
        <f t="shared" si="36"/>
        <v>1321.6737028716</v>
      </c>
      <c r="F95" s="12">
        <f t="shared" si="36"/>
        <v>889.81389982680037</v>
      </c>
      <c r="G95" s="12">
        <f t="shared" si="36"/>
        <v>1066.0362689340002</v>
      </c>
      <c r="H95" s="12">
        <f t="shared" si="36"/>
        <v>988.16616986880024</v>
      </c>
      <c r="I95" s="12">
        <f t="shared" si="36"/>
        <v>1230.974387448</v>
      </c>
      <c r="J95" s="12">
        <f t="shared" si="36"/>
        <v>1059.8379427740001</v>
      </c>
      <c r="K95" s="12">
        <f t="shared" si="36"/>
        <v>1411.4617324704</v>
      </c>
      <c r="L95" s="12">
        <f t="shared" si="36"/>
        <v>860.85386933519999</v>
      </c>
      <c r="M95" s="12">
        <f t="shared" si="36"/>
        <v>1193.3334033504</v>
      </c>
      <c r="N95" s="12">
        <f t="shared" si="36"/>
        <v>967.59432098160005</v>
      </c>
      <c r="O95" s="12">
        <f t="shared" si="36"/>
        <v>1349.741570034</v>
      </c>
    </row>
    <row r="96" spans="2:15" x14ac:dyDescent="0.25">
      <c r="B96">
        <v>7</v>
      </c>
      <c r="C96">
        <v>31</v>
      </c>
      <c r="D96" s="12">
        <f t="shared" ref="D96:O96" si="37">D82*$F$89</f>
        <v>863.19498180541916</v>
      </c>
      <c r="E96" s="12">
        <f t="shared" si="37"/>
        <v>1264.0348212758709</v>
      </c>
      <c r="F96" s="12">
        <f t="shared" si="37"/>
        <v>932.66579588167724</v>
      </c>
      <c r="G96" s="12">
        <f t="shared" si="37"/>
        <v>1334.530464982839</v>
      </c>
      <c r="H96" s="12">
        <f t="shared" si="37"/>
        <v>992.17866077535484</v>
      </c>
      <c r="I96" s="12">
        <f t="shared" si="37"/>
        <v>1393.8136046790969</v>
      </c>
      <c r="J96" s="12">
        <f t="shared" si="37"/>
        <v>842.95108690838708</v>
      </c>
      <c r="K96" s="12">
        <f t="shared" si="37"/>
        <v>1290.7486711080003</v>
      </c>
      <c r="L96" s="12">
        <f t="shared" si="37"/>
        <v>914.24885442967752</v>
      </c>
      <c r="M96" s="12">
        <f t="shared" si="37"/>
        <v>1414.972571612516</v>
      </c>
      <c r="N96" s="12">
        <f t="shared" si="37"/>
        <v>922.06716864851649</v>
      </c>
      <c r="O96" s="12">
        <f t="shared" si="37"/>
        <v>1488.9447233070969</v>
      </c>
    </row>
    <row r="97" spans="2:15" x14ac:dyDescent="0.25">
      <c r="B97">
        <v>8</v>
      </c>
      <c r="C97">
        <v>31</v>
      </c>
      <c r="D97" s="12">
        <f t="shared" ref="D97:O97" si="38">D83*$F$89</f>
        <v>463.47275542041297</v>
      </c>
      <c r="E97" s="12">
        <f t="shared" si="38"/>
        <v>1147.2253015180647</v>
      </c>
      <c r="F97" s="12">
        <f t="shared" si="38"/>
        <v>477.75732344616767</v>
      </c>
      <c r="G97" s="12">
        <f t="shared" si="38"/>
        <v>1251.9538283938066</v>
      </c>
      <c r="H97" s="12">
        <f t="shared" si="38"/>
        <v>477.96905350312261</v>
      </c>
      <c r="I97" s="12">
        <f t="shared" si="38"/>
        <v>1195.0611070018065</v>
      </c>
      <c r="J97" s="12">
        <f t="shared" si="38"/>
        <v>425.55418670926457</v>
      </c>
      <c r="K97" s="12">
        <f t="shared" si="38"/>
        <v>1175.8165167135485</v>
      </c>
      <c r="L97" s="12">
        <f t="shared" si="38"/>
        <v>461.70514765138074</v>
      </c>
      <c r="M97" s="12">
        <f t="shared" si="38"/>
        <v>1290.62615100271</v>
      </c>
      <c r="N97" s="12">
        <f t="shared" si="38"/>
        <v>460.93786549200001</v>
      </c>
      <c r="O97" s="12">
        <f t="shared" si="38"/>
        <v>1199.563720871226</v>
      </c>
    </row>
    <row r="98" spans="2:15" x14ac:dyDescent="0.25">
      <c r="B98">
        <v>9</v>
      </c>
      <c r="C98">
        <v>30</v>
      </c>
      <c r="D98" s="12">
        <f t="shared" ref="D98:O98" si="39">D84*$F$89</f>
        <v>179.84740081620001</v>
      </c>
      <c r="E98" s="12">
        <f t="shared" si="39"/>
        <v>650.62899952596001</v>
      </c>
      <c r="F98" s="12">
        <f t="shared" si="39"/>
        <v>213.09904683756002</v>
      </c>
      <c r="G98" s="12">
        <f t="shared" si="39"/>
        <v>695.71859129759343</v>
      </c>
      <c r="H98" s="12">
        <f t="shared" si="39"/>
        <v>168.44360165568003</v>
      </c>
      <c r="I98" s="12">
        <f t="shared" si="39"/>
        <v>788.58468329159348</v>
      </c>
      <c r="J98" s="12">
        <f t="shared" si="39"/>
        <v>185.05366509239934</v>
      </c>
      <c r="K98" s="12">
        <f t="shared" si="39"/>
        <v>653.9805136082399</v>
      </c>
      <c r="L98" s="12">
        <f t="shared" si="39"/>
        <v>203.79766715880004</v>
      </c>
      <c r="M98" s="12">
        <f t="shared" si="39"/>
        <v>705.25610082720004</v>
      </c>
      <c r="N98" s="12">
        <f t="shared" si="39"/>
        <v>170.24902899887999</v>
      </c>
      <c r="O98" s="12">
        <f t="shared" si="39"/>
        <v>803.1995451012001</v>
      </c>
    </row>
    <row r="99" spans="2:15" x14ac:dyDescent="0.25">
      <c r="B99">
        <v>10</v>
      </c>
      <c r="C99">
        <v>15</v>
      </c>
      <c r="D99" s="12">
        <f t="shared" ref="D99:O99" si="40">D85*$F$89</f>
        <v>98.214403442687882</v>
      </c>
      <c r="E99" s="12">
        <f t="shared" si="40"/>
        <v>328.69789566119999</v>
      </c>
      <c r="F99" s="12">
        <f t="shared" si="40"/>
        <v>115.333098886512</v>
      </c>
      <c r="G99" s="12">
        <f t="shared" si="40"/>
        <v>283.73800716143995</v>
      </c>
      <c r="H99" s="12">
        <f t="shared" si="40"/>
        <v>103.952167593144</v>
      </c>
      <c r="I99" s="12">
        <f t="shared" si="40"/>
        <v>319.00397730551998</v>
      </c>
      <c r="J99" s="12">
        <f t="shared" si="40"/>
        <v>95.057068412279889</v>
      </c>
      <c r="K99" s="12">
        <f t="shared" si="40"/>
        <v>363.66687366672011</v>
      </c>
      <c r="L99" s="12">
        <f t="shared" si="40"/>
        <v>111.59043085975202</v>
      </c>
      <c r="M99" s="12">
        <f t="shared" si="40"/>
        <v>326.81650585271996</v>
      </c>
      <c r="N99" s="12">
        <f t="shared" si="40"/>
        <v>104.03067532852801</v>
      </c>
      <c r="O99" s="12">
        <f t="shared" si="40"/>
        <v>307.54142592576</v>
      </c>
    </row>
    <row r="100" spans="2:15" x14ac:dyDescent="0.25">
      <c r="B100">
        <v>4</v>
      </c>
      <c r="C100">
        <v>197</v>
      </c>
      <c r="D100" s="12">
        <f t="shared" ref="D100:O100" si="41">D86*$F$89</f>
        <v>572.73176378850769</v>
      </c>
      <c r="E100" s="12">
        <f t="shared" si="41"/>
        <v>989.27484617329935</v>
      </c>
      <c r="F100" s="12">
        <f t="shared" si="41"/>
        <v>536.66204432674124</v>
      </c>
      <c r="G100" s="12">
        <f t="shared" si="41"/>
        <v>977.42408704556362</v>
      </c>
      <c r="H100" s="12">
        <f t="shared" si="41"/>
        <v>574.79841921618277</v>
      </c>
      <c r="I100" s="12">
        <f t="shared" si="41"/>
        <v>1072.5581177287311</v>
      </c>
      <c r="J100" s="12">
        <f t="shared" si="41"/>
        <v>553.06454651269041</v>
      </c>
      <c r="K100" s="12">
        <f t="shared" si="41"/>
        <v>1036.9607536982742</v>
      </c>
      <c r="L100" s="12">
        <f t="shared" si="41"/>
        <v>515.94126557445691</v>
      </c>
      <c r="M100" s="12">
        <f t="shared" si="41"/>
        <v>1016.3072534619289</v>
      </c>
      <c r="N100" s="12">
        <f t="shared" si="41"/>
        <v>566.3510492537057</v>
      </c>
      <c r="O100" s="12">
        <f t="shared" si="41"/>
        <v>1124.612610083452</v>
      </c>
    </row>
  </sheetData>
  <mergeCells count="46">
    <mergeCell ref="D90:I90"/>
    <mergeCell ref="J90:O90"/>
    <mergeCell ref="D91:E91"/>
    <mergeCell ref="F91:G91"/>
    <mergeCell ref="H91:I91"/>
    <mergeCell ref="J91:K91"/>
    <mergeCell ref="L91:M91"/>
    <mergeCell ref="N91:O91"/>
    <mergeCell ref="D76:I76"/>
    <mergeCell ref="J76:O76"/>
    <mergeCell ref="D77:E77"/>
    <mergeCell ref="F77:G77"/>
    <mergeCell ref="H77:I77"/>
    <mergeCell ref="J77:K77"/>
    <mergeCell ref="L77:M77"/>
    <mergeCell ref="N77:O77"/>
    <mergeCell ref="D62:I62"/>
    <mergeCell ref="J62:O62"/>
    <mergeCell ref="D63:E63"/>
    <mergeCell ref="F63:G63"/>
    <mergeCell ref="H63:I63"/>
    <mergeCell ref="J63:K63"/>
    <mergeCell ref="L63:M63"/>
    <mergeCell ref="N63:O63"/>
    <mergeCell ref="D48:I48"/>
    <mergeCell ref="J48:O48"/>
    <mergeCell ref="D49:E49"/>
    <mergeCell ref="F49:G49"/>
    <mergeCell ref="H49:I49"/>
    <mergeCell ref="J49:K49"/>
    <mergeCell ref="L49:M49"/>
    <mergeCell ref="N49:O49"/>
    <mergeCell ref="D35:I35"/>
    <mergeCell ref="J35:O35"/>
    <mergeCell ref="D36:E36"/>
    <mergeCell ref="F36:G36"/>
    <mergeCell ref="H36:I36"/>
    <mergeCell ref="J36:K36"/>
    <mergeCell ref="L36:M36"/>
    <mergeCell ref="N36:O36"/>
    <mergeCell ref="F18:M18"/>
    <mergeCell ref="N18:V18"/>
    <mergeCell ref="W18:AE18"/>
    <mergeCell ref="F4:M4"/>
    <mergeCell ref="N4:V4"/>
    <mergeCell ref="W4:AE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Results_DF_Potato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Ovaitt, Silvana</cp:lastModifiedBy>
  <dcterms:created xsi:type="dcterms:W3CDTF">2024-02-15T18:32:42Z</dcterms:created>
  <dcterms:modified xsi:type="dcterms:W3CDTF">2024-02-15T20:49:48Z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5965d95-ecc0-4720-b759-1f33c42ed7da_Enabled">
    <vt:lpwstr>true</vt:lpwstr>
  </property>
  <property fmtid="{D5CDD505-2E9C-101B-9397-08002B2CF9AE}" pid="3" name="MSIP_Label_95965d95-ecc0-4720-b759-1f33c42ed7da_SetDate">
    <vt:lpwstr>2024-02-15T18:47:12Z</vt:lpwstr>
  </property>
  <property fmtid="{D5CDD505-2E9C-101B-9397-08002B2CF9AE}" pid="4" name="MSIP_Label_95965d95-ecc0-4720-b759-1f33c42ed7da_Method">
    <vt:lpwstr>Standard</vt:lpwstr>
  </property>
  <property fmtid="{D5CDD505-2E9C-101B-9397-08002B2CF9AE}" pid="5" name="MSIP_Label_95965d95-ecc0-4720-b759-1f33c42ed7da_Name">
    <vt:lpwstr>General</vt:lpwstr>
  </property>
  <property fmtid="{D5CDD505-2E9C-101B-9397-08002B2CF9AE}" pid="6" name="MSIP_Label_95965d95-ecc0-4720-b759-1f33c42ed7da_SiteId">
    <vt:lpwstr>a0f29d7e-28cd-4f54-8442-7885aee7c080</vt:lpwstr>
  </property>
  <property fmtid="{D5CDD505-2E9C-101B-9397-08002B2CF9AE}" pid="7" name="MSIP_Label_95965d95-ecc0-4720-b759-1f33c42ed7da_ActionId">
    <vt:lpwstr>6b3b40c3-7719-4d09-ada2-7b261a01f29a</vt:lpwstr>
  </property>
  <property fmtid="{D5CDD505-2E9C-101B-9397-08002B2CF9AE}" pid="8" name="MSIP_Label_95965d95-ecc0-4720-b759-1f33c42ed7da_ContentBits">
    <vt:lpwstr>0</vt:lpwstr>
  </property>
</Properties>
</file>