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Calculations" sheetId="1" r:id="rId1"/>
    <sheet name="emission_factor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" i="2" l="1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B1" i="2"/>
  <c r="A1" i="2"/>
  <c r="G3" i="1"/>
  <c r="G4" i="1"/>
  <c r="G5" i="1"/>
  <c r="G6" i="1"/>
  <c r="G7" i="1"/>
  <c r="G8" i="1"/>
  <c r="G9" i="1"/>
  <c r="G2" i="1"/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12" i="1"/>
  <c r="F3" i="1"/>
  <c r="F4" i="1"/>
  <c r="F5" i="1"/>
  <c r="F6" i="1"/>
  <c r="F7" i="1"/>
  <c r="F8" i="1"/>
  <c r="F2" i="1"/>
  <c r="K13" i="1" l="1"/>
  <c r="K12" i="1"/>
  <c r="K10" i="1"/>
  <c r="K11" i="1"/>
</calcChain>
</file>

<file path=xl/sharedStrings.xml><?xml version="1.0" encoding="utf-8"?>
<sst xmlns="http://schemas.openxmlformats.org/spreadsheetml/2006/main" count="84" uniqueCount="83">
  <si>
    <t>Fuel</t>
  </si>
  <si>
    <t>Heating Value</t>
  </si>
  <si>
    <t>CO2 Factor</t>
  </si>
  <si>
    <t>CH4 factor</t>
  </si>
  <si>
    <t>N2O factor</t>
  </si>
  <si>
    <t>Coal</t>
  </si>
  <si>
    <t>Diesel</t>
  </si>
  <si>
    <t>Petrol</t>
  </si>
  <si>
    <t>Coke_and_breeze</t>
  </si>
  <si>
    <t>Natural_gas</t>
  </si>
  <si>
    <t>LPG_NGL</t>
  </si>
  <si>
    <t>Residual_fuel_oil</t>
  </si>
  <si>
    <t>Std cubic feet</t>
  </si>
  <si>
    <t>Gallon</t>
  </si>
  <si>
    <t>short ton</t>
  </si>
  <si>
    <t>Gas</t>
  </si>
  <si>
    <t>100 Year GWP</t>
  </si>
  <si>
    <t>CH4</t>
  </si>
  <si>
    <t>N2O</t>
  </si>
  <si>
    <t>Emissions of CO2e kg/ mmbtu</t>
  </si>
  <si>
    <t>Anthracite Coal</t>
  </si>
  <si>
    <t>Bituminous Coal</t>
  </si>
  <si>
    <t>Sub-bituminous Coal</t>
  </si>
  <si>
    <t>Lignite Coal</t>
  </si>
  <si>
    <t>Mixed (Commercial Sector)</t>
  </si>
  <si>
    <t>Mixed (Electric Power Sector)</t>
  </si>
  <si>
    <t>Mixed (Industrial Coking)</t>
  </si>
  <si>
    <t>Municipal Solid Waste</t>
  </si>
  <si>
    <t>Petroleum Coke (Solid)</t>
  </si>
  <si>
    <t>Plastics</t>
  </si>
  <si>
    <t>Tires</t>
  </si>
  <si>
    <t>Agricultural Byproducts</t>
  </si>
  <si>
    <t>Peat</t>
  </si>
  <si>
    <t>Solid Byproducts</t>
  </si>
  <si>
    <t>Wood and Wood Residuals</t>
  </si>
  <si>
    <t>Blast Furnace Gas</t>
  </si>
  <si>
    <t>Coke Oven Gas</t>
  </si>
  <si>
    <t>Fuel Gas</t>
  </si>
  <si>
    <t>Propane Gas</t>
  </si>
  <si>
    <t>Landfill Gas</t>
  </si>
  <si>
    <t>Other Biomass Gases</t>
  </si>
  <si>
    <t>Asphalt and Road Oil</t>
  </si>
  <si>
    <t>Aviation Gasoline</t>
  </si>
  <si>
    <t>Butane</t>
  </si>
  <si>
    <t>Butylene</t>
  </si>
  <si>
    <t>Crude Oil</t>
  </si>
  <si>
    <t>Distillate Fuel Oil No. 1</t>
  </si>
  <si>
    <t>Distillate Fuel Oil No. 4</t>
  </si>
  <si>
    <t>Ethane</t>
  </si>
  <si>
    <t>Ethylene</t>
  </si>
  <si>
    <t>Heavy Gas Oils</t>
  </si>
  <si>
    <t>Isobutane</t>
  </si>
  <si>
    <t>Isobutylene</t>
  </si>
  <si>
    <t>Kerosene</t>
  </si>
  <si>
    <t>Kerosene-Type Jet Fuel</t>
  </si>
  <si>
    <t>Lubricants</t>
  </si>
  <si>
    <t>Naphtha (&lt;401 deg F)</t>
  </si>
  <si>
    <t>Natural Gasoline</t>
  </si>
  <si>
    <t>Other Oil (&gt;401 deg F)</t>
  </si>
  <si>
    <t>Pentanes Plus</t>
  </si>
  <si>
    <t>Petrochemical Feedstocks</t>
  </si>
  <si>
    <t>Petroleum Coke</t>
  </si>
  <si>
    <t>Propane</t>
  </si>
  <si>
    <t>Propylene</t>
  </si>
  <si>
    <t>Residual Fuel Oil No. 5</t>
  </si>
  <si>
    <t>Special Naphtha</t>
  </si>
  <si>
    <t>Still Gas</t>
  </si>
  <si>
    <t>Unfinished Oils</t>
  </si>
  <si>
    <t>Used Oil</t>
  </si>
  <si>
    <t>Biodiesel (100%)</t>
  </si>
  <si>
    <t>Ethanol (100%)</t>
  </si>
  <si>
    <t>Rendered Animal Fat</t>
  </si>
  <si>
    <t>Vegetable Oil</t>
  </si>
  <si>
    <t>North American Softwood</t>
  </si>
  <si>
    <t>North American Hardwood</t>
  </si>
  <si>
    <t>Bagasse</t>
  </si>
  <si>
    <t>Bamboo</t>
  </si>
  <si>
    <t>Straw</t>
  </si>
  <si>
    <t>Other</t>
  </si>
  <si>
    <t>Mean</t>
  </si>
  <si>
    <t>Median</t>
  </si>
  <si>
    <t>Mode</t>
  </si>
  <si>
    <t>CO2eq_kg_perTBtu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</si>
</sst>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workbookViewId="0"/>
  </sheetViews>
  <sheetFormatPr defaultRowHeight="14.4" x14ac:dyDescent="0.3"/>
  <cols>
    <col min="1" max="1" width="15.6640625" customWidth="1"/>
    <col min="2" max="2" width="12.21875" bestFit="1" customWidth="1"/>
    <col min="3" max="3" width="10.109375" bestFit="1" customWidth="1"/>
    <col min="4" max="4" width="9.77734375" bestFit="1" customWidth="1"/>
    <col min="5" max="5" width="10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82</v>
      </c>
      <c r="M1" t="s">
        <v>15</v>
      </c>
      <c r="N1" t="s">
        <v>16</v>
      </c>
    </row>
    <row r="2" spans="1:14" x14ac:dyDescent="0.3">
      <c r="A2" t="s">
        <v>5</v>
      </c>
      <c r="B2" s="3">
        <v>22.35</v>
      </c>
      <c r="C2">
        <v>94.67</v>
      </c>
      <c r="D2">
        <v>11</v>
      </c>
      <c r="E2">
        <v>1.6</v>
      </c>
      <c r="F2">
        <f>C2+(D2*$N$2 + E2*$N$3)/1000</f>
        <v>95.421800000000005</v>
      </c>
      <c r="G2">
        <f>F2*10^6</f>
        <v>95421800</v>
      </c>
      <c r="M2" t="s">
        <v>17</v>
      </c>
      <c r="N2">
        <v>25</v>
      </c>
    </row>
    <row r="3" spans="1:14" x14ac:dyDescent="0.3">
      <c r="A3" t="s">
        <v>8</v>
      </c>
      <c r="B3" s="3">
        <v>24.8</v>
      </c>
      <c r="C3">
        <v>113.67</v>
      </c>
      <c r="D3">
        <v>11</v>
      </c>
      <c r="E3">
        <v>1.6</v>
      </c>
      <c r="F3">
        <f>C3+(D3*$N$2 + E3*$N$3)/1000</f>
        <v>114.4218</v>
      </c>
      <c r="G3">
        <f t="shared" ref="G3:G9" si="0">F3*10^6</f>
        <v>114421800</v>
      </c>
      <c r="I3" t="s">
        <v>14</v>
      </c>
      <c r="M3" t="s">
        <v>18</v>
      </c>
      <c r="N3">
        <v>298</v>
      </c>
    </row>
    <row r="4" spans="1:14" x14ac:dyDescent="0.3">
      <c r="A4" t="s">
        <v>9</v>
      </c>
      <c r="B4" s="1">
        <v>1.026E-3</v>
      </c>
      <c r="C4">
        <v>53.06</v>
      </c>
      <c r="D4">
        <v>1</v>
      </c>
      <c r="E4">
        <v>0.1</v>
      </c>
      <c r="F4">
        <f>C4+(D4*$N$2 + E4*$N$3)/1000</f>
        <v>53.114800000000002</v>
      </c>
      <c r="G4">
        <f t="shared" si="0"/>
        <v>53114800</v>
      </c>
      <c r="I4" t="s">
        <v>12</v>
      </c>
    </row>
    <row r="5" spans="1:14" x14ac:dyDescent="0.3">
      <c r="A5" t="s">
        <v>6</v>
      </c>
      <c r="B5" s="2">
        <v>0.13800000000000001</v>
      </c>
      <c r="C5">
        <v>73.959999999999994</v>
      </c>
      <c r="D5">
        <v>3</v>
      </c>
      <c r="E5">
        <v>0.6</v>
      </c>
      <c r="F5">
        <f>C5+(D5*$N$2 + E5*$N$3)/1000</f>
        <v>74.213799999999992</v>
      </c>
      <c r="G5">
        <f t="shared" si="0"/>
        <v>74213799.999999985</v>
      </c>
      <c r="I5" t="s">
        <v>13</v>
      </c>
    </row>
    <row r="6" spans="1:14" x14ac:dyDescent="0.3">
      <c r="A6" t="s">
        <v>10</v>
      </c>
      <c r="B6" s="2">
        <v>9.1999999999999998E-2</v>
      </c>
      <c r="C6">
        <v>61.71</v>
      </c>
      <c r="D6">
        <v>3</v>
      </c>
      <c r="E6">
        <v>0.6</v>
      </c>
      <c r="F6">
        <f>C6+(D6*$N$2 + E6*$N$3)/1000</f>
        <v>61.963799999999999</v>
      </c>
      <c r="G6">
        <f t="shared" si="0"/>
        <v>61963800</v>
      </c>
    </row>
    <row r="7" spans="1:14" x14ac:dyDescent="0.3">
      <c r="A7" t="s">
        <v>7</v>
      </c>
      <c r="B7" s="2">
        <v>0.125</v>
      </c>
      <c r="C7">
        <v>70.22</v>
      </c>
      <c r="D7">
        <v>3</v>
      </c>
      <c r="E7">
        <v>0.6</v>
      </c>
      <c r="F7">
        <f>C7+(D7*$N$2 + E7*$N$3)/1000</f>
        <v>70.473799999999997</v>
      </c>
      <c r="G7">
        <f t="shared" si="0"/>
        <v>70473800</v>
      </c>
    </row>
    <row r="8" spans="1:14" x14ac:dyDescent="0.3">
      <c r="A8" t="s">
        <v>11</v>
      </c>
      <c r="B8" s="2">
        <v>0.15</v>
      </c>
      <c r="C8">
        <v>75.099999999999994</v>
      </c>
      <c r="D8">
        <v>3</v>
      </c>
      <c r="E8">
        <v>0.6</v>
      </c>
      <c r="F8">
        <f>C8+(D8*$N$2 + E8*$N$3)/1000</f>
        <v>75.353799999999993</v>
      </c>
      <c r="G8">
        <f t="shared" si="0"/>
        <v>75353800</v>
      </c>
    </row>
    <row r="9" spans="1:14" x14ac:dyDescent="0.3">
      <c r="A9" t="s">
        <v>78</v>
      </c>
      <c r="F9">
        <v>94.63201500000001</v>
      </c>
      <c r="G9">
        <f t="shared" si="0"/>
        <v>94632015.000000015</v>
      </c>
      <c r="J9" t="s">
        <v>78</v>
      </c>
    </row>
    <row r="10" spans="1:14" x14ac:dyDescent="0.3">
      <c r="J10" t="s">
        <v>79</v>
      </c>
      <c r="K10">
        <f>AVERAGE(F12:F69)</f>
        <v>82.807055172413769</v>
      </c>
    </row>
    <row r="11" spans="1:14" x14ac:dyDescent="0.3">
      <c r="J11" t="s">
        <v>80</v>
      </c>
      <c r="K11">
        <f>MEDIAN(F12:F69)</f>
        <v>74.793800000000005</v>
      </c>
    </row>
    <row r="12" spans="1:14" x14ac:dyDescent="0.3">
      <c r="A12" t="s">
        <v>20</v>
      </c>
      <c r="B12">
        <v>25.09</v>
      </c>
      <c r="C12">
        <v>103.69</v>
      </c>
      <c r="D12">
        <v>11</v>
      </c>
      <c r="E12">
        <v>1.6</v>
      </c>
      <c r="F12" s="5">
        <f>C12+(D12*$N$2 + E12*$N$3)/1000</f>
        <v>104.4418</v>
      </c>
      <c r="G12" s="5"/>
      <c r="J12" t="s">
        <v>81</v>
      </c>
      <c r="K12">
        <f>MODE(F12:F69)</f>
        <v>52.337740000000004</v>
      </c>
    </row>
    <row r="13" spans="1:14" x14ac:dyDescent="0.3">
      <c r="A13" t="s">
        <v>21</v>
      </c>
      <c r="B13">
        <v>24.93</v>
      </c>
      <c r="C13">
        <v>93.28</v>
      </c>
      <c r="D13">
        <v>11</v>
      </c>
      <c r="E13">
        <v>1.6</v>
      </c>
      <c r="F13" s="5">
        <f>C13+(D13*$N$2 + E13*$N$3)/1000</f>
        <v>94.031800000000004</v>
      </c>
      <c r="G13" s="5"/>
      <c r="J13" s="4">
        <v>0.75</v>
      </c>
      <c r="K13">
        <f>PERCENTILE(F12:F69,0.75)</f>
        <v>94.63201500000001</v>
      </c>
    </row>
    <row r="14" spans="1:14" x14ac:dyDescent="0.3">
      <c r="A14" t="s">
        <v>22</v>
      </c>
      <c r="B14">
        <v>17.25</v>
      </c>
      <c r="C14">
        <v>97.17</v>
      </c>
      <c r="D14">
        <v>11</v>
      </c>
      <c r="E14">
        <v>1.6</v>
      </c>
      <c r="F14" s="5">
        <f>C14+(D14*$N$2 + E14*$N$3)/1000</f>
        <v>97.921800000000005</v>
      </c>
      <c r="G14" s="5"/>
    </row>
    <row r="15" spans="1:14" x14ac:dyDescent="0.3">
      <c r="A15" t="s">
        <v>23</v>
      </c>
      <c r="B15">
        <v>14.21</v>
      </c>
      <c r="C15">
        <v>97.72</v>
      </c>
      <c r="D15">
        <v>11</v>
      </c>
      <c r="E15">
        <v>1.6</v>
      </c>
      <c r="F15" s="5">
        <f>C15+(D15*$N$2 + E15*$N$3)/1000</f>
        <v>98.471800000000002</v>
      </c>
      <c r="G15" s="5"/>
    </row>
    <row r="16" spans="1:14" x14ac:dyDescent="0.3">
      <c r="A16" t="s">
        <v>24</v>
      </c>
      <c r="B16">
        <v>21.39</v>
      </c>
      <c r="C16">
        <v>94.27</v>
      </c>
      <c r="D16">
        <v>11</v>
      </c>
      <c r="E16">
        <v>1.6</v>
      </c>
      <c r="F16" s="5">
        <f>C16+(D16*$N$2 + E16*$N$3)/1000</f>
        <v>95.021799999999999</v>
      </c>
      <c r="G16" s="5"/>
    </row>
    <row r="17" spans="1:7" x14ac:dyDescent="0.3">
      <c r="A17" t="s">
        <v>25</v>
      </c>
      <c r="B17">
        <v>19.73</v>
      </c>
      <c r="C17">
        <v>95.52</v>
      </c>
      <c r="D17">
        <v>11</v>
      </c>
      <c r="E17">
        <v>1.6</v>
      </c>
      <c r="F17" s="5">
        <f>C17+(D17*$N$2 + E17*$N$3)/1000</f>
        <v>96.271799999999999</v>
      </c>
      <c r="G17" s="5"/>
    </row>
    <row r="18" spans="1:7" x14ac:dyDescent="0.3">
      <c r="A18" t="s">
        <v>26</v>
      </c>
      <c r="B18">
        <v>26.28</v>
      </c>
      <c r="C18">
        <v>93.9</v>
      </c>
      <c r="D18">
        <v>11</v>
      </c>
      <c r="E18">
        <v>1.6</v>
      </c>
      <c r="F18" s="5">
        <f>C18+(D18*$N$2 + E18*$N$3)/1000</f>
        <v>94.651800000000009</v>
      </c>
      <c r="G18" s="5"/>
    </row>
    <row r="19" spans="1:7" x14ac:dyDescent="0.3">
      <c r="A19" t="s">
        <v>27</v>
      </c>
      <c r="B19">
        <v>9.9499999999999993</v>
      </c>
      <c r="C19">
        <v>90.7</v>
      </c>
      <c r="D19">
        <v>32</v>
      </c>
      <c r="E19">
        <v>4.2</v>
      </c>
      <c r="F19" s="5">
        <f>C19+(D19*$N$2 + E19*$N$3)/1000</f>
        <v>92.751599999999996</v>
      </c>
      <c r="G19" s="5"/>
    </row>
    <row r="20" spans="1:7" x14ac:dyDescent="0.3">
      <c r="A20" t="s">
        <v>28</v>
      </c>
      <c r="B20">
        <v>30</v>
      </c>
      <c r="C20">
        <v>102.41</v>
      </c>
      <c r="D20">
        <v>32</v>
      </c>
      <c r="E20">
        <v>4.2</v>
      </c>
      <c r="F20" s="5">
        <f>C20+(D20*$N$2 + E20*$N$3)/1000</f>
        <v>104.4616</v>
      </c>
      <c r="G20" s="5"/>
    </row>
    <row r="21" spans="1:7" x14ac:dyDescent="0.3">
      <c r="A21" t="s">
        <v>29</v>
      </c>
      <c r="B21">
        <v>38</v>
      </c>
      <c r="C21">
        <v>75</v>
      </c>
      <c r="D21">
        <v>32</v>
      </c>
      <c r="E21">
        <v>4.2</v>
      </c>
      <c r="F21" s="5">
        <f>C21+(D21*$N$2 + E21*$N$3)/1000</f>
        <v>77.051600000000008</v>
      </c>
      <c r="G21" s="5"/>
    </row>
    <row r="22" spans="1:7" x14ac:dyDescent="0.3">
      <c r="A22" t="s">
        <v>30</v>
      </c>
      <c r="B22">
        <v>28</v>
      </c>
      <c r="C22">
        <v>85.97</v>
      </c>
      <c r="D22">
        <v>32</v>
      </c>
      <c r="E22">
        <v>4.2</v>
      </c>
      <c r="F22" s="5">
        <f>C22+(D22*$N$2 + E22*$N$3)/1000</f>
        <v>88.021600000000007</v>
      </c>
      <c r="G22" s="5"/>
    </row>
    <row r="23" spans="1:7" x14ac:dyDescent="0.3">
      <c r="A23" t="s">
        <v>31</v>
      </c>
      <c r="B23">
        <v>8.25</v>
      </c>
      <c r="C23">
        <v>118.17</v>
      </c>
      <c r="D23">
        <v>32</v>
      </c>
      <c r="E23">
        <v>4.2</v>
      </c>
      <c r="F23" s="5">
        <f>C23+(D23*$N$2 + E23*$N$3)/1000</f>
        <v>120.2216</v>
      </c>
      <c r="G23" s="5"/>
    </row>
    <row r="24" spans="1:7" x14ac:dyDescent="0.3">
      <c r="A24" t="s">
        <v>32</v>
      </c>
      <c r="B24">
        <v>8</v>
      </c>
      <c r="C24">
        <v>111.84</v>
      </c>
      <c r="D24">
        <v>32</v>
      </c>
      <c r="E24">
        <v>4.2</v>
      </c>
      <c r="F24" s="5">
        <f>C24+(D24*$N$2 + E24*$N$3)/1000</f>
        <v>113.89160000000001</v>
      </c>
      <c r="G24" s="5"/>
    </row>
    <row r="25" spans="1:7" x14ac:dyDescent="0.3">
      <c r="A25" t="s">
        <v>33</v>
      </c>
      <c r="B25">
        <v>10.39</v>
      </c>
      <c r="C25">
        <v>105.51</v>
      </c>
      <c r="D25">
        <v>32</v>
      </c>
      <c r="E25">
        <v>4.2</v>
      </c>
      <c r="F25" s="5">
        <f>C25+(D25*$N$2 + E25*$N$3)/1000</f>
        <v>107.5616</v>
      </c>
      <c r="G25" s="5"/>
    </row>
    <row r="26" spans="1:7" x14ac:dyDescent="0.3">
      <c r="A26" t="s">
        <v>34</v>
      </c>
      <c r="B26">
        <v>17.48</v>
      </c>
      <c r="C26">
        <v>93.8</v>
      </c>
      <c r="D26">
        <v>7.2</v>
      </c>
      <c r="E26">
        <v>3.6</v>
      </c>
      <c r="F26" s="5">
        <f>C26+(D26*$N$2 + E26*$N$3)/1000</f>
        <v>95.052799999999991</v>
      </c>
      <c r="G26" s="5"/>
    </row>
    <row r="27" spans="1:7" x14ac:dyDescent="0.3">
      <c r="A27" t="s">
        <v>35</v>
      </c>
      <c r="B27">
        <v>9.2E-5</v>
      </c>
      <c r="C27">
        <v>274.32</v>
      </c>
      <c r="D27">
        <v>2.1999999999999999E-2</v>
      </c>
      <c r="E27">
        <v>0.1</v>
      </c>
      <c r="F27" s="5">
        <f>C27+(D27*$N$2 + E27*$N$3)/1000</f>
        <v>274.35034999999999</v>
      </c>
      <c r="G27" s="5"/>
    </row>
    <row r="28" spans="1:7" x14ac:dyDescent="0.3">
      <c r="A28" t="s">
        <v>36</v>
      </c>
      <c r="B28">
        <v>5.9900000000000003E-4</v>
      </c>
      <c r="C28">
        <v>46.85</v>
      </c>
      <c r="D28">
        <v>0.48</v>
      </c>
      <c r="E28">
        <v>0.1</v>
      </c>
      <c r="F28" s="5">
        <f>C28+(D28*$N$2 + E28*$N$3)/1000</f>
        <v>46.891800000000003</v>
      </c>
      <c r="G28" s="5"/>
    </row>
    <row r="29" spans="1:7" x14ac:dyDescent="0.3">
      <c r="A29" t="s">
        <v>37</v>
      </c>
      <c r="B29">
        <v>1.3879999999999999E-3</v>
      </c>
      <c r="C29">
        <v>59</v>
      </c>
      <c r="D29">
        <v>3</v>
      </c>
      <c r="E29">
        <v>0.6</v>
      </c>
      <c r="F29" s="5">
        <f>C29+(D29*$N$2 + E29*$N$3)/1000</f>
        <v>59.253799999999998</v>
      </c>
      <c r="G29" s="5"/>
    </row>
    <row r="30" spans="1:7" x14ac:dyDescent="0.3">
      <c r="A30" t="s">
        <v>38</v>
      </c>
      <c r="B30">
        <v>2.516E-3</v>
      </c>
      <c r="C30">
        <v>61.46</v>
      </c>
      <c r="D30">
        <v>2.1999999999999999E-2</v>
      </c>
      <c r="E30">
        <v>0.1</v>
      </c>
      <c r="F30" s="5">
        <f>C30+(D30*$N$2 + E30*$N$3)/1000</f>
        <v>61.490349999999999</v>
      </c>
      <c r="G30" s="5"/>
    </row>
    <row r="31" spans="1:7" x14ac:dyDescent="0.3">
      <c r="A31" t="s">
        <v>39</v>
      </c>
      <c r="B31">
        <v>4.8500000000000003E-4</v>
      </c>
      <c r="C31">
        <v>52.07</v>
      </c>
      <c r="D31">
        <v>3.2</v>
      </c>
      <c r="E31">
        <v>0.63</v>
      </c>
      <c r="F31" s="5">
        <f>C31+(D31*$N$2 + E31*$N$3)/1000</f>
        <v>52.337740000000004</v>
      </c>
      <c r="G31" s="5"/>
    </row>
    <row r="32" spans="1:7" x14ac:dyDescent="0.3">
      <c r="A32" t="s">
        <v>40</v>
      </c>
      <c r="B32">
        <v>6.5499999999999998E-4</v>
      </c>
      <c r="C32">
        <v>52.07</v>
      </c>
      <c r="D32">
        <v>3.2</v>
      </c>
      <c r="E32">
        <v>0.63</v>
      </c>
      <c r="F32" s="5">
        <f>C32+(D32*$N$2 + E32*$N$3)/1000</f>
        <v>52.337740000000004</v>
      </c>
      <c r="G32" s="5"/>
    </row>
    <row r="33" spans="1:7" x14ac:dyDescent="0.3">
      <c r="A33" t="s">
        <v>41</v>
      </c>
      <c r="B33">
        <v>0.158</v>
      </c>
      <c r="C33">
        <v>75.36</v>
      </c>
      <c r="D33">
        <v>3</v>
      </c>
      <c r="E33">
        <v>0.6</v>
      </c>
      <c r="F33" s="5">
        <f>C33+(D33*$N$2 + E33*$N$3)/1000</f>
        <v>75.613799999999998</v>
      </c>
      <c r="G33" s="5"/>
    </row>
    <row r="34" spans="1:7" x14ac:dyDescent="0.3">
      <c r="A34" t="s">
        <v>42</v>
      </c>
      <c r="B34">
        <v>0.12</v>
      </c>
      <c r="C34">
        <v>69.25</v>
      </c>
      <c r="D34">
        <v>3</v>
      </c>
      <c r="E34">
        <v>0.6</v>
      </c>
      <c r="F34" s="5">
        <f>C34+(D34*$N$2 + E34*$N$3)/1000</f>
        <v>69.503799999999998</v>
      </c>
      <c r="G34" s="5"/>
    </row>
    <row r="35" spans="1:7" x14ac:dyDescent="0.3">
      <c r="A35" t="s">
        <v>43</v>
      </c>
      <c r="B35">
        <v>0.10299999999999999</v>
      </c>
      <c r="C35">
        <v>64.77</v>
      </c>
      <c r="D35">
        <v>3</v>
      </c>
      <c r="E35">
        <v>0.6</v>
      </c>
      <c r="F35" s="5">
        <f>C35+(D35*$N$2 + E35*$N$3)/1000</f>
        <v>65.023799999999994</v>
      </c>
      <c r="G35" s="5"/>
    </row>
    <row r="36" spans="1:7" x14ac:dyDescent="0.3">
      <c r="A36" t="s">
        <v>44</v>
      </c>
      <c r="B36">
        <v>0.105</v>
      </c>
      <c r="C36">
        <v>68.72</v>
      </c>
      <c r="D36">
        <v>3</v>
      </c>
      <c r="E36">
        <v>0.6</v>
      </c>
      <c r="F36" s="5">
        <f>C36+(D36*$N$2 + E36*$N$3)/1000</f>
        <v>68.973799999999997</v>
      </c>
      <c r="G36" s="5"/>
    </row>
    <row r="37" spans="1:7" x14ac:dyDescent="0.3">
      <c r="A37" t="s">
        <v>45</v>
      </c>
      <c r="B37">
        <v>0.13800000000000001</v>
      </c>
      <c r="C37">
        <v>74.540000000000006</v>
      </c>
      <c r="D37">
        <v>3</v>
      </c>
      <c r="E37">
        <v>0.6</v>
      </c>
      <c r="F37" s="5">
        <f>C37+(D37*$N$2 + E37*$N$3)/1000</f>
        <v>74.793800000000005</v>
      </c>
      <c r="G37" s="5"/>
    </row>
    <row r="38" spans="1:7" x14ac:dyDescent="0.3">
      <c r="A38" t="s">
        <v>46</v>
      </c>
      <c r="B38">
        <v>0.13900000000000001</v>
      </c>
      <c r="C38">
        <v>73.25</v>
      </c>
      <c r="D38">
        <v>3</v>
      </c>
      <c r="E38">
        <v>0.6</v>
      </c>
      <c r="F38" s="5">
        <f>C38+(D38*$N$2 + E38*$N$3)/1000</f>
        <v>73.503799999999998</v>
      </c>
      <c r="G38" s="5"/>
    </row>
    <row r="39" spans="1:7" x14ac:dyDescent="0.3">
      <c r="A39" t="s">
        <v>47</v>
      </c>
      <c r="B39">
        <v>0.14599999999999999</v>
      </c>
      <c r="C39">
        <v>75.040000000000006</v>
      </c>
      <c r="D39">
        <v>3</v>
      </c>
      <c r="E39">
        <v>0.6</v>
      </c>
      <c r="F39" s="5">
        <f>C39+(D39*$N$2 + E39*$N$3)/1000</f>
        <v>75.293800000000005</v>
      </c>
      <c r="G39" s="5"/>
    </row>
    <row r="40" spans="1:7" x14ac:dyDescent="0.3">
      <c r="A40" t="s">
        <v>48</v>
      </c>
      <c r="B40">
        <v>6.8000000000000005E-2</v>
      </c>
      <c r="C40">
        <v>59.6</v>
      </c>
      <c r="D40">
        <v>3</v>
      </c>
      <c r="E40">
        <v>0.6</v>
      </c>
      <c r="F40" s="5">
        <f>C40+(D40*$N$2 + E40*$N$3)/1000</f>
        <v>59.8538</v>
      </c>
      <c r="G40" s="5"/>
    </row>
    <row r="41" spans="1:7" x14ac:dyDescent="0.3">
      <c r="A41" t="s">
        <v>49</v>
      </c>
      <c r="B41">
        <v>5.8000000000000003E-2</v>
      </c>
      <c r="C41">
        <v>65.959999999999994</v>
      </c>
      <c r="D41">
        <v>3</v>
      </c>
      <c r="E41">
        <v>0.6</v>
      </c>
      <c r="F41" s="5">
        <f>C41+(D41*$N$2 + E41*$N$3)/1000</f>
        <v>66.213799999999992</v>
      </c>
      <c r="G41" s="5"/>
    </row>
    <row r="42" spans="1:7" x14ac:dyDescent="0.3">
      <c r="A42" t="s">
        <v>50</v>
      </c>
      <c r="B42">
        <v>0.14799999999999999</v>
      </c>
      <c r="C42">
        <v>74.92</v>
      </c>
      <c r="D42">
        <v>3</v>
      </c>
      <c r="E42">
        <v>0.6</v>
      </c>
      <c r="F42" s="5">
        <f>C42+(D42*$N$2 + E42*$N$3)/1000</f>
        <v>75.1738</v>
      </c>
      <c r="G42" s="5"/>
    </row>
    <row r="43" spans="1:7" x14ac:dyDescent="0.3">
      <c r="A43" t="s">
        <v>51</v>
      </c>
      <c r="B43">
        <v>9.9000000000000005E-2</v>
      </c>
      <c r="C43">
        <v>64.94</v>
      </c>
      <c r="D43">
        <v>3</v>
      </c>
      <c r="E43">
        <v>0.6</v>
      </c>
      <c r="F43" s="5">
        <f>C43+(D43*$N$2 + E43*$N$3)/1000</f>
        <v>65.193799999999996</v>
      </c>
      <c r="G43" s="5"/>
    </row>
    <row r="44" spans="1:7" x14ac:dyDescent="0.3">
      <c r="A44" t="s">
        <v>52</v>
      </c>
      <c r="B44">
        <v>0.10299999999999999</v>
      </c>
      <c r="C44">
        <v>68.86</v>
      </c>
      <c r="D44">
        <v>3</v>
      </c>
      <c r="E44">
        <v>0.6</v>
      </c>
      <c r="F44" s="5">
        <f>C44+(D44*$N$2 + E44*$N$3)/1000</f>
        <v>69.113799999999998</v>
      </c>
      <c r="G44" s="5"/>
    </row>
    <row r="45" spans="1:7" x14ac:dyDescent="0.3">
      <c r="A45" t="s">
        <v>53</v>
      </c>
      <c r="B45">
        <v>0.13500000000000001</v>
      </c>
      <c r="C45">
        <v>75.2</v>
      </c>
      <c r="D45">
        <v>3</v>
      </c>
      <c r="E45">
        <v>0.6</v>
      </c>
      <c r="F45" s="5">
        <f>C45+(D45*$N$2 + E45*$N$3)/1000</f>
        <v>75.453800000000001</v>
      </c>
      <c r="G45" s="5"/>
    </row>
    <row r="46" spans="1:7" x14ac:dyDescent="0.3">
      <c r="A46" t="s">
        <v>54</v>
      </c>
      <c r="B46">
        <v>0.13500000000000001</v>
      </c>
      <c r="C46">
        <v>72.22</v>
      </c>
      <c r="D46">
        <v>3</v>
      </c>
      <c r="E46">
        <v>0.6</v>
      </c>
      <c r="F46" s="5">
        <f>C46+(D46*$N$2 + E46*$N$3)/1000</f>
        <v>72.473799999999997</v>
      </c>
      <c r="G46" s="5"/>
    </row>
    <row r="47" spans="1:7" x14ac:dyDescent="0.3">
      <c r="A47" t="s">
        <v>55</v>
      </c>
      <c r="B47">
        <v>0.14399999999999999</v>
      </c>
      <c r="C47">
        <v>74.27</v>
      </c>
      <c r="D47">
        <v>3</v>
      </c>
      <c r="E47">
        <v>0.6</v>
      </c>
      <c r="F47" s="5">
        <f>C47+(D47*$N$2 + E47*$N$3)/1000</f>
        <v>74.523799999999994</v>
      </c>
      <c r="G47" s="5"/>
    </row>
    <row r="48" spans="1:7" x14ac:dyDescent="0.3">
      <c r="A48" t="s">
        <v>56</v>
      </c>
      <c r="B48">
        <v>0.125</v>
      </c>
      <c r="C48">
        <v>68.02</v>
      </c>
      <c r="D48">
        <v>3</v>
      </c>
      <c r="E48">
        <v>0.6</v>
      </c>
      <c r="F48" s="5">
        <f>C48+(D48*$N$2 + E48*$N$3)/1000</f>
        <v>68.273799999999994</v>
      </c>
      <c r="G48" s="5"/>
    </row>
    <row r="49" spans="1:7" x14ac:dyDescent="0.3">
      <c r="A49" t="s">
        <v>57</v>
      </c>
      <c r="B49">
        <v>0.11</v>
      </c>
      <c r="C49">
        <v>66.88</v>
      </c>
      <c r="D49">
        <v>3</v>
      </c>
      <c r="E49">
        <v>0.6</v>
      </c>
      <c r="F49" s="5">
        <f>C49+(D49*$N$2 + E49*$N$3)/1000</f>
        <v>67.133799999999994</v>
      </c>
      <c r="G49" s="5"/>
    </row>
    <row r="50" spans="1:7" x14ac:dyDescent="0.3">
      <c r="A50" t="s">
        <v>58</v>
      </c>
      <c r="B50">
        <v>0.13900000000000001</v>
      </c>
      <c r="C50">
        <v>76.22</v>
      </c>
      <c r="D50">
        <v>3</v>
      </c>
      <c r="E50">
        <v>0.6</v>
      </c>
      <c r="F50" s="5">
        <f>C50+(D50*$N$2 + E50*$N$3)/1000</f>
        <v>76.473799999999997</v>
      </c>
      <c r="G50" s="5"/>
    </row>
    <row r="51" spans="1:7" x14ac:dyDescent="0.3">
      <c r="A51" t="s">
        <v>59</v>
      </c>
      <c r="B51">
        <v>0.11</v>
      </c>
      <c r="C51">
        <v>70.02</v>
      </c>
      <c r="D51">
        <v>3</v>
      </c>
      <c r="E51">
        <v>0.6</v>
      </c>
      <c r="F51" s="5">
        <f>C51+(D51*$N$2 + E51*$N$3)/1000</f>
        <v>70.273799999999994</v>
      </c>
      <c r="G51" s="5"/>
    </row>
    <row r="52" spans="1:7" x14ac:dyDescent="0.3">
      <c r="A52" t="s">
        <v>60</v>
      </c>
      <c r="B52">
        <v>0.125</v>
      </c>
      <c r="C52">
        <v>71.02</v>
      </c>
      <c r="D52">
        <v>3</v>
      </c>
      <c r="E52">
        <v>0.6</v>
      </c>
      <c r="F52" s="5">
        <f>C52+(D52*$N$2 + E52*$N$3)/1000</f>
        <v>71.273799999999994</v>
      </c>
      <c r="G52" s="5"/>
    </row>
    <row r="53" spans="1:7" x14ac:dyDescent="0.3">
      <c r="A53" t="s">
        <v>61</v>
      </c>
      <c r="B53">
        <v>0.14299999999999999</v>
      </c>
      <c r="C53">
        <v>102.41</v>
      </c>
      <c r="D53">
        <v>3</v>
      </c>
      <c r="E53">
        <v>0.6</v>
      </c>
      <c r="F53" s="5">
        <f>C53+(D53*$N$2 + E53*$N$3)/1000</f>
        <v>102.66379999999999</v>
      </c>
      <c r="G53" s="5"/>
    </row>
    <row r="54" spans="1:7" x14ac:dyDescent="0.3">
      <c r="A54" t="s">
        <v>62</v>
      </c>
      <c r="B54">
        <v>9.0999999999999998E-2</v>
      </c>
      <c r="C54">
        <v>62.87</v>
      </c>
      <c r="D54">
        <v>3</v>
      </c>
      <c r="E54">
        <v>0.6</v>
      </c>
      <c r="F54" s="5">
        <f>C54+(D54*$N$2 + E54*$N$3)/1000</f>
        <v>63.123799999999996</v>
      </c>
      <c r="G54" s="5"/>
    </row>
    <row r="55" spans="1:7" x14ac:dyDescent="0.3">
      <c r="A55" t="s">
        <v>63</v>
      </c>
      <c r="B55">
        <v>9.0999999999999998E-2</v>
      </c>
      <c r="C55">
        <v>65.95</v>
      </c>
      <c r="D55">
        <v>3</v>
      </c>
      <c r="E55">
        <v>0.6</v>
      </c>
      <c r="F55" s="5">
        <f>C55+(D55*$N$2 + E55*$N$3)/1000</f>
        <v>66.203800000000001</v>
      </c>
      <c r="G55" s="5"/>
    </row>
    <row r="56" spans="1:7" x14ac:dyDescent="0.3">
      <c r="A56" t="s">
        <v>64</v>
      </c>
      <c r="B56">
        <v>0.14000000000000001</v>
      </c>
      <c r="C56">
        <v>72.930000000000007</v>
      </c>
      <c r="D56">
        <v>3</v>
      </c>
      <c r="E56">
        <v>0.6</v>
      </c>
      <c r="F56" s="5">
        <f>C56+(D56*$N$2 + E56*$N$3)/1000</f>
        <v>73.183800000000005</v>
      </c>
      <c r="G56" s="5"/>
    </row>
    <row r="57" spans="1:7" x14ac:dyDescent="0.3">
      <c r="A57" t="s">
        <v>65</v>
      </c>
      <c r="B57">
        <v>0.125</v>
      </c>
      <c r="C57">
        <v>72.34</v>
      </c>
      <c r="D57">
        <v>3</v>
      </c>
      <c r="E57">
        <v>0.6</v>
      </c>
      <c r="F57" s="5">
        <f>C57+(D57*$N$2 + E57*$N$3)/1000</f>
        <v>72.593800000000002</v>
      </c>
      <c r="G57" s="5"/>
    </row>
    <row r="58" spans="1:7" x14ac:dyDescent="0.3">
      <c r="A58" t="s">
        <v>66</v>
      </c>
      <c r="B58">
        <v>0.14299999999999999</v>
      </c>
      <c r="C58">
        <v>66.72</v>
      </c>
      <c r="D58">
        <v>3</v>
      </c>
      <c r="E58">
        <v>0.6</v>
      </c>
      <c r="F58" s="5">
        <f>C58+(D58*$N$2 + E58*$N$3)/1000</f>
        <v>66.973799999999997</v>
      </c>
      <c r="G58" s="5"/>
    </row>
    <row r="59" spans="1:7" x14ac:dyDescent="0.3">
      <c r="A59" t="s">
        <v>67</v>
      </c>
      <c r="B59">
        <v>0.13900000000000001</v>
      </c>
      <c r="C59">
        <v>74.540000000000006</v>
      </c>
      <c r="D59">
        <v>3</v>
      </c>
      <c r="E59">
        <v>0.6</v>
      </c>
      <c r="F59" s="5">
        <f>C59+(D59*$N$2 + E59*$N$3)/1000</f>
        <v>74.793800000000005</v>
      </c>
      <c r="G59" s="5"/>
    </row>
    <row r="60" spans="1:7" x14ac:dyDescent="0.3">
      <c r="A60" t="s">
        <v>68</v>
      </c>
      <c r="B60">
        <v>0.13800000000000001</v>
      </c>
      <c r="C60">
        <v>74</v>
      </c>
      <c r="D60">
        <v>3</v>
      </c>
      <c r="E60">
        <v>0.6</v>
      </c>
      <c r="F60" s="5">
        <f>C60+(D60*$N$2 + E60*$N$3)/1000</f>
        <v>74.253799999999998</v>
      </c>
      <c r="G60" s="5"/>
    </row>
    <row r="61" spans="1:7" x14ac:dyDescent="0.3">
      <c r="A61" t="s">
        <v>69</v>
      </c>
      <c r="B61">
        <v>0.128</v>
      </c>
      <c r="C61">
        <v>73.84</v>
      </c>
      <c r="D61">
        <v>1.1000000000000001</v>
      </c>
      <c r="E61">
        <v>0.11</v>
      </c>
      <c r="F61" s="5">
        <f>C61+(D61*$N$2 + E61*$N$3)/1000</f>
        <v>73.900280000000009</v>
      </c>
      <c r="G61" s="5"/>
    </row>
    <row r="62" spans="1:7" x14ac:dyDescent="0.3">
      <c r="A62" t="s">
        <v>70</v>
      </c>
      <c r="B62">
        <v>8.4000000000000005E-2</v>
      </c>
      <c r="C62">
        <v>68.44</v>
      </c>
      <c r="D62">
        <v>1.1000000000000001</v>
      </c>
      <c r="E62">
        <v>0.11</v>
      </c>
      <c r="F62" s="5">
        <f>C62+(D62*$N$2 + E62*$N$3)/1000</f>
        <v>68.500280000000004</v>
      </c>
      <c r="G62" s="5"/>
    </row>
    <row r="63" spans="1:7" x14ac:dyDescent="0.3">
      <c r="A63" t="s">
        <v>71</v>
      </c>
      <c r="B63">
        <v>0.125</v>
      </c>
      <c r="C63">
        <v>71.06</v>
      </c>
      <c r="D63">
        <v>1.1000000000000001</v>
      </c>
      <c r="E63">
        <v>0.11</v>
      </c>
      <c r="F63" s="5">
        <f>C63+(D63*$N$2 + E63*$N$3)/1000</f>
        <v>71.120280000000008</v>
      </c>
      <c r="G63" s="5"/>
    </row>
    <row r="64" spans="1:7" x14ac:dyDescent="0.3">
      <c r="A64" t="s">
        <v>72</v>
      </c>
      <c r="B64">
        <v>0.12</v>
      </c>
      <c r="C64">
        <v>81.55</v>
      </c>
      <c r="D64">
        <v>1.1000000000000001</v>
      </c>
      <c r="E64">
        <v>0.11</v>
      </c>
      <c r="F64" s="5">
        <f>C64+(D64*$N$2 + E64*$N$3)/1000</f>
        <v>81.610280000000003</v>
      </c>
      <c r="G64" s="5"/>
    </row>
    <row r="65" spans="1:7" x14ac:dyDescent="0.3">
      <c r="A65" t="s">
        <v>73</v>
      </c>
      <c r="C65">
        <v>94.4</v>
      </c>
      <c r="D65">
        <v>1.9</v>
      </c>
      <c r="E65">
        <v>0.42</v>
      </c>
      <c r="F65" s="5">
        <f>C65+(D65*$N$2 + E65*$N$3)/1000</f>
        <v>94.572659999999999</v>
      </c>
      <c r="G65" s="5"/>
    </row>
    <row r="66" spans="1:7" x14ac:dyDescent="0.3">
      <c r="A66" t="s">
        <v>74</v>
      </c>
      <c r="C66">
        <v>93.7</v>
      </c>
      <c r="D66">
        <v>1.9</v>
      </c>
      <c r="E66">
        <v>0.42</v>
      </c>
      <c r="F66" s="5">
        <f>C66+(D66*$N$2 + E66*$N$3)/1000</f>
        <v>93.872659999999996</v>
      </c>
      <c r="G66" s="5"/>
    </row>
    <row r="67" spans="1:7" x14ac:dyDescent="0.3">
      <c r="A67" t="s">
        <v>75</v>
      </c>
      <c r="C67">
        <v>95.5</v>
      </c>
      <c r="D67">
        <v>1.9</v>
      </c>
      <c r="E67">
        <v>0.42</v>
      </c>
      <c r="F67" s="5">
        <f>C67+(D67*$N$2 + E67*$N$3)/1000</f>
        <v>95.672659999999993</v>
      </c>
      <c r="G67" s="5"/>
    </row>
    <row r="68" spans="1:7" x14ac:dyDescent="0.3">
      <c r="A68" t="s">
        <v>76</v>
      </c>
      <c r="C68">
        <v>93.7</v>
      </c>
      <c r="D68">
        <v>1.9</v>
      </c>
      <c r="E68">
        <v>0.42</v>
      </c>
      <c r="F68" s="5">
        <f>C68+(D68*$N$2 + E68*$N$3)/1000</f>
        <v>93.872659999999996</v>
      </c>
      <c r="G68" s="5"/>
    </row>
    <row r="69" spans="1:7" x14ac:dyDescent="0.3">
      <c r="A69" t="s">
        <v>77</v>
      </c>
      <c r="C69">
        <v>95.1</v>
      </c>
      <c r="D69">
        <v>1.9</v>
      </c>
      <c r="E69">
        <v>0.42</v>
      </c>
      <c r="F69" s="5">
        <f>C69+(D69*$N$2 + E69*$N$3)/1000</f>
        <v>95.272659999999988</v>
      </c>
      <c r="G6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9" sqref="B19"/>
    </sheetView>
  </sheetViews>
  <sheetFormatPr defaultRowHeight="14.4" x14ac:dyDescent="0.3"/>
  <cols>
    <col min="1" max="1" width="15.6640625" bestFit="1" customWidth="1"/>
    <col min="2" max="2" width="25.6640625" bestFit="1" customWidth="1"/>
  </cols>
  <sheetData>
    <row r="1" spans="1:2" x14ac:dyDescent="0.3">
      <c r="A1" t="str">
        <f>Calculations!A1</f>
        <v>Fuel</v>
      </c>
      <c r="B1" t="str">
        <f>Calculations!G1</f>
        <v>CO2eq_kg_perTBtu</v>
      </c>
    </row>
    <row r="2" spans="1:2" x14ac:dyDescent="0.3">
      <c r="A2" t="str">
        <f>Calculations!A2</f>
        <v>Coal</v>
      </c>
      <c r="B2">
        <f>Calculations!G2</f>
        <v>95421800</v>
      </c>
    </row>
    <row r="3" spans="1:2" x14ac:dyDescent="0.3">
      <c r="A3" t="str">
        <f>Calculations!A3</f>
        <v>Coke_and_breeze</v>
      </c>
      <c r="B3">
        <f>Calculations!G3</f>
        <v>114421800</v>
      </c>
    </row>
    <row r="4" spans="1:2" x14ac:dyDescent="0.3">
      <c r="A4" t="str">
        <f>Calculations!A4</f>
        <v>Natural_gas</v>
      </c>
      <c r="B4">
        <f>Calculations!G4</f>
        <v>53114800</v>
      </c>
    </row>
    <row r="5" spans="1:2" x14ac:dyDescent="0.3">
      <c r="A5" t="str">
        <f>Calculations!A5</f>
        <v>Diesel</v>
      </c>
      <c r="B5">
        <f>Calculations!G5</f>
        <v>74213799.999999985</v>
      </c>
    </row>
    <row r="6" spans="1:2" x14ac:dyDescent="0.3">
      <c r="A6" t="str">
        <f>Calculations!A6</f>
        <v>LPG_NGL</v>
      </c>
      <c r="B6">
        <f>Calculations!G6</f>
        <v>61963800</v>
      </c>
    </row>
    <row r="7" spans="1:2" x14ac:dyDescent="0.3">
      <c r="A7" t="str">
        <f>Calculations!A7</f>
        <v>Petrol</v>
      </c>
      <c r="B7">
        <f>Calculations!G7</f>
        <v>70473800</v>
      </c>
    </row>
    <row r="8" spans="1:2" x14ac:dyDescent="0.3">
      <c r="A8" t="str">
        <f>Calculations!A8</f>
        <v>Residual_fuel_oil</v>
      </c>
      <c r="B8">
        <f>Calculations!G8</f>
        <v>75353800</v>
      </c>
    </row>
    <row r="9" spans="1:2" x14ac:dyDescent="0.3">
      <c r="A9" t="str">
        <f>Calculations!A9</f>
        <v>Other</v>
      </c>
      <c r="B9">
        <f>Calculations!G9</f>
        <v>94632015.000000015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emission_factors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2017-07-14T19:02:27Z</dcterms:modified>
</cp:coreProperties>
</file>