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2FB1C9EC-68A4-4419-BFEE-3497B16152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dium-ion batteries" sheetId="2" r:id="rId1"/>
  </sheets>
  <definedNames>
    <definedName name="_xlnm._FilterDatabase" localSheetId="0" hidden="1">'sodium-ion batteries'!$A$1:$K$480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1" i="2" l="1"/>
  <c r="B35" i="2"/>
  <c r="B499" i="2" l="1"/>
  <c r="B498" i="2"/>
  <c r="B497" i="2"/>
  <c r="B496" i="2"/>
  <c r="B495" i="2"/>
  <c r="B494" i="2"/>
  <c r="B493" i="2"/>
  <c r="B492" i="2"/>
  <c r="G510" i="2" l="1"/>
  <c r="E510" i="2"/>
  <c r="A510" i="2"/>
  <c r="B444" i="2" l="1"/>
  <c r="B443" i="2"/>
  <c r="B442" i="2"/>
  <c r="B441" i="2"/>
  <c r="B440" i="2"/>
  <c r="B439" i="2"/>
  <c r="B438" i="2"/>
  <c r="B462" i="2"/>
  <c r="B461" i="2"/>
  <c r="B460" i="2"/>
  <c r="B459" i="2"/>
  <c r="B458" i="2"/>
  <c r="B457" i="2"/>
  <c r="B456" i="2"/>
  <c r="B480" i="2"/>
  <c r="B479" i="2"/>
  <c r="B478" i="2"/>
  <c r="B477" i="2"/>
  <c r="B476" i="2"/>
  <c r="B475" i="2"/>
  <c r="B474" i="2"/>
</calcChain>
</file>

<file path=xl/sharedStrings.xml><?xml version="1.0" encoding="utf-8"?>
<sst xmlns="http://schemas.openxmlformats.org/spreadsheetml/2006/main" count="2091" uniqueCount="264">
  <si>
    <t>Database</t>
  </si>
  <si>
    <t>Activity</t>
  </si>
  <si>
    <t>comment</t>
  </si>
  <si>
    <t>location</t>
  </si>
  <si>
    <t>RER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</si>
  <si>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</si>
  <si>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</si>
  <si>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</si>
  <si>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</si>
  <si>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</si>
  <si>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</si>
  <si>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</si>
  <si>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</si>
  <si>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</si>
  <si>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Heat, waste</t>
  </si>
  <si>
    <t>megajoule</t>
  </si>
  <si>
    <t>air</t>
  </si>
  <si>
    <t>biosphere</t>
  </si>
  <si>
    <t>production</t>
  </si>
  <si>
    <t>technosphere</t>
  </si>
  <si>
    <t>market for aluminium collector foil, for Li-ion battery</t>
  </si>
  <si>
    <t>GLO</t>
  </si>
  <si>
    <t>market for carbon black</t>
  </si>
  <si>
    <t>market for transport, freight, lorry, unspecified</t>
  </si>
  <si>
    <t>ton kilometer</t>
  </si>
  <si>
    <t>market group for electricity, medium voltage</t>
  </si>
  <si>
    <t>kilowatt hour</t>
  </si>
  <si>
    <t>market group for transport, freight train</t>
  </si>
  <si>
    <t>process</t>
  </si>
  <si>
    <t>square meter</t>
  </si>
  <si>
    <t>market for nylon 6</t>
  </si>
  <si>
    <t>biosphere3</t>
  </si>
  <si>
    <t>nylon 6</t>
  </si>
  <si>
    <t>transport, freight, lorry, unspecified</t>
  </si>
  <si>
    <t>transport, freight train</t>
  </si>
  <si>
    <t>metal working factory construction</t>
  </si>
  <si>
    <t>metal working factory</t>
  </si>
  <si>
    <t>sheet rolling, steel</t>
  </si>
  <si>
    <t>steel production, converter, low-alloyed</t>
  </si>
  <si>
    <t>steel, low-alloyed</t>
  </si>
  <si>
    <t>market for carboxymethyl cellulose, powder</t>
  </si>
  <si>
    <t>carboxymethyl cellulose, powder</t>
  </si>
  <si>
    <t>market for styrene butadiene rubber (SBR)</t>
  </si>
  <si>
    <t>styrene butadiene rubber (SBR)</t>
  </si>
  <si>
    <t>formula</t>
  </si>
  <si>
    <t>original_amount</t>
  </si>
  <si>
    <t>R-132b</t>
  </si>
  <si>
    <t>market for acetoacetic acid</t>
  </si>
  <si>
    <t>acetoacetic acid</t>
  </si>
  <si>
    <t>market for butene, mixed</t>
  </si>
  <si>
    <t>butene, mixed</t>
  </si>
  <si>
    <t>market for hydrogen, liquid</t>
  </si>
  <si>
    <t>hydrogen, liquid</t>
  </si>
  <si>
    <t>market for sodium tetrahydridoborate</t>
  </si>
  <si>
    <t>sodium tetrahydridoborate</t>
  </si>
  <si>
    <t>market for wastewater, average</t>
  </si>
  <si>
    <t>Europe without Switzerland</t>
  </si>
  <si>
    <t>cubic meter</t>
  </si>
  <si>
    <t>wastewater, average</t>
  </si>
  <si>
    <t>market for water, decarbonised</t>
  </si>
  <si>
    <t>RoW</t>
  </si>
  <si>
    <t>water, decarbonised</t>
  </si>
  <si>
    <t>electricity, medium voltage</t>
  </si>
  <si>
    <t>market for sulfuric acid</t>
  </si>
  <si>
    <t>sulfuric acid</t>
  </si>
  <si>
    <t>market for water, deionised</t>
  </si>
  <si>
    <t>water, deionised</t>
  </si>
  <si>
    <t>soda ash, light, crystalline, heptahydrate, to generic market for neutralising agent</t>
  </si>
  <si>
    <t>neutralising agent, sodium hydroxide-equivalent</t>
  </si>
  <si>
    <t>Carbon dioxide, fossil</t>
  </si>
  <si>
    <t>Nitric oxide</t>
  </si>
  <si>
    <t>Nitrogen dioxide</t>
  </si>
  <si>
    <t>water::surface water</t>
  </si>
  <si>
    <t>Sulfur oxides</t>
  </si>
  <si>
    <t>nitrogen, liquid</t>
  </si>
  <si>
    <t>market for benzaldehyde</t>
  </si>
  <si>
    <t>benzaldehyde</t>
  </si>
  <si>
    <t>market for chemical factory, organics</t>
  </si>
  <si>
    <t>chemical factory, organics</t>
  </si>
  <si>
    <t>market for pitch</t>
  </si>
  <si>
    <t>pitch</t>
  </si>
  <si>
    <t>market group for heat, district or industrial, natural gas</t>
  </si>
  <si>
    <t>heat, district or industrial, natural gas</t>
  </si>
  <si>
    <t>Water</t>
  </si>
  <si>
    <t>water</t>
  </si>
  <si>
    <t>water production, deionised</t>
  </si>
  <si>
    <t>market for battery separator</t>
  </si>
  <si>
    <t>market for dimethyl carbonate</t>
  </si>
  <si>
    <t>market for ethylene carbonate</t>
  </si>
  <si>
    <t>Occupation, mineral extraction site</t>
  </si>
  <si>
    <t>square meter-year</t>
  </si>
  <si>
    <t>natural resource::land</t>
  </si>
  <si>
    <t>market for lime, hydrated, loose weight</t>
  </si>
  <si>
    <t>lime, hydrated, loose weight</t>
  </si>
  <si>
    <t>market for sodium chloride, brine solution</t>
  </si>
  <si>
    <t>sodium chloride, brine solution</t>
  </si>
  <si>
    <t>aluminium collector foil, for Li-ion battery</t>
  </si>
  <si>
    <t>carbon black</t>
  </si>
  <si>
    <t>NMMT active material</t>
  </si>
  <si>
    <t>market for manganese dioxide</t>
  </si>
  <si>
    <t>manganese dioxide</t>
  </si>
  <si>
    <t>market for soda ash, dense</t>
  </si>
  <si>
    <t>soda ash, dense</t>
  </si>
  <si>
    <t>market for titanium dioxide</t>
  </si>
  <si>
    <t>titanium dioxide</t>
  </si>
  <si>
    <t>NVPF active material</t>
  </si>
  <si>
    <t>Water, cooling, unspecified natural origin</t>
  </si>
  <si>
    <t>natural resource::in water</t>
  </si>
  <si>
    <t>market for sodium fluoride</t>
  </si>
  <si>
    <t>sodium fluoride</t>
  </si>
  <si>
    <t>market group for municipal solid waste</t>
  </si>
  <si>
    <t>municipal solid waste</t>
  </si>
  <si>
    <t>Acetic acid</t>
  </si>
  <si>
    <t>Ethanol</t>
  </si>
  <si>
    <t>Phosphoric acid</t>
  </si>
  <si>
    <t>ZA</t>
  </si>
  <si>
    <t>market for acetic acid, without water, in 98% solution state</t>
  </si>
  <si>
    <t>acetic acid, without water, in 98% solution state</t>
  </si>
  <si>
    <t>market for ethanol, without water, in 99.7% solution state, from ethylene</t>
  </si>
  <si>
    <t>ethanol, without water, in 99.7% solution state, from ethylene</t>
  </si>
  <si>
    <t>market for isopropyl acetate</t>
  </si>
  <si>
    <t>isopropyl acetate</t>
  </si>
  <si>
    <t>market for manganese concentrate</t>
  </si>
  <si>
    <t>manganese concentrate</t>
  </si>
  <si>
    <t>market for phosphoric acid, industrial grade, without water, in 85% solution state</t>
  </si>
  <si>
    <t>phosphoric acid, industrial grade, without water, in 85% solution state</t>
  </si>
  <si>
    <t>market for transport, freight train</t>
  </si>
  <si>
    <t>market for transport, freight, lorry 16-32 metric ton, EURO5</t>
  </si>
  <si>
    <t>transport, freight, lorry 16-32 metric ton, EURO5</t>
  </si>
  <si>
    <t>NaPBA active material</t>
  </si>
  <si>
    <t>market for hydrochloric acid, without water, in 30% solution state</t>
  </si>
  <si>
    <t>market for hydrogen cyanide</t>
  </si>
  <si>
    <t>hydrogen cyanide</t>
  </si>
  <si>
    <t>market for iron(II) chloride</t>
  </si>
  <si>
    <t>iron(II) chloride</t>
  </si>
  <si>
    <t>market for iron(III) chloride, without water, in 14% iron solution state</t>
  </si>
  <si>
    <t>0.207674954 - 0.0188795412558888</t>
  </si>
  <si>
    <t>iron(III) chloride, without water, in 14% iron solution state</t>
  </si>
  <si>
    <t>market for sodium hydroxide, without water, in 50% solution state</t>
  </si>
  <si>
    <t>sodium hydroxide, without water, in 50% solution state</t>
  </si>
  <si>
    <t>Phosphorus trichloride</t>
  </si>
  <si>
    <t>chemical factory construction, organics</t>
  </si>
  <si>
    <t>market for hydrogen fluoride</t>
  </si>
  <si>
    <t>hydrogen fluoride</t>
  </si>
  <si>
    <t>market for lime, hydrated, packed</t>
  </si>
  <si>
    <t>lime, hydrated, packed</t>
  </si>
  <si>
    <t>market for limestone residue</t>
  </si>
  <si>
    <t>limestone residue</t>
  </si>
  <si>
    <t>market for phosphorus pentachloride</t>
  </si>
  <si>
    <t>phosphorus pentachloride</t>
  </si>
  <si>
    <t>sodium fluoride production</t>
  </si>
  <si>
    <t>Sodium</t>
  </si>
  <si>
    <t>Sulfate</t>
  </si>
  <si>
    <t>market for nickel sulfate</t>
  </si>
  <si>
    <t>nickel sulfate</t>
  </si>
  <si>
    <t>natural resource::in ground</t>
  </si>
  <si>
    <t>7.6*3.6</t>
  </si>
  <si>
    <t>market for trichloroethylene</t>
  </si>
  <si>
    <t>trichloroethylene</t>
  </si>
  <si>
    <t>water production, ultrapure</t>
  </si>
  <si>
    <t>water, ultrapure</t>
  </si>
  <si>
    <t>dimethyl carbonate</t>
  </si>
  <si>
    <t>ethylene carbonate</t>
  </si>
  <si>
    <t>battery separator</t>
  </si>
  <si>
    <t>SIB</t>
  </si>
  <si>
    <t>ei_3.9.1_cutoff</t>
  </si>
  <si>
    <t>hydrochloric acid, without water, in 30% solution state</t>
  </si>
  <si>
    <t>Nickel II</t>
  </si>
  <si>
    <t>21700 container, for SIB battery</t>
  </si>
  <si>
    <t>21700 container production, for SIB battery</t>
  </si>
  <si>
    <t>NMMT active material production, for SIB battery</t>
  </si>
  <si>
    <t>cathode, NMMT</t>
  </si>
  <si>
    <t>anode production, NVPF, with fossil based precursor, for SIB battery</t>
  </si>
  <si>
    <t>binder production, CMC-SBR, for SIB battery</t>
  </si>
  <si>
    <t>binder, CMC-SBR</t>
  </si>
  <si>
    <t>binder production, PVDF, for SIB battery</t>
  </si>
  <si>
    <t>binder, PVDF</t>
  </si>
  <si>
    <t>cleaning surface production, for SIB battery</t>
  </si>
  <si>
    <t>cleaning surface</t>
  </si>
  <si>
    <t>hard carbon, from pitch, for SIB battery</t>
  </si>
  <si>
    <t>hard carbon, from pitch</t>
  </si>
  <si>
    <t>magnesium hydroxide production</t>
  </si>
  <si>
    <t>magnesium hydroxide</t>
  </si>
  <si>
    <t>anode production, NMMT, with fossil based precursor, for SIB battery</t>
  </si>
  <si>
    <t>anode, NMMT, with fossil based precursor</t>
  </si>
  <si>
    <t>cathode production, NMMT, for SIB battery</t>
  </si>
  <si>
    <t>anode, NVPF, with fossil based precursor</t>
  </si>
  <si>
    <t>NVPF active material production, for SIB battery</t>
  </si>
  <si>
    <t>cathode production, NVPF, for SIB battery</t>
  </si>
  <si>
    <t>cathode, NVPF</t>
  </si>
  <si>
    <t>NMVP production, Na4MnV(PO4)3</t>
  </si>
  <si>
    <t>NMVP</t>
  </si>
  <si>
    <t>anode production, NaPBA, with fossil based precursor, for SIB battery</t>
  </si>
  <si>
    <t>anode, NaPBA, with fossil based precursor</t>
  </si>
  <si>
    <t>NaPBA active material production, for SIB battery</t>
  </si>
  <si>
    <t>cathode production, NaPBA, for SIB battery</t>
  </si>
  <si>
    <t>cathode, NaPBA</t>
  </si>
  <si>
    <t>sodium hexafluorophosphate production</t>
  </si>
  <si>
    <t>sodium hexafluorophosphate</t>
  </si>
  <si>
    <t>nickel carbonate production</t>
  </si>
  <si>
    <t>1,2-Dichloro-1,1-difluoroethane (R-132b) production</t>
  </si>
  <si>
    <t>electrolyte production, SIB</t>
  </si>
  <si>
    <t>electrolyte, SIB</t>
  </si>
  <si>
    <t>battery cell production, SIB, with NMMT cathode and fossil-HC anode</t>
  </si>
  <si>
    <t>battery cell production, SIB, with NVPF cathode and fossil-HC anode</t>
  </si>
  <si>
    <t>battery cell production, SIB, with NaPBA cathode and fossil-HC anode</t>
  </si>
  <si>
    <t>vanadium pentoxide</t>
  </si>
  <si>
    <t>vanadium pentoxide production</t>
  </si>
  <si>
    <t>vanadium phospate production, VPO4, carbon coated</t>
  </si>
  <si>
    <t>vanadium phosphate, carbon coated</t>
  </si>
  <si>
    <t>Nickel</t>
  </si>
  <si>
    <t>treatment of average incineration residue, residual material landfill</t>
  </si>
  <si>
    <t>average incineration residue</t>
  </si>
  <si>
    <t>nickel plating</t>
  </si>
  <si>
    <t>format</t>
  </si>
  <si>
    <t>Excel</t>
  </si>
  <si>
    <t>source</t>
  </si>
  <si>
    <t>Multiplied by (1/0.045) to transform from unit cell to kilogram of cell</t>
  </si>
  <si>
    <t>Multiplied by (1/0.053177) to transform from unit cell to kilogram of cell</t>
  </si>
  <si>
    <t>Multiplied by (1/0.0562) to transform from unit cell to kilogram of cell</t>
  </si>
  <si>
    <r>
      <t xml:space="preserve">Zhang, S., Steubing, B., Potter, H. K., Hansson, P. A., &amp; Nordberg, Å. (2024). Future climate impacts of sodium-ion batteries. </t>
    </r>
    <r>
      <rPr>
        <i/>
        <sz val="11"/>
        <color theme="1"/>
        <rFont val="Calibri"/>
        <family val="2"/>
        <scheme val="minor"/>
      </rPr>
      <t>Resources, Conservation and Recycling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>, 107362. https://doi.org/10.1016/j.resconrec.2023.107362</t>
    </r>
  </si>
  <si>
    <t>Source: Zhang, S., Steubing, B., Potter, H. K., Hansson, P. A., &amp; Nordberg, Å. (2024). Future climate impacts of sodium-ion batteries. Resources, Conservation and Recycling, 202, 107362. https://doi.org/10.1016/j.resconrec.2023.107362</t>
  </si>
  <si>
    <t>this process also produce 1.4227 of NaCl, it is assumed that this amount of salt are treated as waste. Source: Zhang, S., Steubing, B., Potter, H. K., Hansson, P. A., &amp; Nordberg, Å. (2024). Future climate impacts of sodium-ion batteries. Resources, Conservation and Recycling, 202, 107362. https://doi.org/10.1016/j.resconrec.2023.107362</t>
  </si>
  <si>
    <t>one 21700 NMMT-hard carbon battery cell, with a weight of 56.2g, a voltage of 3.2 V, a speciifc energy of 157 Wh/kg. Lifetime: 628 kWh/kg (4000cycles x 157) Source: Zhang, S., Steubing, B., Potter, H. K., Hansson, P. A., &amp; Nordberg, Å. (2024). Future climate impacts of sodium-ion batteries. Resources, Conservation and Recycling, 202, 107362. https://doi.org/10.1016/j.resconrec.2023.107362</t>
  </si>
  <si>
    <t>one 21700 NVPF-hard carbon battery cell, with a weight of 53.177g, a voltage of 3.4 V, a speciifc energy of 145 Wh/kg. Lifetime: 725 kWh/kg (5000 cycles x 145). Source: Zhang, S., Steubing, B., Potter, H. K., Hansson, P. A., &amp; Nordberg, Å. (2024). Future climate impacts of sodium-ion batteries. Resources, Conservation and Recycling, 202, 107362. https://doi.org/10.1016/j.resconrec.2023.107362</t>
  </si>
  <si>
    <t>one 21700 NaPBA-hard carbon battery cell, with a weight of 45g, a voltage of 3 V, a speciifc energy of 132 Wh/kg. Lifetime: 924 kWh/kg (7000 cycles * 132). Source: Zhang, S., Steubing, B., Potter, H. K., Hansson, P. A., &amp; Nordberg, Å. (2024). Future climate impacts of sodium-ion batteries. Resources, Conservation and Recycling, 202, 107362. https://doi.org/10.1016/j.resconrec.2023.107362</t>
  </si>
  <si>
    <t>battery cell</t>
  </si>
  <si>
    <t>code</t>
  </si>
  <si>
    <t>758dd8748d67407588765f9b05389dc0</t>
  </si>
  <si>
    <t>8561a2eecd6e4f8a9bfd165b2a7332e0</t>
  </si>
  <si>
    <t>production amount</t>
  </si>
  <si>
    <t>market group for transport, freight, inland waterways, barge</t>
  </si>
  <si>
    <t>transport, freight, inland waterways, barge</t>
  </si>
  <si>
    <t>market group for transport, freight, lorry, unspecified</t>
  </si>
  <si>
    <t>market for transport, freight, sea, container ship</t>
  </si>
  <si>
    <t>transport, freight, sea, container ship</t>
  </si>
  <si>
    <t>market for battery, Sodium-ion, SiB</t>
  </si>
  <si>
    <t>battery, SiB</t>
  </si>
  <si>
    <t>battery module production, for LiS battery</t>
  </si>
  <si>
    <t>aluminium busbar production, for LiS battery</t>
  </si>
  <si>
    <t>aluminium busbar</t>
  </si>
  <si>
    <t>bimetallic busbar production, for LiS battery</t>
  </si>
  <si>
    <t>bimetallic busbar</t>
  </si>
  <si>
    <t>copper busbar production, for LiS battery</t>
  </si>
  <si>
    <t>copper busbar</t>
  </si>
  <si>
    <t>market for polypropylene, granulate</t>
  </si>
  <si>
    <t>polypropylene, granulate</t>
  </si>
  <si>
    <t>market for steel, low-alloyed</t>
  </si>
  <si>
    <t>market for injection moulding</t>
  </si>
  <si>
    <t>injection moulding</t>
  </si>
  <si>
    <t>market for metal working, average for steel product manufacturing</t>
  </si>
  <si>
    <t>metal working, average for steel product manufacturing</t>
  </si>
  <si>
    <t>battery module production, for SiB battery</t>
  </si>
  <si>
    <t>Taken from Wickerts et al. (2023). Prospective Life Cycle Assessment of Lithium-Sulfur Batteries for Stationary Energy Storage. ACS Sustainable Chemistry &amp; Engineering. Based on Ainsworth (2016), Peters and Weil (2017), Ellingsen et al. (2014) and adapted to SiB battery cells.</t>
  </si>
  <si>
    <t>battery, SiB module</t>
  </si>
  <si>
    <t>Originally from  Wickerts et al. (2023). Prospective Life Cycle Assessment of Lithium-Sulfur Batteries for Stationary Energy Storage. ACS Sustainable Chemistry &amp; Engineering. Based on Ainsworth (2016), Peters and Weil (2017), Ellingsen et al. (2014), but adapted to SiB batterx cells since the publication does not give information on packing.</t>
  </si>
  <si>
    <t>One kilogram 21700 NMMT-hard carbon battery cell inside battery pack, with a unit weight of 56.2g, a voltage of 3.2 V, a speciifc energy of 157 Wh/kg. Lifetime: 628 kWh/kg cell (4000 cycles x 0.157 kWh), 4'000 cycles. Source: Zhang, S., Steubing, B., Potter, H. K., Hansson, P. A., &amp; Nordberg, Å. (2024). Future climate impacts of sodium-ion batteries. Resources, Conservation and Recycling, 202, 107362. https://doi.org/10.1016/j.resconrec.2023.107362</t>
  </si>
  <si>
    <t>market for nitrogen, liquid</t>
  </si>
  <si>
    <t>Original inventory from Peters, J., Buchholz, D., Passerini, S., &amp; Weil, M. (2016). Life cycle assessment of sodium-ion batteries. Energy &amp; Environmental Science, 9(5), 1744-1751.
Inventory obtained from Zhang, S., Steubing, B., Potter, H. K., Hansson, P. A., &amp; Nordberg, Å. (2024). Future climate impacts of sodium-ion batteries. Resources, Conservation and Recycling, 202, 107362. https://doi.org/10.1016/j.resconrec.2023.107362</t>
  </si>
  <si>
    <t>Carbonate</t>
  </si>
  <si>
    <t>nickel carbonate, anhydrous, at plant</t>
  </si>
  <si>
    <t>Original inventory assumed no further wastewater treatment</t>
  </si>
  <si>
    <t>Original inventory: 0.0127kg | This value was modified to align with industrial wastewater regulations</t>
  </si>
  <si>
    <t>Original inventory: 0.013kg | This value was modified to align with industrial wastewater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</si>
</sst>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"/>
    <numFmt numFmtId="167" formatCode="0.0E+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6"/>
  <sheetViews>
    <sheetView tabSelected="1" topLeftCell="A382" zoomScaleNormal="100" workbookViewId="0">
      <selection activeCell="G404" sqref="G404"/>
    </sheetView>
  </sheetViews>
  <sheetFormatPr defaultColWidth="8.85546875" defaultRowHeight="15" x14ac:dyDescent="0.25"/>
  <cols>
    <col min="1" max="1" width="49.28515625" customWidth="1"/>
    <col min="2" max="2" width="40" customWidth="1"/>
    <col min="3" max="3" width="17.42578125" bestFit="1" customWidth="1"/>
    <col min="4" max="4" width="16.28515625" customWidth="1"/>
    <col min="5" max="5" width="26.140625" bestFit="1" customWidth="1"/>
    <col min="6" max="6" width="25.42578125" bestFit="1" customWidth="1"/>
    <col min="7" max="7" width="45.42578125" bestFit="1" customWidth="1"/>
  </cols>
  <sheetData>
    <row r="1" spans="1:7" x14ac:dyDescent="0.25">
      <c r="A1" t="s">
        <v>0</v>
      </c>
      <c r="B1" t="s">
        <v>164</v>
      </c>
    </row>
    <row r="2" spans="1:7" x14ac:dyDescent="0.25">
      <c r="A2" t="s">
        <v>214</v>
      </c>
      <c r="B2" t="s">
        <v>215</v>
      </c>
    </row>
    <row r="4" spans="1:7" x14ac:dyDescent="0.25">
      <c r="A4" s="1" t="s">
        <v>1</v>
      </c>
      <c r="B4" s="1" t="s">
        <v>169</v>
      </c>
    </row>
    <row r="5" spans="1:7" x14ac:dyDescent="0.25">
      <c r="A5" t="s">
        <v>2</v>
      </c>
      <c r="B5" t="s">
        <v>221</v>
      </c>
    </row>
    <row r="6" spans="1:7" x14ac:dyDescent="0.25">
      <c r="A6" t="s">
        <v>3</v>
      </c>
      <c r="B6" t="s">
        <v>4</v>
      </c>
    </row>
    <row r="7" spans="1:7" x14ac:dyDescent="0.25">
      <c r="A7" t="s">
        <v>5</v>
      </c>
      <c r="B7" t="s">
        <v>168</v>
      </c>
    </row>
    <row r="8" spans="1:7" x14ac:dyDescent="0.25">
      <c r="A8" t="s">
        <v>13</v>
      </c>
      <c r="B8" t="s">
        <v>28</v>
      </c>
    </row>
    <row r="9" spans="1:7" x14ac:dyDescent="0.25">
      <c r="A9" t="s">
        <v>6</v>
      </c>
      <c r="B9" t="s">
        <v>7</v>
      </c>
    </row>
    <row r="10" spans="1:7" x14ac:dyDescent="0.25">
      <c r="A10" t="s">
        <v>216</v>
      </c>
      <c r="B10" t="s">
        <v>220</v>
      </c>
    </row>
    <row r="11" spans="1:7" x14ac:dyDescent="0.25">
      <c r="A11" s="1" t="s">
        <v>8</v>
      </c>
    </row>
    <row r="12" spans="1:7" x14ac:dyDescent="0.25">
      <c r="A12" t="s">
        <v>9</v>
      </c>
      <c r="B12" t="s">
        <v>10</v>
      </c>
      <c r="C12" t="s">
        <v>11</v>
      </c>
      <c r="D12" t="s">
        <v>3</v>
      </c>
      <c r="E12" t="s">
        <v>6</v>
      </c>
      <c r="F12" t="s">
        <v>13</v>
      </c>
      <c r="G12" t="s">
        <v>5</v>
      </c>
    </row>
    <row r="13" spans="1:7" x14ac:dyDescent="0.25">
      <c r="A13" t="s">
        <v>169</v>
      </c>
      <c r="B13">
        <v>1</v>
      </c>
      <c r="C13" t="s">
        <v>164</v>
      </c>
      <c r="D13" t="s">
        <v>4</v>
      </c>
      <c r="E13" t="s">
        <v>7</v>
      </c>
      <c r="F13" t="s">
        <v>18</v>
      </c>
      <c r="G13" t="s">
        <v>168</v>
      </c>
    </row>
    <row r="14" spans="1:7" x14ac:dyDescent="0.25">
      <c r="A14" t="s">
        <v>177</v>
      </c>
      <c r="B14">
        <v>1.2140184349262255</v>
      </c>
      <c r="C14" t="s">
        <v>164</v>
      </c>
      <c r="D14" t="s">
        <v>4</v>
      </c>
      <c r="E14" t="s">
        <v>29</v>
      </c>
      <c r="F14" t="s">
        <v>19</v>
      </c>
      <c r="G14" t="s">
        <v>178</v>
      </c>
    </row>
    <row r="15" spans="1:7" x14ac:dyDescent="0.25">
      <c r="A15" t="s">
        <v>213</v>
      </c>
      <c r="B15">
        <v>1.2140184349262255</v>
      </c>
      <c r="C15" t="s">
        <v>164</v>
      </c>
      <c r="D15" t="s">
        <v>4</v>
      </c>
      <c r="E15" t="s">
        <v>29</v>
      </c>
      <c r="F15" t="s">
        <v>19</v>
      </c>
      <c r="G15" t="s">
        <v>213</v>
      </c>
    </row>
    <row r="16" spans="1:7" x14ac:dyDescent="0.25">
      <c r="A16" t="s">
        <v>30</v>
      </c>
      <c r="B16">
        <v>2.1100000000000001E-2</v>
      </c>
      <c r="C16" t="s">
        <v>165</v>
      </c>
      <c r="D16" t="s">
        <v>4</v>
      </c>
      <c r="E16" t="s">
        <v>7</v>
      </c>
      <c r="F16" t="s">
        <v>19</v>
      </c>
      <c r="G16" t="s">
        <v>32</v>
      </c>
    </row>
    <row r="17" spans="1:11" x14ac:dyDescent="0.25">
      <c r="A17" t="s">
        <v>23</v>
      </c>
      <c r="B17">
        <v>9.7900000000000001E-2</v>
      </c>
      <c r="C17" t="s">
        <v>165</v>
      </c>
      <c r="D17" t="s">
        <v>4</v>
      </c>
      <c r="E17" t="s">
        <v>24</v>
      </c>
      <c r="F17" t="s">
        <v>19</v>
      </c>
      <c r="G17" t="s">
        <v>33</v>
      </c>
    </row>
    <row r="18" spans="1:11" x14ac:dyDescent="0.25">
      <c r="A18" t="s">
        <v>27</v>
      </c>
      <c r="B18">
        <v>0.58740000000000003</v>
      </c>
      <c r="C18" t="s">
        <v>165</v>
      </c>
      <c r="D18" t="s">
        <v>4</v>
      </c>
      <c r="E18" t="s">
        <v>24</v>
      </c>
      <c r="F18" t="s">
        <v>19</v>
      </c>
      <c r="G18" t="s">
        <v>34</v>
      </c>
    </row>
    <row r="19" spans="1:11" x14ac:dyDescent="0.25">
      <c r="A19" t="s">
        <v>35</v>
      </c>
      <c r="B19">
        <v>4.0000000000000001E-10</v>
      </c>
      <c r="C19" t="s">
        <v>165</v>
      </c>
      <c r="D19" t="s">
        <v>4</v>
      </c>
      <c r="E19" t="s">
        <v>6</v>
      </c>
      <c r="F19" t="s">
        <v>19</v>
      </c>
      <c r="G19" t="s">
        <v>36</v>
      </c>
    </row>
    <row r="20" spans="1:11" x14ac:dyDescent="0.25">
      <c r="A20" t="s">
        <v>37</v>
      </c>
      <c r="B20">
        <v>0.97899999999999998</v>
      </c>
      <c r="C20" t="s">
        <v>165</v>
      </c>
      <c r="D20" t="s">
        <v>4</v>
      </c>
      <c r="E20" t="s">
        <v>7</v>
      </c>
      <c r="F20" t="s">
        <v>19</v>
      </c>
      <c r="G20" t="s">
        <v>37</v>
      </c>
    </row>
    <row r="21" spans="1:11" x14ac:dyDescent="0.25">
      <c r="A21" t="s">
        <v>38</v>
      </c>
      <c r="B21">
        <v>0.97899999999999998</v>
      </c>
      <c r="C21" t="s">
        <v>165</v>
      </c>
      <c r="D21" t="s">
        <v>4</v>
      </c>
      <c r="E21" t="s">
        <v>7</v>
      </c>
      <c r="F21" t="s">
        <v>19</v>
      </c>
      <c r="G21" t="s">
        <v>39</v>
      </c>
    </row>
    <row r="23" spans="1:11" x14ac:dyDescent="0.25">
      <c r="A23" s="1" t="s">
        <v>1</v>
      </c>
      <c r="B23" s="1" t="s">
        <v>213</v>
      </c>
    </row>
    <row r="24" spans="1:11" x14ac:dyDescent="0.25">
      <c r="A24" t="s">
        <v>2</v>
      </c>
      <c r="B24" t="s">
        <v>221</v>
      </c>
    </row>
    <row r="25" spans="1:11" x14ac:dyDescent="0.25">
      <c r="A25" t="s">
        <v>3</v>
      </c>
      <c r="B25" t="s">
        <v>4</v>
      </c>
    </row>
    <row r="26" spans="1:11" x14ac:dyDescent="0.25">
      <c r="A26" t="s">
        <v>5</v>
      </c>
      <c r="B26" t="s">
        <v>213</v>
      </c>
    </row>
    <row r="27" spans="1:11" x14ac:dyDescent="0.25">
      <c r="A27" t="s">
        <v>6</v>
      </c>
      <c r="B27" t="s">
        <v>29</v>
      </c>
    </row>
    <row r="28" spans="1:11" x14ac:dyDescent="0.25">
      <c r="A28" t="s">
        <v>216</v>
      </c>
      <c r="B28" t="s">
        <v>220</v>
      </c>
    </row>
    <row r="29" spans="1:11" s="1" customFormat="1" x14ac:dyDescent="0.25">
      <c r="A29" s="1" t="s">
        <v>8</v>
      </c>
      <c r="B29"/>
      <c r="C29"/>
      <c r="D29"/>
      <c r="E29"/>
      <c r="F29"/>
      <c r="G29"/>
      <c r="H29"/>
      <c r="I29"/>
      <c r="J29"/>
      <c r="K29"/>
    </row>
    <row r="30" spans="1:11" x14ac:dyDescent="0.25">
      <c r="A30" t="s">
        <v>9</v>
      </c>
      <c r="B30" t="s">
        <v>10</v>
      </c>
      <c r="C30" t="s">
        <v>11</v>
      </c>
      <c r="D30" t="s">
        <v>3</v>
      </c>
      <c r="E30" t="s">
        <v>6</v>
      </c>
      <c r="F30" t="s">
        <v>12</v>
      </c>
      <c r="G30" t="s">
        <v>13</v>
      </c>
      <c r="H30" t="s">
        <v>5</v>
      </c>
    </row>
    <row r="31" spans="1:11" x14ac:dyDescent="0.25">
      <c r="A31" t="s">
        <v>167</v>
      </c>
      <c r="B31">
        <v>3.7399999999999999E-7</v>
      </c>
      <c r="C31" t="s">
        <v>31</v>
      </c>
      <c r="E31" t="s">
        <v>7</v>
      </c>
      <c r="F31" t="s">
        <v>16</v>
      </c>
      <c r="G31" t="s">
        <v>17</v>
      </c>
    </row>
    <row r="32" spans="1:11" x14ac:dyDescent="0.25">
      <c r="A32" t="s">
        <v>210</v>
      </c>
      <c r="B32">
        <v>9.3699999999999999E-3</v>
      </c>
      <c r="C32" t="s">
        <v>31</v>
      </c>
      <c r="E32" t="s">
        <v>7</v>
      </c>
      <c r="F32" t="s">
        <v>155</v>
      </c>
      <c r="G32" t="s">
        <v>17</v>
      </c>
    </row>
    <row r="33" spans="1:8" x14ac:dyDescent="0.25">
      <c r="A33" t="s">
        <v>167</v>
      </c>
      <c r="B33">
        <v>1.5999999999999999E-5</v>
      </c>
      <c r="C33" t="s">
        <v>31</v>
      </c>
      <c r="E33" t="s">
        <v>7</v>
      </c>
      <c r="F33" t="s">
        <v>84</v>
      </c>
      <c r="G33" t="s">
        <v>17</v>
      </c>
    </row>
    <row r="34" spans="1:8" x14ac:dyDescent="0.25">
      <c r="A34" t="s">
        <v>213</v>
      </c>
      <c r="B34">
        <v>1</v>
      </c>
      <c r="C34" t="s">
        <v>164</v>
      </c>
      <c r="D34" t="s">
        <v>4</v>
      </c>
      <c r="E34" t="s">
        <v>29</v>
      </c>
      <c r="G34" t="s">
        <v>18</v>
      </c>
      <c r="H34" t="s">
        <v>213</v>
      </c>
    </row>
    <row r="35" spans="1:8" x14ac:dyDescent="0.25">
      <c r="A35" t="s">
        <v>55</v>
      </c>
      <c r="B35">
        <f>-8/1000</f>
        <v>-8.0000000000000002E-3</v>
      </c>
      <c r="C35" t="s">
        <v>165</v>
      </c>
      <c r="D35" t="s">
        <v>56</v>
      </c>
      <c r="E35" t="s">
        <v>57</v>
      </c>
      <c r="G35" t="s">
        <v>19</v>
      </c>
      <c r="H35" t="s">
        <v>58</v>
      </c>
    </row>
    <row r="36" spans="1:8" x14ac:dyDescent="0.25">
      <c r="A36" t="s">
        <v>65</v>
      </c>
      <c r="B36">
        <v>8</v>
      </c>
      <c r="C36" t="s">
        <v>165</v>
      </c>
      <c r="D36" t="s">
        <v>56</v>
      </c>
      <c r="E36" t="s">
        <v>7</v>
      </c>
      <c r="G36" t="s">
        <v>19</v>
      </c>
      <c r="H36" t="s">
        <v>66</v>
      </c>
    </row>
    <row r="37" spans="1:8" x14ac:dyDescent="0.25">
      <c r="A37" t="s">
        <v>25</v>
      </c>
      <c r="B37">
        <v>4.2700000000000002E-2</v>
      </c>
      <c r="C37" t="s">
        <v>165</v>
      </c>
      <c r="D37" t="s">
        <v>4</v>
      </c>
      <c r="E37" t="s">
        <v>26</v>
      </c>
      <c r="G37" t="s">
        <v>19</v>
      </c>
      <c r="H37" t="s">
        <v>62</v>
      </c>
    </row>
    <row r="38" spans="1:8" x14ac:dyDescent="0.25">
      <c r="A38" t="s">
        <v>211</v>
      </c>
      <c r="B38">
        <v>-4.7199999999999998E-4</v>
      </c>
      <c r="C38" t="s">
        <v>165</v>
      </c>
      <c r="D38" t="s">
        <v>60</v>
      </c>
      <c r="E38" t="s">
        <v>7</v>
      </c>
      <c r="G38" t="s">
        <v>19</v>
      </c>
      <c r="H38" t="s">
        <v>212</v>
      </c>
    </row>
    <row r="40" spans="1:8" x14ac:dyDescent="0.25">
      <c r="A40" s="1" t="s">
        <v>1</v>
      </c>
      <c r="B40" s="1" t="s">
        <v>173</v>
      </c>
    </row>
    <row r="41" spans="1:8" x14ac:dyDescent="0.25">
      <c r="A41" t="s">
        <v>2</v>
      </c>
      <c r="B41" t="s">
        <v>221</v>
      </c>
    </row>
    <row r="42" spans="1:8" x14ac:dyDescent="0.25">
      <c r="A42" t="s">
        <v>3</v>
      </c>
      <c r="B42" t="s">
        <v>4</v>
      </c>
    </row>
    <row r="43" spans="1:8" x14ac:dyDescent="0.25">
      <c r="A43" t="s">
        <v>5</v>
      </c>
      <c r="B43" t="s">
        <v>174</v>
      </c>
    </row>
    <row r="44" spans="1:8" x14ac:dyDescent="0.25">
      <c r="A44" t="s">
        <v>13</v>
      </c>
      <c r="B44" t="s">
        <v>28</v>
      </c>
    </row>
    <row r="45" spans="1:8" x14ac:dyDescent="0.25">
      <c r="A45" t="s">
        <v>6</v>
      </c>
      <c r="B45" t="s">
        <v>7</v>
      </c>
    </row>
    <row r="46" spans="1:8" x14ac:dyDescent="0.25">
      <c r="A46" t="s">
        <v>216</v>
      </c>
      <c r="B46" t="s">
        <v>220</v>
      </c>
    </row>
    <row r="47" spans="1:8" x14ac:dyDescent="0.25">
      <c r="A47" s="1" t="s">
        <v>8</v>
      </c>
    </row>
    <row r="48" spans="1:8" x14ac:dyDescent="0.25">
      <c r="A48" t="s">
        <v>9</v>
      </c>
      <c r="B48" t="s">
        <v>10</v>
      </c>
      <c r="C48" t="s">
        <v>11</v>
      </c>
      <c r="D48" t="s">
        <v>3</v>
      </c>
      <c r="E48" t="s">
        <v>6</v>
      </c>
      <c r="F48" t="s">
        <v>13</v>
      </c>
      <c r="G48" t="s">
        <v>5</v>
      </c>
    </row>
    <row r="49" spans="1:8" x14ac:dyDescent="0.25">
      <c r="A49" t="s">
        <v>173</v>
      </c>
      <c r="B49">
        <v>1</v>
      </c>
      <c r="C49" t="s">
        <v>164</v>
      </c>
      <c r="D49" t="s">
        <v>4</v>
      </c>
      <c r="E49" t="s">
        <v>7</v>
      </c>
      <c r="F49" t="s">
        <v>18</v>
      </c>
      <c r="G49" t="s">
        <v>174</v>
      </c>
    </row>
    <row r="50" spans="1:8" x14ac:dyDescent="0.25">
      <c r="A50" t="s">
        <v>40</v>
      </c>
      <c r="B50">
        <v>0.7</v>
      </c>
      <c r="C50" t="s">
        <v>165</v>
      </c>
      <c r="D50" t="s">
        <v>21</v>
      </c>
      <c r="E50" t="s">
        <v>7</v>
      </c>
      <c r="F50" t="s">
        <v>19</v>
      </c>
      <c r="G50" t="s">
        <v>41</v>
      </c>
    </row>
    <row r="51" spans="1:8" x14ac:dyDescent="0.25">
      <c r="A51" t="s">
        <v>42</v>
      </c>
      <c r="B51">
        <v>0.3</v>
      </c>
      <c r="C51" t="s">
        <v>165</v>
      </c>
      <c r="D51" t="s">
        <v>4</v>
      </c>
      <c r="E51" t="s">
        <v>7</v>
      </c>
      <c r="F51" t="s">
        <v>19</v>
      </c>
      <c r="G51" t="s">
        <v>43</v>
      </c>
    </row>
    <row r="53" spans="1:8" x14ac:dyDescent="0.25">
      <c r="A53" s="1" t="s">
        <v>1</v>
      </c>
      <c r="B53" s="1" t="s">
        <v>175</v>
      </c>
    </row>
    <row r="54" spans="1:8" x14ac:dyDescent="0.25">
      <c r="A54" t="s">
        <v>2</v>
      </c>
      <c r="B54" t="s">
        <v>221</v>
      </c>
    </row>
    <row r="55" spans="1:8" x14ac:dyDescent="0.25">
      <c r="A55" t="s">
        <v>3</v>
      </c>
      <c r="B55" t="s">
        <v>4</v>
      </c>
    </row>
    <row r="56" spans="1:8" x14ac:dyDescent="0.25">
      <c r="A56" t="s">
        <v>5</v>
      </c>
      <c r="B56" t="s">
        <v>176</v>
      </c>
    </row>
    <row r="57" spans="1:8" x14ac:dyDescent="0.25">
      <c r="A57" t="s">
        <v>13</v>
      </c>
      <c r="B57" t="s">
        <v>28</v>
      </c>
    </row>
    <row r="58" spans="1:8" x14ac:dyDescent="0.25">
      <c r="A58" t="s">
        <v>6</v>
      </c>
      <c r="B58" t="s">
        <v>7</v>
      </c>
    </row>
    <row r="59" spans="1:8" x14ac:dyDescent="0.25">
      <c r="A59" t="s">
        <v>216</v>
      </c>
      <c r="B59" t="s">
        <v>220</v>
      </c>
    </row>
    <row r="60" spans="1:8" x14ac:dyDescent="0.25">
      <c r="A60" s="1" t="s">
        <v>8</v>
      </c>
    </row>
    <row r="61" spans="1:8" x14ac:dyDescent="0.25">
      <c r="A61" t="s">
        <v>9</v>
      </c>
      <c r="B61" t="s">
        <v>10</v>
      </c>
      <c r="C61" t="s">
        <v>11</v>
      </c>
      <c r="D61" t="s">
        <v>3</v>
      </c>
      <c r="E61" t="s">
        <v>6</v>
      </c>
      <c r="F61" t="s">
        <v>12</v>
      </c>
      <c r="G61" t="s">
        <v>13</v>
      </c>
      <c r="H61" t="s">
        <v>5</v>
      </c>
    </row>
    <row r="62" spans="1:8" x14ac:dyDescent="0.25">
      <c r="A62" t="s">
        <v>14</v>
      </c>
      <c r="B62">
        <v>151.19999999999999</v>
      </c>
      <c r="C62" t="s">
        <v>31</v>
      </c>
      <c r="E62" t="s">
        <v>15</v>
      </c>
      <c r="F62" t="s">
        <v>16</v>
      </c>
      <c r="G62" t="s">
        <v>17</v>
      </c>
    </row>
    <row r="63" spans="1:8" x14ac:dyDescent="0.25">
      <c r="A63" t="s">
        <v>175</v>
      </c>
      <c r="B63">
        <v>1</v>
      </c>
      <c r="C63" t="s">
        <v>164</v>
      </c>
      <c r="D63" t="s">
        <v>4</v>
      </c>
      <c r="E63" t="s">
        <v>7</v>
      </c>
      <c r="G63" t="s">
        <v>18</v>
      </c>
      <c r="H63" t="s">
        <v>176</v>
      </c>
    </row>
    <row r="64" spans="1:8" x14ac:dyDescent="0.25">
      <c r="A64" t="s">
        <v>200</v>
      </c>
      <c r="B64">
        <v>2.2000000000000002</v>
      </c>
      <c r="C64" t="s">
        <v>164</v>
      </c>
      <c r="D64" t="s">
        <v>4</v>
      </c>
      <c r="E64" t="s">
        <v>7</v>
      </c>
      <c r="G64" t="s">
        <v>19</v>
      </c>
      <c r="H64" t="s">
        <v>46</v>
      </c>
    </row>
    <row r="65" spans="1:8" x14ac:dyDescent="0.25">
      <c r="A65" t="s">
        <v>47</v>
      </c>
      <c r="B65">
        <v>0.1</v>
      </c>
      <c r="C65" t="s">
        <v>165</v>
      </c>
      <c r="D65" t="s">
        <v>21</v>
      </c>
      <c r="E65" t="s">
        <v>7</v>
      </c>
      <c r="G65" t="s">
        <v>19</v>
      </c>
      <c r="H65" t="s">
        <v>48</v>
      </c>
    </row>
    <row r="66" spans="1:8" x14ac:dyDescent="0.25">
      <c r="A66" t="s">
        <v>49</v>
      </c>
      <c r="B66">
        <v>0.48</v>
      </c>
      <c r="C66" t="s">
        <v>165</v>
      </c>
      <c r="D66" t="s">
        <v>4</v>
      </c>
      <c r="E66" t="s">
        <v>7</v>
      </c>
      <c r="G66" t="s">
        <v>19</v>
      </c>
      <c r="H66" t="s">
        <v>50</v>
      </c>
    </row>
    <row r="67" spans="1:8" x14ac:dyDescent="0.25">
      <c r="A67" t="s">
        <v>51</v>
      </c>
      <c r="B67">
        <v>0.13</v>
      </c>
      <c r="C67" t="s">
        <v>165</v>
      </c>
      <c r="D67" t="s">
        <v>4</v>
      </c>
      <c r="E67" t="s">
        <v>7</v>
      </c>
      <c r="G67" t="s">
        <v>19</v>
      </c>
      <c r="H67" t="s">
        <v>52</v>
      </c>
    </row>
    <row r="68" spans="1:8" x14ac:dyDescent="0.25">
      <c r="A68" t="s">
        <v>53</v>
      </c>
      <c r="B68">
        <v>0.1</v>
      </c>
      <c r="C68" t="s">
        <v>165</v>
      </c>
      <c r="D68" t="s">
        <v>21</v>
      </c>
      <c r="E68" t="s">
        <v>7</v>
      </c>
      <c r="G68" t="s">
        <v>19</v>
      </c>
      <c r="H68" t="s">
        <v>54</v>
      </c>
    </row>
    <row r="69" spans="1:8" x14ac:dyDescent="0.25">
      <c r="A69" t="s">
        <v>55</v>
      </c>
      <c r="B69">
        <v>-2E-3</v>
      </c>
      <c r="C69" t="s">
        <v>165</v>
      </c>
      <c r="D69" t="s">
        <v>56</v>
      </c>
      <c r="E69" t="s">
        <v>57</v>
      </c>
      <c r="G69" t="s">
        <v>19</v>
      </c>
      <c r="H69" t="s">
        <v>58</v>
      </c>
    </row>
    <row r="70" spans="1:8" x14ac:dyDescent="0.25">
      <c r="A70" t="s">
        <v>59</v>
      </c>
      <c r="B70">
        <v>0.15</v>
      </c>
      <c r="C70" t="s">
        <v>165</v>
      </c>
      <c r="D70" t="s">
        <v>60</v>
      </c>
      <c r="E70" t="s">
        <v>7</v>
      </c>
      <c r="G70" t="s">
        <v>19</v>
      </c>
      <c r="H70" t="s">
        <v>61</v>
      </c>
    </row>
    <row r="71" spans="1:8" x14ac:dyDescent="0.25">
      <c r="A71" t="s">
        <v>25</v>
      </c>
      <c r="B71">
        <v>42</v>
      </c>
      <c r="C71" t="s">
        <v>165</v>
      </c>
      <c r="D71" t="s">
        <v>4</v>
      </c>
      <c r="E71" t="s">
        <v>26</v>
      </c>
      <c r="G71" t="s">
        <v>19</v>
      </c>
      <c r="H71" t="s">
        <v>62</v>
      </c>
    </row>
    <row r="73" spans="1:8" x14ac:dyDescent="0.25">
      <c r="A73" s="1" t="s">
        <v>1</v>
      </c>
      <c r="B73" s="1" t="s">
        <v>177</v>
      </c>
    </row>
    <row r="74" spans="1:8" x14ac:dyDescent="0.25">
      <c r="A74" t="s">
        <v>2</v>
      </c>
      <c r="B74" t="s">
        <v>221</v>
      </c>
    </row>
    <row r="75" spans="1:8" x14ac:dyDescent="0.25">
      <c r="A75" t="s">
        <v>3</v>
      </c>
      <c r="B75" t="s">
        <v>4</v>
      </c>
    </row>
    <row r="76" spans="1:8" x14ac:dyDescent="0.25">
      <c r="A76" t="s">
        <v>5</v>
      </c>
      <c r="B76" t="s">
        <v>178</v>
      </c>
    </row>
    <row r="77" spans="1:8" x14ac:dyDescent="0.25">
      <c r="A77" t="s">
        <v>13</v>
      </c>
      <c r="B77" t="s">
        <v>28</v>
      </c>
    </row>
    <row r="78" spans="1:8" x14ac:dyDescent="0.25">
      <c r="A78" t="s">
        <v>6</v>
      </c>
      <c r="B78" t="s">
        <v>29</v>
      </c>
    </row>
    <row r="79" spans="1:8" x14ac:dyDescent="0.25">
      <c r="A79" t="s">
        <v>216</v>
      </c>
      <c r="B79" t="s">
        <v>220</v>
      </c>
    </row>
    <row r="80" spans="1:8" x14ac:dyDescent="0.25">
      <c r="A80" s="1" t="s">
        <v>8</v>
      </c>
    </row>
    <row r="81" spans="1:7" x14ac:dyDescent="0.25">
      <c r="A81" t="s">
        <v>9</v>
      </c>
      <c r="B81" t="s">
        <v>10</v>
      </c>
      <c r="C81" t="s">
        <v>11</v>
      </c>
      <c r="D81" t="s">
        <v>3</v>
      </c>
      <c r="E81" t="s">
        <v>6</v>
      </c>
      <c r="F81" t="s">
        <v>13</v>
      </c>
      <c r="G81" t="s">
        <v>5</v>
      </c>
    </row>
    <row r="82" spans="1:7" x14ac:dyDescent="0.25">
      <c r="A82" t="s">
        <v>177</v>
      </c>
      <c r="B82">
        <v>1</v>
      </c>
      <c r="C82" t="s">
        <v>164</v>
      </c>
      <c r="D82" t="s">
        <v>4</v>
      </c>
      <c r="E82" t="s">
        <v>29</v>
      </c>
      <c r="F82" t="s">
        <v>18</v>
      </c>
      <c r="G82" t="s">
        <v>178</v>
      </c>
    </row>
    <row r="83" spans="1:7" x14ac:dyDescent="0.25">
      <c r="A83" t="s">
        <v>63</v>
      </c>
      <c r="B83">
        <v>1.8E-3</v>
      </c>
      <c r="C83" t="s">
        <v>165</v>
      </c>
      <c r="D83" t="s">
        <v>4</v>
      </c>
      <c r="E83" t="s">
        <v>7</v>
      </c>
      <c r="F83" t="s">
        <v>19</v>
      </c>
      <c r="G83" t="s">
        <v>64</v>
      </c>
    </row>
    <row r="84" spans="1:7" x14ac:dyDescent="0.25">
      <c r="A84" t="s">
        <v>55</v>
      </c>
      <c r="B84">
        <v>-1.6E-2</v>
      </c>
      <c r="C84" t="s">
        <v>165</v>
      </c>
      <c r="D84" t="s">
        <v>56</v>
      </c>
      <c r="E84" t="s">
        <v>57</v>
      </c>
      <c r="F84" t="s">
        <v>19</v>
      </c>
      <c r="G84" t="s">
        <v>58</v>
      </c>
    </row>
    <row r="85" spans="1:7" x14ac:dyDescent="0.25">
      <c r="A85" t="s">
        <v>65</v>
      </c>
      <c r="B85">
        <v>16</v>
      </c>
      <c r="C85" t="s">
        <v>165</v>
      </c>
      <c r="D85" t="s">
        <v>56</v>
      </c>
      <c r="E85" t="s">
        <v>7</v>
      </c>
      <c r="F85" t="s">
        <v>19</v>
      </c>
      <c r="G85" t="s">
        <v>66</v>
      </c>
    </row>
    <row r="86" spans="1:7" x14ac:dyDescent="0.25">
      <c r="A86" t="s">
        <v>25</v>
      </c>
      <c r="B86">
        <v>0.42</v>
      </c>
      <c r="C86" t="s">
        <v>165</v>
      </c>
      <c r="D86" t="s">
        <v>4</v>
      </c>
      <c r="E86" t="s">
        <v>26</v>
      </c>
      <c r="F86" t="s">
        <v>19</v>
      </c>
      <c r="G86" t="s">
        <v>62</v>
      </c>
    </row>
    <row r="87" spans="1:7" x14ac:dyDescent="0.25">
      <c r="A87" t="s">
        <v>67</v>
      </c>
      <c r="B87">
        <v>1E-3</v>
      </c>
      <c r="C87" t="s">
        <v>165</v>
      </c>
      <c r="D87" t="s">
        <v>21</v>
      </c>
      <c r="E87" t="s">
        <v>7</v>
      </c>
      <c r="F87" t="s">
        <v>19</v>
      </c>
      <c r="G87" t="s">
        <v>68</v>
      </c>
    </row>
    <row r="90" spans="1:7" x14ac:dyDescent="0.25">
      <c r="A90" s="1" t="s">
        <v>1</v>
      </c>
      <c r="B90" s="1" t="s">
        <v>179</v>
      </c>
    </row>
    <row r="91" spans="1:7" x14ac:dyDescent="0.25">
      <c r="A91" t="s">
        <v>2</v>
      </c>
      <c r="B91" t="s">
        <v>221</v>
      </c>
    </row>
    <row r="92" spans="1:7" x14ac:dyDescent="0.25">
      <c r="A92" t="s">
        <v>3</v>
      </c>
      <c r="B92" t="s">
        <v>4</v>
      </c>
    </row>
    <row r="93" spans="1:7" x14ac:dyDescent="0.25">
      <c r="A93" t="s">
        <v>5</v>
      </c>
      <c r="B93" t="s">
        <v>180</v>
      </c>
    </row>
    <row r="94" spans="1:7" x14ac:dyDescent="0.25">
      <c r="A94" t="s">
        <v>13</v>
      </c>
      <c r="B94" t="s">
        <v>28</v>
      </c>
    </row>
    <row r="95" spans="1:7" x14ac:dyDescent="0.25">
      <c r="A95" t="s">
        <v>6</v>
      </c>
      <c r="B95" t="s">
        <v>7</v>
      </c>
    </row>
    <row r="96" spans="1:7" x14ac:dyDescent="0.25">
      <c r="A96" t="s">
        <v>216</v>
      </c>
      <c r="B96" t="s">
        <v>220</v>
      </c>
    </row>
    <row r="97" spans="1:8" x14ac:dyDescent="0.25">
      <c r="A97" s="1" t="s">
        <v>8</v>
      </c>
    </row>
    <row r="98" spans="1:8" x14ac:dyDescent="0.25">
      <c r="A98" t="s">
        <v>9</v>
      </c>
      <c r="B98" t="s">
        <v>10</v>
      </c>
      <c r="C98" t="s">
        <v>11</v>
      </c>
      <c r="D98" t="s">
        <v>3</v>
      </c>
      <c r="E98" t="s">
        <v>6</v>
      </c>
      <c r="F98" t="s">
        <v>12</v>
      </c>
      <c r="G98" t="s">
        <v>13</v>
      </c>
      <c r="H98" t="s">
        <v>5</v>
      </c>
    </row>
    <row r="99" spans="1:8" x14ac:dyDescent="0.25">
      <c r="A99" t="s">
        <v>69</v>
      </c>
      <c r="B99">
        <v>6.9637000000000004E-2</v>
      </c>
      <c r="C99" t="s">
        <v>31</v>
      </c>
      <c r="E99" t="s">
        <v>7</v>
      </c>
      <c r="F99" t="s">
        <v>16</v>
      </c>
      <c r="G99" t="s">
        <v>17</v>
      </c>
    </row>
    <row r="100" spans="1:8" x14ac:dyDescent="0.25">
      <c r="A100" t="s">
        <v>14</v>
      </c>
      <c r="B100">
        <v>3.5063640303296704</v>
      </c>
      <c r="C100" t="s">
        <v>31</v>
      </c>
      <c r="E100" t="s">
        <v>15</v>
      </c>
      <c r="F100" t="s">
        <v>16</v>
      </c>
      <c r="G100" t="s">
        <v>17</v>
      </c>
    </row>
    <row r="101" spans="1:8" x14ac:dyDescent="0.25">
      <c r="A101" t="s">
        <v>70</v>
      </c>
      <c r="B101">
        <v>3.8677999999999997E-2</v>
      </c>
      <c r="C101" t="s">
        <v>31</v>
      </c>
      <c r="E101" t="s">
        <v>7</v>
      </c>
      <c r="F101" t="s">
        <v>16</v>
      </c>
      <c r="G101" t="s">
        <v>17</v>
      </c>
    </row>
    <row r="102" spans="1:8" x14ac:dyDescent="0.25">
      <c r="A102" t="s">
        <v>71</v>
      </c>
      <c r="B102">
        <v>3.1208E-3</v>
      </c>
      <c r="C102" t="s">
        <v>31</v>
      </c>
      <c r="E102" t="s">
        <v>7</v>
      </c>
      <c r="F102" t="s">
        <v>72</v>
      </c>
      <c r="G102" t="s">
        <v>17</v>
      </c>
    </row>
    <row r="103" spans="1:8" x14ac:dyDescent="0.25">
      <c r="A103" t="s">
        <v>73</v>
      </c>
      <c r="B103">
        <v>4.1748999999999994E-2</v>
      </c>
      <c r="C103" t="s">
        <v>31</v>
      </c>
      <c r="E103" t="s">
        <v>7</v>
      </c>
      <c r="F103" t="s">
        <v>16</v>
      </c>
      <c r="G103" t="s">
        <v>17</v>
      </c>
    </row>
    <row r="104" spans="1:8" x14ac:dyDescent="0.25">
      <c r="A104" t="s">
        <v>179</v>
      </c>
      <c r="B104">
        <v>1</v>
      </c>
      <c r="C104" t="s">
        <v>164</v>
      </c>
      <c r="D104" t="s">
        <v>4</v>
      </c>
      <c r="E104" t="s">
        <v>7</v>
      </c>
      <c r="G104" t="s">
        <v>18</v>
      </c>
      <c r="H104" t="s">
        <v>180</v>
      </c>
    </row>
    <row r="105" spans="1:8" x14ac:dyDescent="0.25">
      <c r="A105" t="s">
        <v>257</v>
      </c>
      <c r="B105">
        <v>0.23881589999999997</v>
      </c>
      <c r="C105" t="s">
        <v>165</v>
      </c>
      <c r="D105" t="s">
        <v>4</v>
      </c>
      <c r="E105" t="s">
        <v>7</v>
      </c>
      <c r="G105" t="s">
        <v>19</v>
      </c>
      <c r="H105" t="s">
        <v>74</v>
      </c>
    </row>
    <row r="106" spans="1:8" x14ac:dyDescent="0.25">
      <c r="A106" t="s">
        <v>75</v>
      </c>
      <c r="B106">
        <v>0.1</v>
      </c>
      <c r="C106" t="s">
        <v>165</v>
      </c>
      <c r="D106" t="s">
        <v>4</v>
      </c>
      <c r="E106" t="s">
        <v>7</v>
      </c>
      <c r="G106" t="s">
        <v>19</v>
      </c>
      <c r="H106" t="s">
        <v>76</v>
      </c>
    </row>
    <row r="107" spans="1:8" x14ac:dyDescent="0.25">
      <c r="A107" t="s">
        <v>77</v>
      </c>
      <c r="B107">
        <v>4.0000000000000001E-10</v>
      </c>
      <c r="C107" t="s">
        <v>165</v>
      </c>
      <c r="D107" t="s">
        <v>21</v>
      </c>
      <c r="E107" t="s">
        <v>6</v>
      </c>
      <c r="G107" t="s">
        <v>19</v>
      </c>
      <c r="H107" t="s">
        <v>78</v>
      </c>
    </row>
    <row r="108" spans="1:8" x14ac:dyDescent="0.25">
      <c r="A108" t="s">
        <v>79</v>
      </c>
      <c r="B108">
        <v>1</v>
      </c>
      <c r="C108" t="s">
        <v>165</v>
      </c>
      <c r="D108" t="s">
        <v>56</v>
      </c>
      <c r="E108" t="s">
        <v>7</v>
      </c>
      <c r="G108" t="s">
        <v>19</v>
      </c>
      <c r="H108" t="s">
        <v>80</v>
      </c>
    </row>
    <row r="109" spans="1:8" x14ac:dyDescent="0.25">
      <c r="A109" t="s">
        <v>63</v>
      </c>
      <c r="B109">
        <v>0.05</v>
      </c>
      <c r="C109" t="s">
        <v>165</v>
      </c>
      <c r="D109" t="s">
        <v>4</v>
      </c>
      <c r="E109" t="s">
        <v>7</v>
      </c>
      <c r="G109" t="s">
        <v>19</v>
      </c>
      <c r="H109" t="s">
        <v>64</v>
      </c>
    </row>
    <row r="110" spans="1:8" x14ac:dyDescent="0.25">
      <c r="A110" t="s">
        <v>23</v>
      </c>
      <c r="B110">
        <v>0.11500000000000002</v>
      </c>
      <c r="C110" t="s">
        <v>165</v>
      </c>
      <c r="D110" t="s">
        <v>4</v>
      </c>
      <c r="E110" t="s">
        <v>24</v>
      </c>
      <c r="G110" t="s">
        <v>19</v>
      </c>
      <c r="H110" t="s">
        <v>33</v>
      </c>
    </row>
    <row r="111" spans="1:8" x14ac:dyDescent="0.25">
      <c r="A111" t="s">
        <v>55</v>
      </c>
      <c r="B111">
        <v>-0.40563110000000002</v>
      </c>
      <c r="C111" t="s">
        <v>165</v>
      </c>
      <c r="D111" t="s">
        <v>56</v>
      </c>
      <c r="E111" t="s">
        <v>57</v>
      </c>
      <c r="G111" t="s">
        <v>19</v>
      </c>
      <c r="H111" t="s">
        <v>58</v>
      </c>
    </row>
    <row r="112" spans="1:8" x14ac:dyDescent="0.25">
      <c r="A112" t="s">
        <v>25</v>
      </c>
      <c r="B112">
        <v>1.3465642857142857E-2</v>
      </c>
      <c r="C112" t="s">
        <v>165</v>
      </c>
      <c r="D112" t="s">
        <v>4</v>
      </c>
      <c r="E112" t="s">
        <v>26</v>
      </c>
      <c r="G112" t="s">
        <v>19</v>
      </c>
      <c r="H112" t="s">
        <v>62</v>
      </c>
    </row>
    <row r="113" spans="1:8" x14ac:dyDescent="0.25">
      <c r="A113" t="s">
        <v>81</v>
      </c>
      <c r="B113">
        <v>0.10919075604395607</v>
      </c>
      <c r="C113" t="s">
        <v>165</v>
      </c>
      <c r="D113" t="s">
        <v>4</v>
      </c>
      <c r="E113" t="s">
        <v>15</v>
      </c>
      <c r="G113" t="s">
        <v>19</v>
      </c>
      <c r="H113" t="s">
        <v>82</v>
      </c>
    </row>
    <row r="114" spans="1:8" x14ac:dyDescent="0.25">
      <c r="A114" t="s">
        <v>27</v>
      </c>
      <c r="B114">
        <v>0.69000000000000017</v>
      </c>
      <c r="C114" t="s">
        <v>165</v>
      </c>
      <c r="D114" t="s">
        <v>4</v>
      </c>
      <c r="E114" t="s">
        <v>24</v>
      </c>
      <c r="G114" t="s">
        <v>19</v>
      </c>
      <c r="H114" t="s">
        <v>34</v>
      </c>
    </row>
    <row r="116" spans="1:8" x14ac:dyDescent="0.25">
      <c r="A116" s="1" t="s">
        <v>1</v>
      </c>
      <c r="B116" s="1" t="s">
        <v>183</v>
      </c>
    </row>
    <row r="117" spans="1:8" x14ac:dyDescent="0.25">
      <c r="A117" t="s">
        <v>2</v>
      </c>
      <c r="B117" t="s">
        <v>221</v>
      </c>
    </row>
    <row r="118" spans="1:8" x14ac:dyDescent="0.25">
      <c r="A118" t="s">
        <v>3</v>
      </c>
      <c r="B118" t="s">
        <v>4</v>
      </c>
    </row>
    <row r="119" spans="1:8" x14ac:dyDescent="0.25">
      <c r="A119" t="s">
        <v>5</v>
      </c>
      <c r="B119" t="s">
        <v>184</v>
      </c>
    </row>
    <row r="120" spans="1:8" x14ac:dyDescent="0.25">
      <c r="A120" t="s">
        <v>13</v>
      </c>
      <c r="B120" t="s">
        <v>28</v>
      </c>
    </row>
    <row r="121" spans="1:8" x14ac:dyDescent="0.25">
      <c r="A121" t="s">
        <v>6</v>
      </c>
      <c r="B121" t="s">
        <v>7</v>
      </c>
    </row>
    <row r="122" spans="1:8" x14ac:dyDescent="0.25">
      <c r="A122" t="s">
        <v>216</v>
      </c>
      <c r="B122" t="s">
        <v>220</v>
      </c>
    </row>
    <row r="123" spans="1:8" x14ac:dyDescent="0.25">
      <c r="A123" s="1" t="s">
        <v>8</v>
      </c>
    </row>
    <row r="124" spans="1:8" x14ac:dyDescent="0.25">
      <c r="A124" t="s">
        <v>9</v>
      </c>
      <c r="B124" t="s">
        <v>10</v>
      </c>
      <c r="C124" t="s">
        <v>11</v>
      </c>
      <c r="D124" t="s">
        <v>3</v>
      </c>
      <c r="E124" t="s">
        <v>6</v>
      </c>
      <c r="F124" t="s">
        <v>12</v>
      </c>
      <c r="G124" t="s">
        <v>13</v>
      </c>
      <c r="H124" t="s">
        <v>5</v>
      </c>
    </row>
    <row r="125" spans="1:8" x14ac:dyDescent="0.25">
      <c r="A125" t="s">
        <v>14</v>
      </c>
      <c r="B125">
        <v>193.15347261915872</v>
      </c>
      <c r="C125" t="s">
        <v>31</v>
      </c>
      <c r="E125" t="s">
        <v>15</v>
      </c>
      <c r="F125" t="s">
        <v>16</v>
      </c>
      <c r="G125" t="s">
        <v>17</v>
      </c>
    </row>
    <row r="126" spans="1:8" x14ac:dyDescent="0.25">
      <c r="A126" t="s">
        <v>183</v>
      </c>
      <c r="B126">
        <v>16.562049113719404</v>
      </c>
      <c r="C126" t="s">
        <v>164</v>
      </c>
      <c r="D126" t="s">
        <v>4</v>
      </c>
      <c r="E126" t="s">
        <v>7</v>
      </c>
      <c r="G126" t="s">
        <v>18</v>
      </c>
      <c r="H126" t="s">
        <v>184</v>
      </c>
    </row>
    <row r="127" spans="1:8" x14ac:dyDescent="0.25">
      <c r="A127" t="s">
        <v>173</v>
      </c>
      <c r="B127">
        <v>0.70764782673161575</v>
      </c>
      <c r="C127" t="s">
        <v>164</v>
      </c>
      <c r="D127" t="s">
        <v>4</v>
      </c>
      <c r="E127" t="s">
        <v>7</v>
      </c>
      <c r="G127" t="s">
        <v>19</v>
      </c>
      <c r="H127" t="s">
        <v>174</v>
      </c>
    </row>
    <row r="128" spans="1:8" x14ac:dyDescent="0.25">
      <c r="A128" t="s">
        <v>179</v>
      </c>
      <c r="B128">
        <v>13.02072001186173</v>
      </c>
      <c r="C128" t="s">
        <v>164</v>
      </c>
      <c r="D128" t="s">
        <v>4</v>
      </c>
      <c r="E128" t="s">
        <v>7</v>
      </c>
      <c r="G128" t="s">
        <v>19</v>
      </c>
      <c r="H128" t="s">
        <v>180</v>
      </c>
    </row>
    <row r="129" spans="1:8" x14ac:dyDescent="0.25">
      <c r="A129" t="s">
        <v>20</v>
      </c>
      <c r="B129">
        <v>2.4090925790870865</v>
      </c>
      <c r="C129" t="s">
        <v>165</v>
      </c>
      <c r="D129" t="s">
        <v>21</v>
      </c>
      <c r="E129" t="s">
        <v>7</v>
      </c>
      <c r="G129" t="s">
        <v>19</v>
      </c>
      <c r="H129" t="s">
        <v>96</v>
      </c>
    </row>
    <row r="130" spans="1:8" x14ac:dyDescent="0.25">
      <c r="A130" t="s">
        <v>22</v>
      </c>
      <c r="B130">
        <v>0.42458869603896943</v>
      </c>
      <c r="C130" t="s">
        <v>165</v>
      </c>
      <c r="D130" t="s">
        <v>21</v>
      </c>
      <c r="E130" t="s">
        <v>7</v>
      </c>
      <c r="G130" t="s">
        <v>19</v>
      </c>
      <c r="H130" t="s">
        <v>97</v>
      </c>
    </row>
    <row r="131" spans="1:8" x14ac:dyDescent="0.25">
      <c r="A131" t="s">
        <v>23</v>
      </c>
      <c r="B131">
        <v>1.6562049113719401</v>
      </c>
      <c r="C131" t="s">
        <v>165</v>
      </c>
      <c r="D131" t="s">
        <v>4</v>
      </c>
      <c r="E131" t="s">
        <v>24</v>
      </c>
      <c r="G131" t="s">
        <v>19</v>
      </c>
      <c r="H131" t="s">
        <v>33</v>
      </c>
    </row>
    <row r="132" spans="1:8" x14ac:dyDescent="0.25">
      <c r="A132" t="s">
        <v>25</v>
      </c>
      <c r="B132">
        <v>53.653742394210752</v>
      </c>
      <c r="C132" t="s">
        <v>165</v>
      </c>
      <c r="D132" t="s">
        <v>4</v>
      </c>
      <c r="E132" t="s">
        <v>26</v>
      </c>
      <c r="G132" t="s">
        <v>19</v>
      </c>
      <c r="H132" t="s">
        <v>62</v>
      </c>
    </row>
    <row r="133" spans="1:8" x14ac:dyDescent="0.25">
      <c r="A133" t="s">
        <v>27</v>
      </c>
      <c r="B133">
        <v>9.9372294682316404</v>
      </c>
      <c r="C133" t="s">
        <v>165</v>
      </c>
      <c r="D133" t="s">
        <v>4</v>
      </c>
      <c r="E133" t="s">
        <v>24</v>
      </c>
      <c r="G133" t="s">
        <v>19</v>
      </c>
      <c r="H133" t="s">
        <v>34</v>
      </c>
    </row>
    <row r="135" spans="1:8" x14ac:dyDescent="0.25">
      <c r="A135" s="1" t="s">
        <v>1</v>
      </c>
      <c r="B135" s="1" t="s">
        <v>170</v>
      </c>
    </row>
    <row r="136" spans="1:8" x14ac:dyDescent="0.25">
      <c r="A136" t="s">
        <v>2</v>
      </c>
      <c r="B136" t="s">
        <v>221</v>
      </c>
    </row>
    <row r="137" spans="1:8" x14ac:dyDescent="0.25">
      <c r="A137" t="s">
        <v>3</v>
      </c>
      <c r="B137" t="s">
        <v>4</v>
      </c>
    </row>
    <row r="138" spans="1:8" x14ac:dyDescent="0.25">
      <c r="A138" t="s">
        <v>5</v>
      </c>
      <c r="B138" t="s">
        <v>98</v>
      </c>
    </row>
    <row r="139" spans="1:8" x14ac:dyDescent="0.25">
      <c r="A139" t="s">
        <v>13</v>
      </c>
      <c r="B139" t="s">
        <v>28</v>
      </c>
    </row>
    <row r="140" spans="1:8" x14ac:dyDescent="0.25">
      <c r="A140" t="s">
        <v>6</v>
      </c>
      <c r="B140" t="s">
        <v>7</v>
      </c>
    </row>
    <row r="141" spans="1:8" x14ac:dyDescent="0.25">
      <c r="A141" t="s">
        <v>216</v>
      </c>
      <c r="B141" t="s">
        <v>220</v>
      </c>
    </row>
    <row r="142" spans="1:8" x14ac:dyDescent="0.25">
      <c r="A142" s="1" t="s">
        <v>8</v>
      </c>
    </row>
    <row r="143" spans="1:8" x14ac:dyDescent="0.25">
      <c r="A143" t="s">
        <v>9</v>
      </c>
      <c r="B143" t="s">
        <v>10</v>
      </c>
      <c r="C143" t="s">
        <v>11</v>
      </c>
      <c r="D143" t="s">
        <v>3</v>
      </c>
      <c r="E143" t="s">
        <v>6</v>
      </c>
      <c r="F143" t="s">
        <v>12</v>
      </c>
      <c r="G143" t="s">
        <v>13</v>
      </c>
      <c r="H143" t="s">
        <v>5</v>
      </c>
    </row>
    <row r="144" spans="1:8" x14ac:dyDescent="0.25">
      <c r="A144" t="s">
        <v>69</v>
      </c>
      <c r="B144">
        <v>0.35299999999999998</v>
      </c>
      <c r="C144" t="s">
        <v>31</v>
      </c>
      <c r="E144" t="s">
        <v>7</v>
      </c>
      <c r="F144" t="s">
        <v>16</v>
      </c>
      <c r="G144" t="s">
        <v>17</v>
      </c>
    </row>
    <row r="145" spans="1:8" x14ac:dyDescent="0.25">
      <c r="A145" t="s">
        <v>14</v>
      </c>
      <c r="B145">
        <v>10.71088</v>
      </c>
      <c r="C145" t="s">
        <v>31</v>
      </c>
      <c r="E145" t="s">
        <v>15</v>
      </c>
      <c r="F145" t="s">
        <v>16</v>
      </c>
      <c r="G145" t="s">
        <v>17</v>
      </c>
    </row>
    <row r="146" spans="1:8" x14ac:dyDescent="0.25">
      <c r="A146" t="s">
        <v>170</v>
      </c>
      <c r="B146">
        <v>1</v>
      </c>
      <c r="C146" t="s">
        <v>164</v>
      </c>
      <c r="D146" t="s">
        <v>4</v>
      </c>
      <c r="E146" t="s">
        <v>7</v>
      </c>
      <c r="G146" t="s">
        <v>18</v>
      </c>
      <c r="H146" t="s">
        <v>98</v>
      </c>
    </row>
    <row r="147" spans="1:8" x14ac:dyDescent="0.25">
      <c r="A147" t="s">
        <v>181</v>
      </c>
      <c r="B147">
        <v>2.75E-2</v>
      </c>
      <c r="C147" t="s">
        <v>164</v>
      </c>
      <c r="D147" t="s">
        <v>4</v>
      </c>
      <c r="E147" t="s">
        <v>7</v>
      </c>
      <c r="G147" t="s">
        <v>19</v>
      </c>
      <c r="H147" t="s">
        <v>182</v>
      </c>
    </row>
    <row r="148" spans="1:8" x14ac:dyDescent="0.25">
      <c r="A148" t="s">
        <v>199</v>
      </c>
      <c r="B148">
        <v>0.33600000000000002</v>
      </c>
      <c r="C148" t="s">
        <v>164</v>
      </c>
      <c r="D148" t="s">
        <v>4</v>
      </c>
      <c r="E148" t="s">
        <v>7</v>
      </c>
      <c r="G148" t="s">
        <v>19</v>
      </c>
      <c r="H148" t="s">
        <v>260</v>
      </c>
    </row>
    <row r="149" spans="1:8" x14ac:dyDescent="0.25">
      <c r="A149" t="s">
        <v>77</v>
      </c>
      <c r="B149">
        <v>4.0000000000000001E-10</v>
      </c>
      <c r="C149" t="s">
        <v>165</v>
      </c>
      <c r="D149" t="s">
        <v>21</v>
      </c>
      <c r="E149" t="s">
        <v>6</v>
      </c>
      <c r="G149" t="s">
        <v>19</v>
      </c>
      <c r="H149" t="s">
        <v>78</v>
      </c>
    </row>
    <row r="150" spans="1:8" x14ac:dyDescent="0.25">
      <c r="A150" t="s">
        <v>99</v>
      </c>
      <c r="B150">
        <v>0.41</v>
      </c>
      <c r="C150" t="s">
        <v>165</v>
      </c>
      <c r="D150" t="s">
        <v>21</v>
      </c>
      <c r="E150" t="s">
        <v>7</v>
      </c>
      <c r="G150" t="s">
        <v>19</v>
      </c>
      <c r="H150" t="s">
        <v>100</v>
      </c>
    </row>
    <row r="151" spans="1:8" x14ac:dyDescent="0.25">
      <c r="A151" t="s">
        <v>101</v>
      </c>
      <c r="B151">
        <v>0.55000000000000004</v>
      </c>
      <c r="C151" t="s">
        <v>165</v>
      </c>
      <c r="D151" t="s">
        <v>21</v>
      </c>
      <c r="E151" t="s">
        <v>7</v>
      </c>
      <c r="G151" t="s">
        <v>19</v>
      </c>
      <c r="H151" t="s">
        <v>102</v>
      </c>
    </row>
    <row r="152" spans="1:8" x14ac:dyDescent="0.25">
      <c r="A152" t="s">
        <v>103</v>
      </c>
      <c r="B152">
        <v>3.7699999999999997E-2</v>
      </c>
      <c r="C152" t="s">
        <v>165</v>
      </c>
      <c r="D152" t="s">
        <v>4</v>
      </c>
      <c r="E152" t="s">
        <v>7</v>
      </c>
      <c r="G152" t="s">
        <v>19</v>
      </c>
      <c r="H152" t="s">
        <v>104</v>
      </c>
    </row>
    <row r="153" spans="1:8" x14ac:dyDescent="0.25">
      <c r="A153" t="s">
        <v>23</v>
      </c>
      <c r="B153">
        <v>0.13600000000000001</v>
      </c>
      <c r="C153" t="s">
        <v>165</v>
      </c>
      <c r="D153" t="s">
        <v>4</v>
      </c>
      <c r="E153" t="s">
        <v>24</v>
      </c>
      <c r="G153" t="s">
        <v>19</v>
      </c>
      <c r="H153" t="s">
        <v>33</v>
      </c>
    </row>
    <row r="154" spans="1:8" x14ac:dyDescent="0.25">
      <c r="A154" t="s">
        <v>25</v>
      </c>
      <c r="B154">
        <v>3.0800000000000001E-2</v>
      </c>
      <c r="C154" t="s">
        <v>165</v>
      </c>
      <c r="D154" t="s">
        <v>4</v>
      </c>
      <c r="E154" t="s">
        <v>26</v>
      </c>
      <c r="G154" t="s">
        <v>19</v>
      </c>
      <c r="H154" t="s">
        <v>62</v>
      </c>
    </row>
    <row r="155" spans="1:8" x14ac:dyDescent="0.25">
      <c r="A155" t="s">
        <v>81</v>
      </c>
      <c r="B155">
        <v>10.6</v>
      </c>
      <c r="C155" t="s">
        <v>165</v>
      </c>
      <c r="D155" t="s">
        <v>4</v>
      </c>
      <c r="E155" t="s">
        <v>15</v>
      </c>
      <c r="G155" t="s">
        <v>19</v>
      </c>
      <c r="H155" t="s">
        <v>82</v>
      </c>
    </row>
    <row r="156" spans="1:8" x14ac:dyDescent="0.25">
      <c r="A156" t="s">
        <v>27</v>
      </c>
      <c r="B156">
        <v>0.81699999999999995</v>
      </c>
      <c r="C156" t="s">
        <v>165</v>
      </c>
      <c r="D156" t="s">
        <v>4</v>
      </c>
      <c r="E156" t="s">
        <v>24</v>
      </c>
      <c r="G156" t="s">
        <v>19</v>
      </c>
      <c r="H156" t="s">
        <v>34</v>
      </c>
    </row>
    <row r="158" spans="1:8" x14ac:dyDescent="0.25">
      <c r="A158" s="1" t="s">
        <v>1</v>
      </c>
      <c r="B158" s="1" t="s">
        <v>185</v>
      </c>
    </row>
    <row r="159" spans="1:8" x14ac:dyDescent="0.25">
      <c r="A159" t="s">
        <v>2</v>
      </c>
      <c r="B159" t="s">
        <v>221</v>
      </c>
    </row>
    <row r="160" spans="1:8" x14ac:dyDescent="0.25">
      <c r="A160" t="s">
        <v>3</v>
      </c>
      <c r="B160" t="s">
        <v>4</v>
      </c>
    </row>
    <row r="161" spans="1:8" x14ac:dyDescent="0.25">
      <c r="A161" t="s">
        <v>5</v>
      </c>
      <c r="B161" t="s">
        <v>171</v>
      </c>
    </row>
    <row r="162" spans="1:8" x14ac:dyDescent="0.25">
      <c r="A162" t="s">
        <v>13</v>
      </c>
      <c r="B162" t="s">
        <v>28</v>
      </c>
    </row>
    <row r="163" spans="1:8" x14ac:dyDescent="0.25">
      <c r="A163" t="s">
        <v>6</v>
      </c>
      <c r="B163" t="s">
        <v>7</v>
      </c>
    </row>
    <row r="164" spans="1:8" x14ac:dyDescent="0.25">
      <c r="A164" t="s">
        <v>216</v>
      </c>
      <c r="B164" t="s">
        <v>220</v>
      </c>
    </row>
    <row r="165" spans="1:8" x14ac:dyDescent="0.25">
      <c r="A165" s="1" t="s">
        <v>8</v>
      </c>
    </row>
    <row r="166" spans="1:8" x14ac:dyDescent="0.25">
      <c r="A166" t="s">
        <v>9</v>
      </c>
      <c r="B166" t="s">
        <v>10</v>
      </c>
      <c r="C166" t="s">
        <v>11</v>
      </c>
      <c r="D166" t="s">
        <v>3</v>
      </c>
      <c r="E166" t="s">
        <v>6</v>
      </c>
      <c r="F166" t="s">
        <v>12</v>
      </c>
      <c r="G166" t="s">
        <v>13</v>
      </c>
      <c r="H166" t="s">
        <v>5</v>
      </c>
    </row>
    <row r="167" spans="1:8" x14ac:dyDescent="0.25">
      <c r="A167" t="s">
        <v>14</v>
      </c>
      <c r="B167">
        <v>592.86325518200624</v>
      </c>
      <c r="C167" t="s">
        <v>31</v>
      </c>
      <c r="E167" t="s">
        <v>15</v>
      </c>
      <c r="F167" t="s">
        <v>16</v>
      </c>
      <c r="G167" t="s">
        <v>17</v>
      </c>
    </row>
    <row r="168" spans="1:8" x14ac:dyDescent="0.25">
      <c r="A168" t="s">
        <v>185</v>
      </c>
      <c r="B168">
        <v>20.9977698868578</v>
      </c>
      <c r="C168" t="s">
        <v>164</v>
      </c>
      <c r="D168" t="s">
        <v>4</v>
      </c>
      <c r="E168" t="s">
        <v>7</v>
      </c>
      <c r="G168" t="s">
        <v>18</v>
      </c>
      <c r="H168" t="s">
        <v>171</v>
      </c>
    </row>
    <row r="169" spans="1:8" x14ac:dyDescent="0.25">
      <c r="A169" t="s">
        <v>175</v>
      </c>
      <c r="B169">
        <v>0.37177354615541464</v>
      </c>
      <c r="C169" t="s">
        <v>164</v>
      </c>
      <c r="D169" t="s">
        <v>4</v>
      </c>
      <c r="E169" t="s">
        <v>7</v>
      </c>
      <c r="G169" t="s">
        <v>19</v>
      </c>
      <c r="H169" t="s">
        <v>176</v>
      </c>
    </row>
    <row r="170" spans="1:8" x14ac:dyDescent="0.25">
      <c r="A170" t="s">
        <v>170</v>
      </c>
      <c r="B170">
        <v>17.8451302154599</v>
      </c>
      <c r="C170" t="s">
        <v>164</v>
      </c>
      <c r="D170" t="s">
        <v>4</v>
      </c>
      <c r="E170" t="s">
        <v>7</v>
      </c>
      <c r="G170" t="s">
        <v>19</v>
      </c>
      <c r="H170" t="s">
        <v>98</v>
      </c>
    </row>
    <row r="171" spans="1:8" x14ac:dyDescent="0.25">
      <c r="A171" t="s">
        <v>22</v>
      </c>
      <c r="B171">
        <v>0.37177354615541464</v>
      </c>
      <c r="C171" t="s">
        <v>165</v>
      </c>
      <c r="D171" t="s">
        <v>21</v>
      </c>
      <c r="E171" t="s">
        <v>7</v>
      </c>
      <c r="G171" t="s">
        <v>19</v>
      </c>
      <c r="H171" t="s">
        <v>97</v>
      </c>
    </row>
    <row r="172" spans="1:8" x14ac:dyDescent="0.25">
      <c r="A172" t="s">
        <v>23</v>
      </c>
      <c r="B172">
        <v>2.9920334994587763</v>
      </c>
      <c r="C172" t="s">
        <v>165</v>
      </c>
      <c r="D172" t="s">
        <v>4</v>
      </c>
      <c r="E172" t="s">
        <v>24</v>
      </c>
      <c r="G172" t="s">
        <v>19</v>
      </c>
      <c r="H172" t="s">
        <v>33</v>
      </c>
    </row>
    <row r="173" spans="1:8" x14ac:dyDescent="0.25">
      <c r="A173" t="s">
        <v>25</v>
      </c>
      <c r="B173">
        <v>94.214714007563359</v>
      </c>
      <c r="C173" t="s">
        <v>165</v>
      </c>
      <c r="D173" t="s">
        <v>4</v>
      </c>
      <c r="E173" t="s">
        <v>26</v>
      </c>
      <c r="G173" t="s">
        <v>19</v>
      </c>
      <c r="H173" t="s">
        <v>62</v>
      </c>
    </row>
    <row r="174" spans="1:8" x14ac:dyDescent="0.25">
      <c r="A174" t="s">
        <v>25</v>
      </c>
      <c r="B174">
        <v>70.469523542993926</v>
      </c>
      <c r="C174" t="s">
        <v>165</v>
      </c>
      <c r="D174" t="s">
        <v>4</v>
      </c>
      <c r="E174" t="s">
        <v>26</v>
      </c>
      <c r="G174" t="s">
        <v>19</v>
      </c>
      <c r="H174" t="s">
        <v>62</v>
      </c>
    </row>
    <row r="175" spans="1:8" x14ac:dyDescent="0.25">
      <c r="A175" t="s">
        <v>27</v>
      </c>
      <c r="B175">
        <v>17.952200996752659</v>
      </c>
      <c r="C175" t="s">
        <v>165</v>
      </c>
      <c r="D175" t="s">
        <v>4</v>
      </c>
      <c r="E175" t="s">
        <v>24</v>
      </c>
      <c r="G175" t="s">
        <v>19</v>
      </c>
      <c r="H175" t="s">
        <v>34</v>
      </c>
    </row>
    <row r="177" spans="1:8" x14ac:dyDescent="0.25">
      <c r="A177" s="1" t="s">
        <v>1</v>
      </c>
      <c r="B177" s="1" t="s">
        <v>172</v>
      </c>
    </row>
    <row r="178" spans="1:8" x14ac:dyDescent="0.25">
      <c r="A178" t="s">
        <v>2</v>
      </c>
      <c r="B178" t="s">
        <v>221</v>
      </c>
    </row>
    <row r="179" spans="1:8" x14ac:dyDescent="0.25">
      <c r="A179" t="s">
        <v>3</v>
      </c>
      <c r="B179" t="s">
        <v>4</v>
      </c>
    </row>
    <row r="180" spans="1:8" x14ac:dyDescent="0.25">
      <c r="A180" t="s">
        <v>5</v>
      </c>
      <c r="B180" t="s">
        <v>186</v>
      </c>
    </row>
    <row r="181" spans="1:8" x14ac:dyDescent="0.25">
      <c r="A181" t="s">
        <v>13</v>
      </c>
      <c r="B181" t="s">
        <v>28</v>
      </c>
    </row>
    <row r="182" spans="1:8" x14ac:dyDescent="0.25">
      <c r="A182" t="s">
        <v>6</v>
      </c>
      <c r="B182" t="s">
        <v>7</v>
      </c>
    </row>
    <row r="183" spans="1:8" x14ac:dyDescent="0.25">
      <c r="A183" t="s">
        <v>216</v>
      </c>
      <c r="B183" t="s">
        <v>220</v>
      </c>
    </row>
    <row r="184" spans="1:8" x14ac:dyDescent="0.25">
      <c r="A184" s="1" t="s">
        <v>8</v>
      </c>
    </row>
    <row r="185" spans="1:8" x14ac:dyDescent="0.25">
      <c r="A185" t="s">
        <v>9</v>
      </c>
      <c r="B185" t="s">
        <v>10</v>
      </c>
      <c r="C185" t="s">
        <v>11</v>
      </c>
      <c r="D185" t="s">
        <v>3</v>
      </c>
      <c r="E185" t="s">
        <v>6</v>
      </c>
      <c r="F185" t="s">
        <v>12</v>
      </c>
      <c r="G185" t="s">
        <v>13</v>
      </c>
      <c r="H185" t="s">
        <v>5</v>
      </c>
    </row>
    <row r="186" spans="1:8" x14ac:dyDescent="0.25">
      <c r="A186" t="s">
        <v>14</v>
      </c>
      <c r="B186">
        <v>151.38073881302458</v>
      </c>
      <c r="C186" t="s">
        <v>31</v>
      </c>
      <c r="E186" t="s">
        <v>15</v>
      </c>
      <c r="F186" t="s">
        <v>16</v>
      </c>
      <c r="G186" t="s">
        <v>17</v>
      </c>
    </row>
    <row r="187" spans="1:8" x14ac:dyDescent="0.25">
      <c r="A187" t="s">
        <v>172</v>
      </c>
      <c r="B187">
        <v>13.018168247328598</v>
      </c>
      <c r="C187" t="s">
        <v>164</v>
      </c>
      <c r="D187" t="s">
        <v>4</v>
      </c>
      <c r="E187" t="s">
        <v>7</v>
      </c>
      <c r="G187" t="s">
        <v>18</v>
      </c>
      <c r="H187" t="s">
        <v>186</v>
      </c>
    </row>
    <row r="188" spans="1:8" x14ac:dyDescent="0.25">
      <c r="A188" t="s">
        <v>173</v>
      </c>
      <c r="B188">
        <v>0.55460691116478344</v>
      </c>
      <c r="C188" t="s">
        <v>164</v>
      </c>
      <c r="D188" t="s">
        <v>4</v>
      </c>
      <c r="E188" t="s">
        <v>7</v>
      </c>
      <c r="G188" t="s">
        <v>19</v>
      </c>
      <c r="H188" t="s">
        <v>174</v>
      </c>
    </row>
    <row r="189" spans="1:8" x14ac:dyDescent="0.25">
      <c r="A189" t="s">
        <v>179</v>
      </c>
      <c r="B189">
        <v>10.204767165432015</v>
      </c>
      <c r="C189" t="s">
        <v>164</v>
      </c>
      <c r="D189" t="s">
        <v>4</v>
      </c>
      <c r="E189" t="s">
        <v>7</v>
      </c>
      <c r="G189" t="s">
        <v>19</v>
      </c>
      <c r="H189" t="s">
        <v>180</v>
      </c>
    </row>
    <row r="190" spans="1:8" x14ac:dyDescent="0.25">
      <c r="A190" t="s">
        <v>20</v>
      </c>
      <c r="B190">
        <v>1.9260300240329271</v>
      </c>
      <c r="C190" t="s">
        <v>165</v>
      </c>
      <c r="D190" t="s">
        <v>21</v>
      </c>
      <c r="E190" t="s">
        <v>7</v>
      </c>
      <c r="G190" t="s">
        <v>19</v>
      </c>
      <c r="H190" t="s">
        <v>96</v>
      </c>
    </row>
    <row r="191" spans="1:8" x14ac:dyDescent="0.25">
      <c r="A191" t="s">
        <v>22</v>
      </c>
      <c r="B191">
        <v>0.33276414669887006</v>
      </c>
      <c r="C191" t="s">
        <v>165</v>
      </c>
      <c r="D191" t="s">
        <v>21</v>
      </c>
      <c r="E191" t="s">
        <v>7</v>
      </c>
      <c r="G191" t="s">
        <v>19</v>
      </c>
      <c r="H191" t="s">
        <v>97</v>
      </c>
    </row>
    <row r="192" spans="1:8" x14ac:dyDescent="0.25">
      <c r="A192" t="s">
        <v>23</v>
      </c>
      <c r="B192">
        <v>1.3018168247328599</v>
      </c>
      <c r="C192" t="s">
        <v>165</v>
      </c>
      <c r="D192" t="s">
        <v>4</v>
      </c>
      <c r="E192" t="s">
        <v>24</v>
      </c>
      <c r="G192" t="s">
        <v>19</v>
      </c>
      <c r="H192" t="s">
        <v>33</v>
      </c>
    </row>
    <row r="193" spans="1:8" x14ac:dyDescent="0.25">
      <c r="A193" t="s">
        <v>25</v>
      </c>
      <c r="B193">
        <v>42.050205225840159</v>
      </c>
      <c r="C193" t="s">
        <v>165</v>
      </c>
      <c r="D193" t="s">
        <v>4</v>
      </c>
      <c r="E193" t="s">
        <v>26</v>
      </c>
      <c r="G193" t="s">
        <v>19</v>
      </c>
      <c r="H193" t="s">
        <v>62</v>
      </c>
    </row>
    <row r="194" spans="1:8" x14ac:dyDescent="0.25">
      <c r="A194" t="s">
        <v>27</v>
      </c>
      <c r="B194">
        <v>7.8109009483971592</v>
      </c>
      <c r="C194" t="s">
        <v>165</v>
      </c>
      <c r="D194" t="s">
        <v>4</v>
      </c>
      <c r="E194" t="s">
        <v>24</v>
      </c>
      <c r="G194" t="s">
        <v>19</v>
      </c>
      <c r="H194" t="s">
        <v>34</v>
      </c>
    </row>
    <row r="196" spans="1:8" x14ac:dyDescent="0.25">
      <c r="A196" s="1" t="s">
        <v>1</v>
      </c>
      <c r="B196" s="1" t="s">
        <v>187</v>
      </c>
    </row>
    <row r="197" spans="1:8" x14ac:dyDescent="0.25">
      <c r="A197" t="s">
        <v>2</v>
      </c>
      <c r="B197" t="s">
        <v>221</v>
      </c>
    </row>
    <row r="198" spans="1:8" x14ac:dyDescent="0.25">
      <c r="A198" t="s">
        <v>3</v>
      </c>
      <c r="B198" t="s">
        <v>4</v>
      </c>
    </row>
    <row r="199" spans="1:8" x14ac:dyDescent="0.25">
      <c r="A199" t="s">
        <v>5</v>
      </c>
      <c r="B199" t="s">
        <v>105</v>
      </c>
    </row>
    <row r="200" spans="1:8" x14ac:dyDescent="0.25">
      <c r="A200" t="s">
        <v>6</v>
      </c>
      <c r="B200" t="s">
        <v>7</v>
      </c>
    </row>
    <row r="201" spans="1:8" x14ac:dyDescent="0.25">
      <c r="A201" t="s">
        <v>216</v>
      </c>
      <c r="B201" t="s">
        <v>220</v>
      </c>
    </row>
    <row r="202" spans="1:8" x14ac:dyDescent="0.25">
      <c r="A202" s="1" t="s">
        <v>8</v>
      </c>
    </row>
    <row r="203" spans="1:8" x14ac:dyDescent="0.25">
      <c r="A203" t="s">
        <v>9</v>
      </c>
      <c r="B203" t="s">
        <v>10</v>
      </c>
      <c r="C203" t="s">
        <v>11</v>
      </c>
      <c r="D203" t="s">
        <v>3</v>
      </c>
      <c r="E203" t="s">
        <v>6</v>
      </c>
      <c r="F203" t="s">
        <v>12</v>
      </c>
      <c r="G203" t="s">
        <v>13</v>
      </c>
      <c r="H203" t="s">
        <v>5</v>
      </c>
    </row>
    <row r="204" spans="1:8" x14ac:dyDescent="0.25">
      <c r="A204" t="s">
        <v>14</v>
      </c>
      <c r="B204">
        <v>1.98E-3</v>
      </c>
      <c r="C204" t="s">
        <v>31</v>
      </c>
      <c r="E204" t="s">
        <v>15</v>
      </c>
      <c r="F204" t="s">
        <v>16</v>
      </c>
      <c r="G204" t="s">
        <v>17</v>
      </c>
    </row>
    <row r="205" spans="1:8" x14ac:dyDescent="0.25">
      <c r="A205" t="s">
        <v>83</v>
      </c>
      <c r="B205">
        <v>-7.4999999999999997E-2</v>
      </c>
      <c r="C205" t="s">
        <v>31</v>
      </c>
      <c r="E205" t="s">
        <v>57</v>
      </c>
      <c r="F205" t="s">
        <v>84</v>
      </c>
      <c r="G205" t="s">
        <v>17</v>
      </c>
    </row>
    <row r="206" spans="1:8" x14ac:dyDescent="0.25">
      <c r="A206" t="s">
        <v>106</v>
      </c>
      <c r="B206">
        <v>7.4999999999999997E-2</v>
      </c>
      <c r="C206" t="s">
        <v>31</v>
      </c>
      <c r="E206" t="s">
        <v>57</v>
      </c>
      <c r="F206" t="s">
        <v>107</v>
      </c>
      <c r="G206" t="s">
        <v>17</v>
      </c>
    </row>
    <row r="207" spans="1:8" x14ac:dyDescent="0.25">
      <c r="A207" t="s">
        <v>187</v>
      </c>
      <c r="B207">
        <v>0.18852782774999999</v>
      </c>
      <c r="C207" t="s">
        <v>164</v>
      </c>
      <c r="D207" t="s">
        <v>4</v>
      </c>
      <c r="E207" t="s">
        <v>7</v>
      </c>
      <c r="G207" t="s">
        <v>18</v>
      </c>
      <c r="H207" t="s">
        <v>105</v>
      </c>
    </row>
    <row r="208" spans="1:8" x14ac:dyDescent="0.25">
      <c r="A208" t="s">
        <v>208</v>
      </c>
      <c r="B208">
        <v>0.13861725499999999</v>
      </c>
      <c r="C208" t="s">
        <v>164</v>
      </c>
      <c r="D208" t="s">
        <v>4</v>
      </c>
      <c r="E208" t="s">
        <v>7</v>
      </c>
      <c r="G208" t="s">
        <v>19</v>
      </c>
      <c r="H208" t="s">
        <v>209</v>
      </c>
    </row>
    <row r="209" spans="1:8" x14ac:dyDescent="0.25">
      <c r="A209" t="s">
        <v>257</v>
      </c>
      <c r="B209">
        <v>7.7348066002303498E-2</v>
      </c>
      <c r="C209" t="s">
        <v>165</v>
      </c>
      <c r="D209" t="s">
        <v>4</v>
      </c>
      <c r="E209" t="s">
        <v>7</v>
      </c>
      <c r="G209" t="s">
        <v>19</v>
      </c>
      <c r="H209" t="s">
        <v>74</v>
      </c>
    </row>
    <row r="210" spans="1:8" x14ac:dyDescent="0.25">
      <c r="A210" t="s">
        <v>108</v>
      </c>
      <c r="B210">
        <v>5.9833142249999999E-2</v>
      </c>
      <c r="C210" t="s">
        <v>165</v>
      </c>
      <c r="D210" t="s">
        <v>21</v>
      </c>
      <c r="E210" t="s">
        <v>7</v>
      </c>
      <c r="G210" t="s">
        <v>19</v>
      </c>
      <c r="H210" t="s">
        <v>109</v>
      </c>
    </row>
    <row r="211" spans="1:8" x14ac:dyDescent="0.25">
      <c r="A211" t="s">
        <v>23</v>
      </c>
      <c r="B211">
        <v>5.9833142250000004E-3</v>
      </c>
      <c r="C211" t="s">
        <v>165</v>
      </c>
      <c r="D211" t="s">
        <v>4</v>
      </c>
      <c r="E211" t="s">
        <v>24</v>
      </c>
      <c r="G211" t="s">
        <v>19</v>
      </c>
      <c r="H211" t="s">
        <v>33</v>
      </c>
    </row>
    <row r="212" spans="1:8" x14ac:dyDescent="0.25">
      <c r="A212" t="s">
        <v>81</v>
      </c>
      <c r="B212">
        <v>1.9777030709528598E-3</v>
      </c>
      <c r="C212" t="s">
        <v>165</v>
      </c>
      <c r="D212" t="s">
        <v>4</v>
      </c>
      <c r="E212" t="s">
        <v>15</v>
      </c>
      <c r="G212" t="s">
        <v>19</v>
      </c>
      <c r="H212" t="s">
        <v>82</v>
      </c>
    </row>
    <row r="213" spans="1:8" x14ac:dyDescent="0.25">
      <c r="A213" t="s">
        <v>110</v>
      </c>
      <c r="B213">
        <v>-9.9225694999999798E-3</v>
      </c>
      <c r="C213" t="s">
        <v>165</v>
      </c>
      <c r="D213" t="s">
        <v>4</v>
      </c>
      <c r="E213" t="s">
        <v>7</v>
      </c>
      <c r="G213" t="s">
        <v>19</v>
      </c>
      <c r="H213" t="s">
        <v>111</v>
      </c>
    </row>
    <row r="214" spans="1:8" x14ac:dyDescent="0.25">
      <c r="A214" t="s">
        <v>27</v>
      </c>
      <c r="B214">
        <v>3.5899885350000001E-2</v>
      </c>
      <c r="C214" t="s">
        <v>165</v>
      </c>
      <c r="D214" t="s">
        <v>4</v>
      </c>
      <c r="E214" t="s">
        <v>24</v>
      </c>
      <c r="G214" t="s">
        <v>19</v>
      </c>
      <c r="H214" t="s">
        <v>34</v>
      </c>
    </row>
    <row r="216" spans="1:8" x14ac:dyDescent="0.25">
      <c r="A216" s="1" t="s">
        <v>1</v>
      </c>
      <c r="B216" s="1" t="s">
        <v>188</v>
      </c>
    </row>
    <row r="217" spans="1:8" x14ac:dyDescent="0.25">
      <c r="A217" t="s">
        <v>2</v>
      </c>
      <c r="B217" t="s">
        <v>221</v>
      </c>
    </row>
    <row r="218" spans="1:8" x14ac:dyDescent="0.25">
      <c r="A218" t="s">
        <v>3</v>
      </c>
      <c r="B218" t="s">
        <v>4</v>
      </c>
    </row>
    <row r="219" spans="1:8" x14ac:dyDescent="0.25">
      <c r="A219" t="s">
        <v>5</v>
      </c>
      <c r="B219" t="s">
        <v>189</v>
      </c>
    </row>
    <row r="220" spans="1:8" x14ac:dyDescent="0.25">
      <c r="A220" t="s">
        <v>6</v>
      </c>
      <c r="B220" t="s">
        <v>7</v>
      </c>
    </row>
    <row r="221" spans="1:8" x14ac:dyDescent="0.25">
      <c r="A221" t="s">
        <v>216</v>
      </c>
      <c r="B221" t="s">
        <v>220</v>
      </c>
    </row>
    <row r="222" spans="1:8" x14ac:dyDescent="0.25">
      <c r="A222" s="1" t="s">
        <v>8</v>
      </c>
    </row>
    <row r="223" spans="1:8" x14ac:dyDescent="0.25">
      <c r="A223" t="s">
        <v>9</v>
      </c>
      <c r="B223" t="s">
        <v>10</v>
      </c>
      <c r="C223" t="s">
        <v>11</v>
      </c>
      <c r="D223" t="s">
        <v>3</v>
      </c>
      <c r="E223" t="s">
        <v>6</v>
      </c>
      <c r="F223" t="s">
        <v>12</v>
      </c>
      <c r="G223" t="s">
        <v>13</v>
      </c>
      <c r="H223" t="s">
        <v>5</v>
      </c>
    </row>
    <row r="224" spans="1:8" x14ac:dyDescent="0.25">
      <c r="A224" t="s">
        <v>14</v>
      </c>
      <c r="B224">
        <v>627.8620554092613</v>
      </c>
      <c r="C224" t="s">
        <v>31</v>
      </c>
      <c r="E224" t="s">
        <v>15</v>
      </c>
      <c r="F224" t="s">
        <v>16</v>
      </c>
      <c r="G224" t="s">
        <v>17</v>
      </c>
    </row>
    <row r="225" spans="1:8" x14ac:dyDescent="0.25">
      <c r="A225" t="s">
        <v>188</v>
      </c>
      <c r="B225">
        <v>21.612062241046353</v>
      </c>
      <c r="C225" t="s">
        <v>164</v>
      </c>
      <c r="D225" t="s">
        <v>4</v>
      </c>
      <c r="E225" t="s">
        <v>7</v>
      </c>
      <c r="G225" t="s">
        <v>18</v>
      </c>
      <c r="H225" t="s">
        <v>189</v>
      </c>
    </row>
    <row r="226" spans="1:8" x14ac:dyDescent="0.25">
      <c r="A226" t="s">
        <v>175</v>
      </c>
      <c r="B226">
        <v>0.39372064434026838</v>
      </c>
      <c r="C226" t="s">
        <v>164</v>
      </c>
      <c r="D226" t="s">
        <v>4</v>
      </c>
      <c r="E226" t="s">
        <v>7</v>
      </c>
      <c r="G226" t="s">
        <v>19</v>
      </c>
      <c r="H226" t="s">
        <v>176</v>
      </c>
    </row>
    <row r="227" spans="1:8" x14ac:dyDescent="0.25">
      <c r="A227" t="s">
        <v>187</v>
      </c>
      <c r="B227">
        <v>18.898590928332883</v>
      </c>
      <c r="C227" t="s">
        <v>164</v>
      </c>
      <c r="D227" t="s">
        <v>4</v>
      </c>
      <c r="E227" t="s">
        <v>7</v>
      </c>
      <c r="G227" t="s">
        <v>19</v>
      </c>
      <c r="H227" t="s">
        <v>105</v>
      </c>
    </row>
    <row r="228" spans="1:8" x14ac:dyDescent="0.25">
      <c r="A228" t="s">
        <v>20</v>
      </c>
      <c r="B228">
        <v>1.9260300240329271</v>
      </c>
      <c r="C228" t="s">
        <v>165</v>
      </c>
      <c r="D228" t="s">
        <v>21</v>
      </c>
      <c r="E228" t="s">
        <v>7</v>
      </c>
      <c r="G228" t="s">
        <v>19</v>
      </c>
      <c r="H228" t="s">
        <v>96</v>
      </c>
    </row>
    <row r="229" spans="1:8" x14ac:dyDescent="0.25">
      <c r="A229" t="s">
        <v>22</v>
      </c>
      <c r="B229">
        <v>0.39372064434026838</v>
      </c>
      <c r="C229" t="s">
        <v>165</v>
      </c>
      <c r="D229" t="s">
        <v>21</v>
      </c>
      <c r="E229" t="s">
        <v>7</v>
      </c>
      <c r="G229" t="s">
        <v>19</v>
      </c>
      <c r="H229" t="s">
        <v>97</v>
      </c>
    </row>
    <row r="230" spans="1:8" x14ac:dyDescent="0.25">
      <c r="A230" t="s">
        <v>23</v>
      </c>
      <c r="B230">
        <v>3.1061357705212793</v>
      </c>
      <c r="C230" t="s">
        <v>165</v>
      </c>
      <c r="D230" t="s">
        <v>4</v>
      </c>
      <c r="E230" t="s">
        <v>24</v>
      </c>
      <c r="G230" t="s">
        <v>19</v>
      </c>
      <c r="H230" t="s">
        <v>33</v>
      </c>
    </row>
    <row r="231" spans="1:8" x14ac:dyDescent="0.25">
      <c r="A231" t="s">
        <v>25</v>
      </c>
      <c r="B231">
        <v>74.629587023119612</v>
      </c>
      <c r="C231" t="s">
        <v>165</v>
      </c>
      <c r="D231" t="s">
        <v>4</v>
      </c>
      <c r="E231" t="s">
        <v>26</v>
      </c>
      <c r="G231" t="s">
        <v>19</v>
      </c>
      <c r="H231" t="s">
        <v>62</v>
      </c>
    </row>
    <row r="232" spans="1:8" x14ac:dyDescent="0.25">
      <c r="A232" t="s">
        <v>25</v>
      </c>
      <c r="B232">
        <v>99.776539479452978</v>
      </c>
      <c r="C232" t="s">
        <v>165</v>
      </c>
      <c r="D232" t="s">
        <v>4</v>
      </c>
      <c r="E232" t="s">
        <v>26</v>
      </c>
      <c r="G232" t="s">
        <v>19</v>
      </c>
      <c r="H232" t="s">
        <v>62</v>
      </c>
    </row>
    <row r="233" spans="1:8" x14ac:dyDescent="0.25">
      <c r="A233" t="s">
        <v>27</v>
      </c>
      <c r="B233">
        <v>18.636814623127677</v>
      </c>
      <c r="C233" t="s">
        <v>165</v>
      </c>
      <c r="D233" t="s">
        <v>4</v>
      </c>
      <c r="E233" t="s">
        <v>24</v>
      </c>
      <c r="G233" t="s">
        <v>19</v>
      </c>
      <c r="H233" t="s">
        <v>34</v>
      </c>
    </row>
    <row r="235" spans="1:8" x14ac:dyDescent="0.25">
      <c r="A235" s="1" t="s">
        <v>1</v>
      </c>
      <c r="B235" s="1" t="s">
        <v>190</v>
      </c>
    </row>
    <row r="236" spans="1:8" x14ac:dyDescent="0.25">
      <c r="A236" t="s">
        <v>2</v>
      </c>
      <c r="B236" t="s">
        <v>221</v>
      </c>
    </row>
    <row r="237" spans="1:8" x14ac:dyDescent="0.25">
      <c r="A237" t="s">
        <v>3</v>
      </c>
      <c r="B237" t="s">
        <v>4</v>
      </c>
    </row>
    <row r="238" spans="1:8" x14ac:dyDescent="0.25">
      <c r="A238" t="s">
        <v>5</v>
      </c>
      <c r="B238" t="s">
        <v>191</v>
      </c>
    </row>
    <row r="239" spans="1:8" x14ac:dyDescent="0.25">
      <c r="A239" t="s">
        <v>13</v>
      </c>
      <c r="B239" t="s">
        <v>28</v>
      </c>
    </row>
    <row r="240" spans="1:8" x14ac:dyDescent="0.25">
      <c r="A240" t="s">
        <v>6</v>
      </c>
      <c r="B240" t="s">
        <v>7</v>
      </c>
    </row>
    <row r="241" spans="1:8" x14ac:dyDescent="0.25">
      <c r="A241" t="s">
        <v>216</v>
      </c>
      <c r="B241" t="s">
        <v>220</v>
      </c>
    </row>
    <row r="242" spans="1:8" x14ac:dyDescent="0.25">
      <c r="A242" s="1" t="s">
        <v>8</v>
      </c>
    </row>
    <row r="243" spans="1:8" x14ac:dyDescent="0.25">
      <c r="A243" t="s">
        <v>9</v>
      </c>
      <c r="B243" t="s">
        <v>10</v>
      </c>
      <c r="C243" t="s">
        <v>11</v>
      </c>
      <c r="D243" t="s">
        <v>3</v>
      </c>
      <c r="E243" t="s">
        <v>6</v>
      </c>
      <c r="F243" t="s">
        <v>12</v>
      </c>
      <c r="G243" t="s">
        <v>13</v>
      </c>
      <c r="H243" t="s">
        <v>5</v>
      </c>
    </row>
    <row r="244" spans="1:8" x14ac:dyDescent="0.25">
      <c r="A244" t="s">
        <v>112</v>
      </c>
      <c r="B244">
        <v>2.496E-3</v>
      </c>
      <c r="C244" t="s">
        <v>31</v>
      </c>
      <c r="E244" t="s">
        <v>7</v>
      </c>
      <c r="F244" t="s">
        <v>16</v>
      </c>
      <c r="G244" t="s">
        <v>17</v>
      </c>
    </row>
    <row r="245" spans="1:8" x14ac:dyDescent="0.25">
      <c r="A245" t="s">
        <v>69</v>
      </c>
      <c r="B245">
        <v>0.36174000000000001</v>
      </c>
      <c r="C245" t="s">
        <v>31</v>
      </c>
      <c r="E245" t="s">
        <v>7</v>
      </c>
      <c r="F245" t="s">
        <v>16</v>
      </c>
      <c r="G245" t="s">
        <v>17</v>
      </c>
    </row>
    <row r="246" spans="1:8" x14ac:dyDescent="0.25">
      <c r="A246" t="s">
        <v>113</v>
      </c>
      <c r="B246">
        <v>0.01</v>
      </c>
      <c r="C246" t="s">
        <v>31</v>
      </c>
      <c r="E246" t="s">
        <v>7</v>
      </c>
      <c r="F246" t="s">
        <v>16</v>
      </c>
      <c r="G246" t="s">
        <v>17</v>
      </c>
    </row>
    <row r="247" spans="1:8" x14ac:dyDescent="0.25">
      <c r="A247" t="s">
        <v>114</v>
      </c>
      <c r="B247">
        <v>1.279E-3</v>
      </c>
      <c r="C247" t="s">
        <v>31</v>
      </c>
      <c r="E247" t="s">
        <v>7</v>
      </c>
      <c r="F247" t="s">
        <v>16</v>
      </c>
      <c r="G247" t="s">
        <v>17</v>
      </c>
    </row>
    <row r="248" spans="1:8" x14ac:dyDescent="0.25">
      <c r="A248" t="s">
        <v>83</v>
      </c>
      <c r="B248">
        <v>1.8699999999999999E-4</v>
      </c>
      <c r="C248" t="s">
        <v>31</v>
      </c>
      <c r="E248" t="s">
        <v>57</v>
      </c>
      <c r="F248" t="s">
        <v>16</v>
      </c>
      <c r="G248" t="s">
        <v>17</v>
      </c>
    </row>
    <row r="249" spans="1:8" x14ac:dyDescent="0.25">
      <c r="A249" t="s">
        <v>190</v>
      </c>
      <c r="B249">
        <v>1</v>
      </c>
      <c r="C249" t="s">
        <v>164</v>
      </c>
      <c r="D249" t="s">
        <v>4</v>
      </c>
      <c r="E249" t="s">
        <v>7</v>
      </c>
      <c r="G249" t="s">
        <v>18</v>
      </c>
      <c r="H249" t="s">
        <v>191</v>
      </c>
    </row>
    <row r="250" spans="1:8" x14ac:dyDescent="0.25">
      <c r="A250" t="s">
        <v>207</v>
      </c>
      <c r="B250">
        <v>0.19777800000000001</v>
      </c>
      <c r="C250" t="s">
        <v>164</v>
      </c>
      <c r="D250" t="s">
        <v>115</v>
      </c>
      <c r="E250" t="s">
        <v>7</v>
      </c>
      <c r="G250" t="s">
        <v>19</v>
      </c>
      <c r="H250" t="s">
        <v>206</v>
      </c>
    </row>
    <row r="251" spans="1:8" x14ac:dyDescent="0.25">
      <c r="A251" t="s">
        <v>257</v>
      </c>
      <c r="B251">
        <v>0.79940900000000004</v>
      </c>
      <c r="C251" t="s">
        <v>165</v>
      </c>
      <c r="D251" t="s">
        <v>4</v>
      </c>
      <c r="E251" t="s">
        <v>7</v>
      </c>
      <c r="G251" t="s">
        <v>19</v>
      </c>
      <c r="H251" t="s">
        <v>74</v>
      </c>
    </row>
    <row r="252" spans="1:8" x14ac:dyDescent="0.25">
      <c r="A252" t="s">
        <v>116</v>
      </c>
      <c r="B252">
        <v>0.98708899999999999</v>
      </c>
      <c r="C252" t="s">
        <v>165</v>
      </c>
      <c r="D252" t="s">
        <v>21</v>
      </c>
      <c r="E252" t="s">
        <v>7</v>
      </c>
      <c r="G252" t="s">
        <v>19</v>
      </c>
      <c r="H252" t="s">
        <v>117</v>
      </c>
    </row>
    <row r="253" spans="1:8" x14ac:dyDescent="0.25">
      <c r="A253" t="s">
        <v>77</v>
      </c>
      <c r="B253">
        <v>4.0000000000000001E-10</v>
      </c>
      <c r="C253" t="s">
        <v>165</v>
      </c>
      <c r="D253" t="s">
        <v>21</v>
      </c>
      <c r="E253" t="s">
        <v>6</v>
      </c>
      <c r="G253" t="s">
        <v>19</v>
      </c>
      <c r="H253" t="s">
        <v>78</v>
      </c>
    </row>
    <row r="254" spans="1:8" x14ac:dyDescent="0.25">
      <c r="A254" t="s">
        <v>118</v>
      </c>
      <c r="B254">
        <v>0.01</v>
      </c>
      <c r="C254" t="s">
        <v>165</v>
      </c>
      <c r="D254" t="s">
        <v>4</v>
      </c>
      <c r="E254" t="s">
        <v>7</v>
      </c>
      <c r="G254" t="s">
        <v>19</v>
      </c>
      <c r="H254" t="s">
        <v>119</v>
      </c>
    </row>
    <row r="255" spans="1:8" x14ac:dyDescent="0.25">
      <c r="A255" t="s">
        <v>120</v>
      </c>
      <c r="B255">
        <v>0.65286200000000005</v>
      </c>
      <c r="C255" t="s">
        <v>165</v>
      </c>
      <c r="D255" t="s">
        <v>4</v>
      </c>
      <c r="E255" t="s">
        <v>7</v>
      </c>
      <c r="G255" t="s">
        <v>19</v>
      </c>
      <c r="H255" t="s">
        <v>121</v>
      </c>
    </row>
    <row r="256" spans="1:8" x14ac:dyDescent="0.25">
      <c r="A256" t="s">
        <v>122</v>
      </c>
      <c r="B256">
        <v>0.249969</v>
      </c>
      <c r="C256" t="s">
        <v>165</v>
      </c>
      <c r="D256" t="s">
        <v>21</v>
      </c>
      <c r="E256" t="s">
        <v>7</v>
      </c>
      <c r="G256" t="s">
        <v>19</v>
      </c>
      <c r="H256" t="s">
        <v>123</v>
      </c>
    </row>
    <row r="257" spans="1:8" x14ac:dyDescent="0.25">
      <c r="A257" t="s">
        <v>124</v>
      </c>
      <c r="B257">
        <v>0.63938200000000001</v>
      </c>
      <c r="C257" t="s">
        <v>165</v>
      </c>
      <c r="D257" t="s">
        <v>21</v>
      </c>
      <c r="E257" t="s">
        <v>7</v>
      </c>
      <c r="G257" t="s">
        <v>19</v>
      </c>
      <c r="H257" t="s">
        <v>125</v>
      </c>
    </row>
    <row r="258" spans="1:8" x14ac:dyDescent="0.25">
      <c r="A258" t="s">
        <v>101</v>
      </c>
      <c r="B258">
        <v>0.640934</v>
      </c>
      <c r="C258" t="s">
        <v>165</v>
      </c>
      <c r="D258" t="s">
        <v>21</v>
      </c>
      <c r="E258" t="s">
        <v>7</v>
      </c>
      <c r="G258" t="s">
        <v>19</v>
      </c>
      <c r="H258" t="s">
        <v>102</v>
      </c>
    </row>
    <row r="259" spans="1:8" x14ac:dyDescent="0.25">
      <c r="A259" t="s">
        <v>126</v>
      </c>
      <c r="B259">
        <v>2.2634189999999998</v>
      </c>
      <c r="C259" t="s">
        <v>165</v>
      </c>
      <c r="D259" t="s">
        <v>56</v>
      </c>
      <c r="E259" t="s">
        <v>24</v>
      </c>
      <c r="G259" t="s">
        <v>19</v>
      </c>
      <c r="H259" t="s">
        <v>34</v>
      </c>
    </row>
    <row r="260" spans="1:8" x14ac:dyDescent="0.25">
      <c r="A260" t="s">
        <v>127</v>
      </c>
      <c r="B260">
        <v>0.40388299999999999</v>
      </c>
      <c r="C260" t="s">
        <v>165</v>
      </c>
      <c r="D260" t="s">
        <v>4</v>
      </c>
      <c r="E260" t="s">
        <v>24</v>
      </c>
      <c r="G260" t="s">
        <v>19</v>
      </c>
      <c r="H260" t="s">
        <v>128</v>
      </c>
    </row>
    <row r="261" spans="1:8" x14ac:dyDescent="0.25">
      <c r="A261" t="s">
        <v>55</v>
      </c>
      <c r="B261">
        <v>-8.1999999999999998E-4</v>
      </c>
      <c r="C261" t="s">
        <v>165</v>
      </c>
      <c r="D261" t="s">
        <v>56</v>
      </c>
      <c r="E261" t="s">
        <v>57</v>
      </c>
      <c r="G261" t="s">
        <v>19</v>
      </c>
      <c r="H261" t="s">
        <v>58</v>
      </c>
    </row>
    <row r="262" spans="1:8" x14ac:dyDescent="0.25">
      <c r="A262" t="s">
        <v>25</v>
      </c>
      <c r="B262">
        <v>5.0000000000000001E-3</v>
      </c>
      <c r="C262" t="s">
        <v>165</v>
      </c>
      <c r="D262" t="s">
        <v>4</v>
      </c>
      <c r="E262" t="s">
        <v>26</v>
      </c>
      <c r="G262" t="s">
        <v>19</v>
      </c>
      <c r="H262" t="s">
        <v>62</v>
      </c>
    </row>
    <row r="263" spans="1:8" x14ac:dyDescent="0.25">
      <c r="A263" t="s">
        <v>81</v>
      </c>
      <c r="B263">
        <v>15.561019999999999</v>
      </c>
      <c r="C263" t="s">
        <v>165</v>
      </c>
      <c r="D263" t="s">
        <v>4</v>
      </c>
      <c r="E263" t="s">
        <v>15</v>
      </c>
      <c r="G263" t="s">
        <v>19</v>
      </c>
      <c r="H263" t="s">
        <v>82</v>
      </c>
    </row>
    <row r="265" spans="1:8" x14ac:dyDescent="0.25">
      <c r="A265" s="1" t="s">
        <v>1</v>
      </c>
      <c r="B265" s="1" t="s">
        <v>181</v>
      </c>
    </row>
    <row r="266" spans="1:8" x14ac:dyDescent="0.25">
      <c r="A266" t="s">
        <v>2</v>
      </c>
      <c r="B266" t="s">
        <v>221</v>
      </c>
    </row>
    <row r="267" spans="1:8" x14ac:dyDescent="0.25">
      <c r="A267" t="s">
        <v>3</v>
      </c>
      <c r="B267" t="s">
        <v>4</v>
      </c>
    </row>
    <row r="268" spans="1:8" x14ac:dyDescent="0.25">
      <c r="A268" t="s">
        <v>5</v>
      </c>
      <c r="B268" t="s">
        <v>182</v>
      </c>
    </row>
    <row r="269" spans="1:8" x14ac:dyDescent="0.25">
      <c r="A269" t="s">
        <v>13</v>
      </c>
      <c r="B269" t="s">
        <v>28</v>
      </c>
    </row>
    <row r="270" spans="1:8" x14ac:dyDescent="0.25">
      <c r="A270" t="s">
        <v>6</v>
      </c>
      <c r="B270" t="s">
        <v>7</v>
      </c>
    </row>
    <row r="271" spans="1:8" x14ac:dyDescent="0.25">
      <c r="A271" t="s">
        <v>216</v>
      </c>
      <c r="B271" t="s">
        <v>220</v>
      </c>
    </row>
    <row r="272" spans="1:8" x14ac:dyDescent="0.25">
      <c r="A272" s="1" t="s">
        <v>8</v>
      </c>
    </row>
    <row r="273" spans="1:8" x14ac:dyDescent="0.25">
      <c r="A273" t="s">
        <v>9</v>
      </c>
      <c r="B273" t="s">
        <v>10</v>
      </c>
      <c r="C273" t="s">
        <v>11</v>
      </c>
      <c r="D273" t="s">
        <v>3</v>
      </c>
      <c r="E273" t="s">
        <v>6</v>
      </c>
      <c r="F273" t="s">
        <v>12</v>
      </c>
      <c r="G273" t="s">
        <v>13</v>
      </c>
      <c r="H273" t="s">
        <v>5</v>
      </c>
    </row>
    <row r="274" spans="1:8" x14ac:dyDescent="0.25">
      <c r="A274" t="s">
        <v>14</v>
      </c>
      <c r="B274">
        <v>6.42</v>
      </c>
      <c r="C274" t="s">
        <v>31</v>
      </c>
      <c r="E274" t="s">
        <v>15</v>
      </c>
      <c r="F274" t="s">
        <v>16</v>
      </c>
      <c r="G274" t="s">
        <v>17</v>
      </c>
    </row>
    <row r="275" spans="1:8" x14ac:dyDescent="0.25">
      <c r="A275" t="s">
        <v>89</v>
      </c>
      <c r="B275">
        <v>1.63</v>
      </c>
      <c r="C275" t="s">
        <v>31</v>
      </c>
      <c r="E275" t="s">
        <v>90</v>
      </c>
      <c r="F275" t="s">
        <v>91</v>
      </c>
      <c r="G275" t="s">
        <v>17</v>
      </c>
    </row>
    <row r="276" spans="1:8" x14ac:dyDescent="0.25">
      <c r="A276" t="s">
        <v>181</v>
      </c>
      <c r="B276">
        <v>1</v>
      </c>
      <c r="C276" t="s">
        <v>164</v>
      </c>
      <c r="D276" t="s">
        <v>4</v>
      </c>
      <c r="E276" t="s">
        <v>7</v>
      </c>
      <c r="G276" t="s">
        <v>18</v>
      </c>
      <c r="H276" t="s">
        <v>182</v>
      </c>
    </row>
    <row r="277" spans="1:8" x14ac:dyDescent="0.25">
      <c r="A277" t="s">
        <v>92</v>
      </c>
      <c r="B277">
        <v>1.2</v>
      </c>
      <c r="C277" t="s">
        <v>165</v>
      </c>
      <c r="D277" t="s">
        <v>60</v>
      </c>
      <c r="E277" t="s">
        <v>7</v>
      </c>
      <c r="G277" t="s">
        <v>19</v>
      </c>
      <c r="H277" t="s">
        <v>93</v>
      </c>
    </row>
    <row r="278" spans="1:8" x14ac:dyDescent="0.25">
      <c r="A278" t="s">
        <v>94</v>
      </c>
      <c r="B278">
        <v>105.79</v>
      </c>
      <c r="C278" t="s">
        <v>165</v>
      </c>
      <c r="D278" t="s">
        <v>21</v>
      </c>
      <c r="E278" t="s">
        <v>7</v>
      </c>
      <c r="G278" t="s">
        <v>19</v>
      </c>
      <c r="H278" t="s">
        <v>95</v>
      </c>
    </row>
    <row r="279" spans="1:8" x14ac:dyDescent="0.25">
      <c r="A279" t="s">
        <v>23</v>
      </c>
      <c r="B279">
        <v>0.12</v>
      </c>
      <c r="C279" t="s">
        <v>165</v>
      </c>
      <c r="D279" t="s">
        <v>4</v>
      </c>
      <c r="E279" t="s">
        <v>24</v>
      </c>
      <c r="G279" t="s">
        <v>19</v>
      </c>
      <c r="H279" t="s">
        <v>33</v>
      </c>
    </row>
    <row r="280" spans="1:8" x14ac:dyDescent="0.25">
      <c r="A280" t="s">
        <v>25</v>
      </c>
      <c r="B280">
        <v>1.78</v>
      </c>
      <c r="C280" t="s">
        <v>165</v>
      </c>
      <c r="D280" t="s">
        <v>4</v>
      </c>
      <c r="E280" t="s">
        <v>26</v>
      </c>
      <c r="G280" t="s">
        <v>19</v>
      </c>
      <c r="H280" t="s">
        <v>62</v>
      </c>
    </row>
    <row r="281" spans="1:8" x14ac:dyDescent="0.25">
      <c r="A281" t="s">
        <v>27</v>
      </c>
      <c r="B281">
        <v>0.71699999999999997</v>
      </c>
      <c r="C281" t="s">
        <v>165</v>
      </c>
      <c r="D281" t="s">
        <v>4</v>
      </c>
      <c r="E281" t="s">
        <v>24</v>
      </c>
      <c r="G281" t="s">
        <v>19</v>
      </c>
      <c r="H281" t="s">
        <v>34</v>
      </c>
    </row>
    <row r="283" spans="1:8" x14ac:dyDescent="0.25">
      <c r="A283" s="1" t="s">
        <v>1</v>
      </c>
      <c r="B283" s="1" t="s">
        <v>192</v>
      </c>
    </row>
    <row r="284" spans="1:8" x14ac:dyDescent="0.25">
      <c r="A284" t="s">
        <v>2</v>
      </c>
      <c r="B284" t="s">
        <v>221</v>
      </c>
    </row>
    <row r="285" spans="1:8" x14ac:dyDescent="0.25">
      <c r="A285" t="s">
        <v>3</v>
      </c>
      <c r="B285" t="s">
        <v>4</v>
      </c>
    </row>
    <row r="286" spans="1:8" x14ac:dyDescent="0.25">
      <c r="A286" t="s">
        <v>5</v>
      </c>
      <c r="B286" t="s">
        <v>193</v>
      </c>
    </row>
    <row r="287" spans="1:8" x14ac:dyDescent="0.25">
      <c r="A287" t="s">
        <v>6</v>
      </c>
      <c r="B287" t="s">
        <v>7</v>
      </c>
    </row>
    <row r="288" spans="1:8" x14ac:dyDescent="0.25">
      <c r="A288" t="s">
        <v>216</v>
      </c>
      <c r="B288" t="s">
        <v>220</v>
      </c>
    </row>
    <row r="289" spans="1:8" x14ac:dyDescent="0.25">
      <c r="A289" s="1" t="s">
        <v>8</v>
      </c>
    </row>
    <row r="290" spans="1:8" x14ac:dyDescent="0.25">
      <c r="A290" t="s">
        <v>9</v>
      </c>
      <c r="B290" t="s">
        <v>10</v>
      </c>
      <c r="C290" t="s">
        <v>11</v>
      </c>
      <c r="D290" t="s">
        <v>3</v>
      </c>
      <c r="E290" t="s">
        <v>6</v>
      </c>
      <c r="F290" t="s">
        <v>12</v>
      </c>
      <c r="G290" t="s">
        <v>13</v>
      </c>
      <c r="H290" t="s">
        <v>5</v>
      </c>
    </row>
    <row r="291" spans="1:8" x14ac:dyDescent="0.25">
      <c r="A291" t="s">
        <v>14</v>
      </c>
      <c r="B291">
        <v>125.30664747888518</v>
      </c>
      <c r="C291" t="s">
        <v>31</v>
      </c>
      <c r="D291" t="s">
        <v>4</v>
      </c>
      <c r="E291" t="s">
        <v>15</v>
      </c>
      <c r="F291" t="s">
        <v>16</v>
      </c>
      <c r="G291" t="s">
        <v>17</v>
      </c>
    </row>
    <row r="292" spans="1:8" x14ac:dyDescent="0.25">
      <c r="A292" t="s">
        <v>192</v>
      </c>
      <c r="B292">
        <v>10.958581208608772</v>
      </c>
      <c r="C292" t="s">
        <v>164</v>
      </c>
      <c r="D292" t="s">
        <v>4</v>
      </c>
      <c r="E292" t="s">
        <v>7</v>
      </c>
      <c r="G292" t="s">
        <v>18</v>
      </c>
      <c r="H292" t="s">
        <v>193</v>
      </c>
    </row>
    <row r="293" spans="1:8" x14ac:dyDescent="0.25">
      <c r="A293" t="s">
        <v>173</v>
      </c>
      <c r="B293">
        <v>0.45837082374932231</v>
      </c>
      <c r="C293" t="s">
        <v>164</v>
      </c>
      <c r="D293" t="s">
        <v>4</v>
      </c>
      <c r="E293" t="s">
        <v>7</v>
      </c>
      <c r="G293" t="s">
        <v>19</v>
      </c>
      <c r="H293" t="s">
        <v>174</v>
      </c>
    </row>
    <row r="294" spans="1:8" x14ac:dyDescent="0.25">
      <c r="A294" t="s">
        <v>179</v>
      </c>
      <c r="B294">
        <v>8.4482150228766919</v>
      </c>
      <c r="C294" t="s">
        <v>164</v>
      </c>
      <c r="D294" t="s">
        <v>4</v>
      </c>
      <c r="E294" t="s">
        <v>7</v>
      </c>
      <c r="G294" t="s">
        <v>19</v>
      </c>
      <c r="H294" t="s">
        <v>180</v>
      </c>
    </row>
    <row r="295" spans="1:8" x14ac:dyDescent="0.25">
      <c r="A295" t="s">
        <v>20</v>
      </c>
      <c r="B295">
        <v>1.7769728677331647</v>
      </c>
      <c r="C295" t="s">
        <v>165</v>
      </c>
      <c r="D295" t="s">
        <v>21</v>
      </c>
      <c r="E295" t="s">
        <v>7</v>
      </c>
      <c r="G295" t="s">
        <v>19</v>
      </c>
      <c r="H295" t="s">
        <v>96</v>
      </c>
    </row>
    <row r="296" spans="1:8" x14ac:dyDescent="0.25">
      <c r="A296" t="s">
        <v>22</v>
      </c>
      <c r="B296">
        <v>0.27502249424959335</v>
      </c>
      <c r="C296" t="s">
        <v>165</v>
      </c>
      <c r="D296" t="s">
        <v>21</v>
      </c>
      <c r="E296" t="s">
        <v>7</v>
      </c>
      <c r="G296" t="s">
        <v>19</v>
      </c>
      <c r="H296" t="s">
        <v>97</v>
      </c>
    </row>
    <row r="297" spans="1:8" x14ac:dyDescent="0.25">
      <c r="A297" t="s">
        <v>23</v>
      </c>
      <c r="B297">
        <v>1.0958581208608771</v>
      </c>
      <c r="C297" t="s">
        <v>165</v>
      </c>
      <c r="D297" t="s">
        <v>4</v>
      </c>
      <c r="E297" t="s">
        <v>24</v>
      </c>
      <c r="G297" t="s">
        <v>19</v>
      </c>
      <c r="H297" t="s">
        <v>33</v>
      </c>
    </row>
    <row r="298" spans="1:8" x14ac:dyDescent="0.25">
      <c r="A298" t="s">
        <v>25</v>
      </c>
      <c r="B298">
        <v>34.807402077468105</v>
      </c>
      <c r="C298" t="s">
        <v>165</v>
      </c>
      <c r="D298" t="s">
        <v>4</v>
      </c>
      <c r="E298" t="s">
        <v>26</v>
      </c>
      <c r="G298" t="s">
        <v>19</v>
      </c>
      <c r="H298" t="s">
        <v>62</v>
      </c>
    </row>
    <row r="299" spans="1:8" x14ac:dyDescent="0.25">
      <c r="A299" t="s">
        <v>27</v>
      </c>
      <c r="B299">
        <v>6.5751487251652625</v>
      </c>
      <c r="C299" t="s">
        <v>165</v>
      </c>
      <c r="D299" t="s">
        <v>4</v>
      </c>
      <c r="E299" t="s">
        <v>24</v>
      </c>
      <c r="G299" t="s">
        <v>19</v>
      </c>
      <c r="H299" t="s">
        <v>34</v>
      </c>
    </row>
    <row r="302" spans="1:8" x14ac:dyDescent="0.25">
      <c r="A302" s="1" t="s">
        <v>1</v>
      </c>
      <c r="B302" s="1" t="s">
        <v>194</v>
      </c>
    </row>
    <row r="303" spans="1:8" x14ac:dyDescent="0.25">
      <c r="A303" t="s">
        <v>2</v>
      </c>
      <c r="B303" t="s">
        <v>222</v>
      </c>
    </row>
    <row r="304" spans="1:8" x14ac:dyDescent="0.25">
      <c r="A304" t="s">
        <v>3</v>
      </c>
      <c r="B304" t="s">
        <v>4</v>
      </c>
    </row>
    <row r="305" spans="1:10" x14ac:dyDescent="0.25">
      <c r="A305" t="s">
        <v>5</v>
      </c>
      <c r="B305" t="s">
        <v>129</v>
      </c>
    </row>
    <row r="306" spans="1:10" x14ac:dyDescent="0.25">
      <c r="A306" t="s">
        <v>6</v>
      </c>
      <c r="B306" t="s">
        <v>7</v>
      </c>
    </row>
    <row r="307" spans="1:10" x14ac:dyDescent="0.25">
      <c r="A307" t="s">
        <v>216</v>
      </c>
      <c r="B307" t="s">
        <v>220</v>
      </c>
    </row>
    <row r="308" spans="1:10" x14ac:dyDescent="0.25">
      <c r="A308" s="1" t="s">
        <v>8</v>
      </c>
    </row>
    <row r="309" spans="1:10" x14ac:dyDescent="0.25">
      <c r="A309" t="s">
        <v>9</v>
      </c>
      <c r="B309" t="s">
        <v>10</v>
      </c>
      <c r="C309" t="s">
        <v>11</v>
      </c>
      <c r="D309" t="s">
        <v>3</v>
      </c>
      <c r="E309" t="s">
        <v>6</v>
      </c>
      <c r="F309" t="s">
        <v>12</v>
      </c>
      <c r="G309" t="s">
        <v>13</v>
      </c>
      <c r="H309" t="s">
        <v>44</v>
      </c>
      <c r="I309" t="s">
        <v>45</v>
      </c>
      <c r="J309" t="s">
        <v>5</v>
      </c>
    </row>
    <row r="310" spans="1:10" x14ac:dyDescent="0.25">
      <c r="A310" t="s">
        <v>83</v>
      </c>
      <c r="B310">
        <v>3.2919999999999998E-3</v>
      </c>
      <c r="C310" t="s">
        <v>31</v>
      </c>
      <c r="E310" t="s">
        <v>57</v>
      </c>
      <c r="F310" t="s">
        <v>84</v>
      </c>
      <c r="G310" t="s">
        <v>17</v>
      </c>
    </row>
    <row r="311" spans="1:10" x14ac:dyDescent="0.25">
      <c r="A311" t="s">
        <v>194</v>
      </c>
      <c r="B311">
        <v>1</v>
      </c>
      <c r="C311" t="s">
        <v>164</v>
      </c>
      <c r="D311" t="s">
        <v>4</v>
      </c>
      <c r="E311" t="s">
        <v>7</v>
      </c>
      <c r="G311" t="s">
        <v>18</v>
      </c>
      <c r="J311" t="s">
        <v>129</v>
      </c>
    </row>
    <row r="312" spans="1:10" x14ac:dyDescent="0.25">
      <c r="A312" t="s">
        <v>257</v>
      </c>
      <c r="B312">
        <v>4.1165589999999996</v>
      </c>
      <c r="C312" t="s">
        <v>165</v>
      </c>
      <c r="D312" t="s">
        <v>4</v>
      </c>
      <c r="E312" t="s">
        <v>7</v>
      </c>
      <c r="G312" t="s">
        <v>19</v>
      </c>
      <c r="J312" t="s">
        <v>74</v>
      </c>
    </row>
    <row r="313" spans="1:10" x14ac:dyDescent="0.25">
      <c r="A313" t="s">
        <v>77</v>
      </c>
      <c r="B313">
        <v>6.3099999999999999E-10</v>
      </c>
      <c r="C313" t="s">
        <v>165</v>
      </c>
      <c r="D313" t="s">
        <v>21</v>
      </c>
      <c r="E313" t="s">
        <v>6</v>
      </c>
      <c r="G313" t="s">
        <v>19</v>
      </c>
      <c r="J313" t="s">
        <v>78</v>
      </c>
    </row>
    <row r="314" spans="1:10" x14ac:dyDescent="0.25">
      <c r="A314" t="s">
        <v>130</v>
      </c>
      <c r="B314">
        <v>0.110591844610756</v>
      </c>
      <c r="C314" t="s">
        <v>165</v>
      </c>
      <c r="D314" t="s">
        <v>4</v>
      </c>
      <c r="E314" t="s">
        <v>7</v>
      </c>
      <c r="G314" t="s">
        <v>19</v>
      </c>
      <c r="J314" t="s">
        <v>166</v>
      </c>
    </row>
    <row r="315" spans="1:10" x14ac:dyDescent="0.25">
      <c r="A315" t="s">
        <v>131</v>
      </c>
      <c r="B315">
        <v>0.58521199999999995</v>
      </c>
      <c r="C315" t="s">
        <v>165</v>
      </c>
      <c r="D315" t="s">
        <v>4</v>
      </c>
      <c r="E315" t="s">
        <v>7</v>
      </c>
      <c r="G315" t="s">
        <v>19</v>
      </c>
      <c r="J315" t="s">
        <v>132</v>
      </c>
    </row>
    <row r="316" spans="1:10" x14ac:dyDescent="0.25">
      <c r="A316" t="s">
        <v>133</v>
      </c>
      <c r="B316">
        <v>0.46507999999999999</v>
      </c>
      <c r="C316" t="s">
        <v>165</v>
      </c>
      <c r="D316" t="s">
        <v>21</v>
      </c>
      <c r="E316" t="s">
        <v>7</v>
      </c>
      <c r="G316" t="s">
        <v>19</v>
      </c>
      <c r="J316" t="s">
        <v>134</v>
      </c>
    </row>
    <row r="317" spans="1:10" x14ac:dyDescent="0.25">
      <c r="A317" t="s">
        <v>135</v>
      </c>
      <c r="B317">
        <v>0.18879541274411121</v>
      </c>
      <c r="C317" t="s">
        <v>165</v>
      </c>
      <c r="D317" t="s">
        <v>21</v>
      </c>
      <c r="E317" t="s">
        <v>7</v>
      </c>
      <c r="G317" t="s">
        <v>19</v>
      </c>
      <c r="H317" t="s">
        <v>136</v>
      </c>
      <c r="I317">
        <v>0.20767495381477699</v>
      </c>
      <c r="J317" t="s">
        <v>137</v>
      </c>
    </row>
    <row r="318" spans="1:10" x14ac:dyDescent="0.25">
      <c r="A318" t="s">
        <v>138</v>
      </c>
      <c r="B318">
        <v>1.0022394929271801</v>
      </c>
      <c r="C318" t="s">
        <v>165</v>
      </c>
      <c r="D318" t="s">
        <v>21</v>
      </c>
      <c r="E318" t="s">
        <v>7</v>
      </c>
      <c r="G318" t="s">
        <v>19</v>
      </c>
      <c r="J318" t="s">
        <v>139</v>
      </c>
    </row>
    <row r="319" spans="1:10" x14ac:dyDescent="0.25">
      <c r="A319" t="s">
        <v>126</v>
      </c>
      <c r="B319">
        <v>1.0481828925574601</v>
      </c>
      <c r="C319" t="s">
        <v>165</v>
      </c>
      <c r="D319" t="s">
        <v>56</v>
      </c>
      <c r="E319" t="s">
        <v>24</v>
      </c>
      <c r="G319" t="s">
        <v>19</v>
      </c>
      <c r="J319" t="s">
        <v>34</v>
      </c>
    </row>
    <row r="320" spans="1:10" x14ac:dyDescent="0.25">
      <c r="A320" t="s">
        <v>127</v>
      </c>
      <c r="B320">
        <v>2.11713328049641</v>
      </c>
      <c r="C320" t="s">
        <v>165</v>
      </c>
      <c r="D320" t="s">
        <v>4</v>
      </c>
      <c r="E320" t="s">
        <v>24</v>
      </c>
      <c r="G320" t="s">
        <v>19</v>
      </c>
      <c r="J320" t="s">
        <v>128</v>
      </c>
    </row>
    <row r="321" spans="1:10" x14ac:dyDescent="0.25">
      <c r="A321" t="s">
        <v>55</v>
      </c>
      <c r="B321">
        <v>-2.9967700185340698E-3</v>
      </c>
      <c r="C321" t="s">
        <v>165</v>
      </c>
      <c r="D321" t="s">
        <v>56</v>
      </c>
      <c r="E321" t="s">
        <v>57</v>
      </c>
      <c r="G321" t="s">
        <v>19</v>
      </c>
      <c r="J321" t="s">
        <v>58</v>
      </c>
    </row>
    <row r="322" spans="1:10" x14ac:dyDescent="0.25">
      <c r="A322" t="s">
        <v>25</v>
      </c>
      <c r="B322">
        <v>1.9749609733914301E-4</v>
      </c>
      <c r="C322" t="s">
        <v>165</v>
      </c>
      <c r="D322" t="s">
        <v>4</v>
      </c>
      <c r="E322" t="s">
        <v>26</v>
      </c>
      <c r="G322" t="s">
        <v>19</v>
      </c>
      <c r="J322" t="s">
        <v>62</v>
      </c>
    </row>
    <row r="323" spans="1:10" x14ac:dyDescent="0.25">
      <c r="A323" t="s">
        <v>81</v>
      </c>
      <c r="B323">
        <v>1.1155237898039301</v>
      </c>
      <c r="C323" t="s">
        <v>165</v>
      </c>
      <c r="D323" t="s">
        <v>4</v>
      </c>
      <c r="E323" t="s">
        <v>15</v>
      </c>
      <c r="G323" t="s">
        <v>19</v>
      </c>
      <c r="J323" t="s">
        <v>82</v>
      </c>
    </row>
    <row r="324" spans="1:10" x14ac:dyDescent="0.25">
      <c r="A324" t="s">
        <v>110</v>
      </c>
      <c r="B324">
        <v>-0.10135940306567701</v>
      </c>
      <c r="C324" t="s">
        <v>165</v>
      </c>
      <c r="D324" t="s">
        <v>4</v>
      </c>
      <c r="E324" t="s">
        <v>7</v>
      </c>
      <c r="G324" t="s">
        <v>19</v>
      </c>
      <c r="J324" t="s">
        <v>111</v>
      </c>
    </row>
    <row r="325" spans="1:10" x14ac:dyDescent="0.25">
      <c r="A325" t="s">
        <v>110</v>
      </c>
      <c r="B325">
        <v>-1.4227000000000001</v>
      </c>
      <c r="C325" t="s">
        <v>165</v>
      </c>
      <c r="D325" t="s">
        <v>4</v>
      </c>
      <c r="E325" t="s">
        <v>7</v>
      </c>
      <c r="G325" t="s">
        <v>19</v>
      </c>
      <c r="J325" t="s">
        <v>111</v>
      </c>
    </row>
    <row r="327" spans="1:10" x14ac:dyDescent="0.25">
      <c r="A327" s="1" t="s">
        <v>1</v>
      </c>
      <c r="B327" s="1" t="s">
        <v>195</v>
      </c>
    </row>
    <row r="328" spans="1:10" x14ac:dyDescent="0.25">
      <c r="A328" t="s">
        <v>2</v>
      </c>
      <c r="B328" t="s">
        <v>221</v>
      </c>
    </row>
    <row r="329" spans="1:10" x14ac:dyDescent="0.25">
      <c r="A329" t="s">
        <v>3</v>
      </c>
      <c r="B329" t="s">
        <v>4</v>
      </c>
    </row>
    <row r="330" spans="1:10" x14ac:dyDescent="0.25">
      <c r="A330" t="s">
        <v>5</v>
      </c>
      <c r="B330" t="s">
        <v>196</v>
      </c>
    </row>
    <row r="331" spans="1:10" x14ac:dyDescent="0.25">
      <c r="A331" t="s">
        <v>6</v>
      </c>
      <c r="B331" t="s">
        <v>7</v>
      </c>
    </row>
    <row r="332" spans="1:10" x14ac:dyDescent="0.25">
      <c r="A332" t="s">
        <v>216</v>
      </c>
      <c r="B332" t="s">
        <v>220</v>
      </c>
    </row>
    <row r="333" spans="1:10" x14ac:dyDescent="0.25">
      <c r="A333" s="1" t="s">
        <v>8</v>
      </c>
    </row>
    <row r="334" spans="1:10" x14ac:dyDescent="0.25">
      <c r="A334" t="s">
        <v>9</v>
      </c>
      <c r="B334" t="s">
        <v>10</v>
      </c>
      <c r="C334" t="s">
        <v>11</v>
      </c>
      <c r="D334" t="s">
        <v>3</v>
      </c>
      <c r="E334" t="s">
        <v>6</v>
      </c>
      <c r="F334" t="s">
        <v>12</v>
      </c>
      <c r="G334" t="s">
        <v>13</v>
      </c>
      <c r="H334" t="s">
        <v>5</v>
      </c>
    </row>
    <row r="335" spans="1:10" x14ac:dyDescent="0.25">
      <c r="A335" t="s">
        <v>14</v>
      </c>
      <c r="B335">
        <v>437.30238010762048</v>
      </c>
      <c r="C335" t="s">
        <v>31</v>
      </c>
      <c r="E335" t="s">
        <v>15</v>
      </c>
      <c r="F335" t="s">
        <v>16</v>
      </c>
      <c r="G335" t="s">
        <v>17</v>
      </c>
    </row>
    <row r="336" spans="1:10" x14ac:dyDescent="0.25">
      <c r="A336" t="s">
        <v>195</v>
      </c>
      <c r="B336">
        <v>15.488183266908818</v>
      </c>
      <c r="C336" t="s">
        <v>164</v>
      </c>
      <c r="D336" t="s">
        <v>4</v>
      </c>
      <c r="E336" t="s">
        <v>7</v>
      </c>
      <c r="G336" t="s">
        <v>18</v>
      </c>
      <c r="H336" t="s">
        <v>196</v>
      </c>
    </row>
    <row r="337" spans="1:11" x14ac:dyDescent="0.25">
      <c r="A337" t="s">
        <v>175</v>
      </c>
      <c r="B337">
        <v>0.2742242079835131</v>
      </c>
      <c r="C337" t="s">
        <v>164</v>
      </c>
      <c r="D337" t="s">
        <v>4</v>
      </c>
      <c r="E337" t="s">
        <v>7</v>
      </c>
      <c r="G337" t="s">
        <v>19</v>
      </c>
      <c r="H337" t="s">
        <v>176</v>
      </c>
    </row>
    <row r="338" spans="1:11" x14ac:dyDescent="0.25">
      <c r="A338" t="s">
        <v>194</v>
      </c>
      <c r="B338">
        <v>13.162761983208627</v>
      </c>
      <c r="C338" t="s">
        <v>164</v>
      </c>
      <c r="D338" t="s">
        <v>4</v>
      </c>
      <c r="E338" t="s">
        <v>7</v>
      </c>
      <c r="G338" t="s">
        <v>19</v>
      </c>
      <c r="H338" t="s">
        <v>129</v>
      </c>
    </row>
    <row r="339" spans="1:11" x14ac:dyDescent="0.25">
      <c r="A339" t="s">
        <v>20</v>
      </c>
      <c r="B339">
        <v>1.7769728677331647</v>
      </c>
      <c r="C339" t="s">
        <v>165</v>
      </c>
      <c r="D339" t="s">
        <v>21</v>
      </c>
      <c r="E339" t="s">
        <v>7</v>
      </c>
      <c r="G339" t="s">
        <v>19</v>
      </c>
      <c r="H339" t="s">
        <v>96</v>
      </c>
    </row>
    <row r="340" spans="1:11" x14ac:dyDescent="0.25">
      <c r="A340" t="s">
        <v>22</v>
      </c>
      <c r="B340">
        <v>0.2742242079835131</v>
      </c>
      <c r="C340" t="s">
        <v>165</v>
      </c>
      <c r="D340" t="s">
        <v>21</v>
      </c>
      <c r="E340" t="s">
        <v>7</v>
      </c>
      <c r="G340" t="s">
        <v>19</v>
      </c>
      <c r="H340" t="s">
        <v>97</v>
      </c>
    </row>
    <row r="341" spans="1:11" x14ac:dyDescent="0.25">
      <c r="A341" t="s">
        <v>23</v>
      </c>
      <c r="B341">
        <v>2.2069564258513132</v>
      </c>
      <c r="C341" t="s">
        <v>165</v>
      </c>
      <c r="D341" t="s">
        <v>4</v>
      </c>
      <c r="E341" t="s">
        <v>24</v>
      </c>
      <c r="G341" t="s">
        <v>19</v>
      </c>
      <c r="H341" t="s">
        <v>33</v>
      </c>
    </row>
    <row r="342" spans="1:11" x14ac:dyDescent="0.25">
      <c r="A342" t="s">
        <v>25</v>
      </c>
      <c r="B342">
        <v>69.49379695325851</v>
      </c>
      <c r="C342" t="s">
        <v>165</v>
      </c>
      <c r="D342" t="s">
        <v>4</v>
      </c>
      <c r="E342" t="s">
        <v>26</v>
      </c>
      <c r="G342" t="s">
        <v>19</v>
      </c>
      <c r="H342" t="s">
        <v>62</v>
      </c>
    </row>
    <row r="343" spans="1:11" x14ac:dyDescent="0.25">
      <c r="A343" t="s">
        <v>25</v>
      </c>
      <c r="B343">
        <v>51.979086409969391</v>
      </c>
      <c r="C343" t="s">
        <v>165</v>
      </c>
      <c r="D343" t="s">
        <v>4</v>
      </c>
      <c r="E343" t="s">
        <v>26</v>
      </c>
      <c r="G343" t="s">
        <v>19</v>
      </c>
      <c r="H343" t="s">
        <v>62</v>
      </c>
    </row>
    <row r="344" spans="1:11" x14ac:dyDescent="0.25">
      <c r="A344" t="s">
        <v>27</v>
      </c>
      <c r="B344">
        <v>13.241738555107881</v>
      </c>
      <c r="C344" t="s">
        <v>165</v>
      </c>
      <c r="D344" t="s">
        <v>4</v>
      </c>
      <c r="E344" t="s">
        <v>24</v>
      </c>
      <c r="G344" t="s">
        <v>19</v>
      </c>
      <c r="H344" t="s">
        <v>34</v>
      </c>
    </row>
    <row r="347" spans="1:11" x14ac:dyDescent="0.25">
      <c r="A347" s="1" t="s">
        <v>1</v>
      </c>
      <c r="B347" s="1" t="s">
        <v>200</v>
      </c>
    </row>
    <row r="348" spans="1:11" x14ac:dyDescent="0.25">
      <c r="A348" t="s">
        <v>2</v>
      </c>
      <c r="B348" t="s">
        <v>221</v>
      </c>
    </row>
    <row r="349" spans="1:11" x14ac:dyDescent="0.25">
      <c r="A349" t="s">
        <v>3</v>
      </c>
      <c r="B349" t="s">
        <v>4</v>
      </c>
    </row>
    <row r="350" spans="1:11" x14ac:dyDescent="0.25">
      <c r="A350" t="s">
        <v>5</v>
      </c>
      <c r="B350" t="s">
        <v>46</v>
      </c>
    </row>
    <row r="351" spans="1:11" s="1" customFormat="1" x14ac:dyDescent="0.25">
      <c r="A351" t="s">
        <v>6</v>
      </c>
      <c r="B351" t="s">
        <v>7</v>
      </c>
      <c r="C351"/>
      <c r="D351"/>
      <c r="E351"/>
      <c r="F351"/>
      <c r="G351"/>
      <c r="H351"/>
      <c r="I351"/>
      <c r="J351"/>
      <c r="K351"/>
    </row>
    <row r="352" spans="1:11" s="1" customFormat="1" x14ac:dyDescent="0.25">
      <c r="A352" t="s">
        <v>216</v>
      </c>
      <c r="B352" t="s">
        <v>220</v>
      </c>
      <c r="C352"/>
      <c r="D352"/>
      <c r="E352"/>
      <c r="F352"/>
      <c r="G352"/>
      <c r="H352"/>
      <c r="I352"/>
      <c r="J352"/>
      <c r="K352"/>
    </row>
    <row r="353" spans="1:11" x14ac:dyDescent="0.25">
      <c r="A353" s="1" t="s">
        <v>8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5">
      <c r="A354" t="s">
        <v>9</v>
      </c>
      <c r="B354" t="s">
        <v>10</v>
      </c>
      <c r="C354" t="s">
        <v>11</v>
      </c>
      <c r="D354" t="s">
        <v>3</v>
      </c>
      <c r="E354" t="s">
        <v>6</v>
      </c>
      <c r="F354" t="s">
        <v>12</v>
      </c>
      <c r="G354" t="s">
        <v>13</v>
      </c>
      <c r="H354" t="s">
        <v>44</v>
      </c>
      <c r="I354" t="s">
        <v>45</v>
      </c>
      <c r="J354" t="s">
        <v>5</v>
      </c>
    </row>
    <row r="355" spans="1:11" x14ac:dyDescent="0.25">
      <c r="A355" t="s">
        <v>14</v>
      </c>
      <c r="B355">
        <v>27.36</v>
      </c>
      <c r="C355" t="s">
        <v>31</v>
      </c>
      <c r="E355" t="s">
        <v>15</v>
      </c>
      <c r="F355" t="s">
        <v>16</v>
      </c>
      <c r="G355" t="s">
        <v>17</v>
      </c>
      <c r="H355" t="s">
        <v>156</v>
      </c>
      <c r="I355">
        <v>1</v>
      </c>
    </row>
    <row r="356" spans="1:11" x14ac:dyDescent="0.25">
      <c r="A356" t="s">
        <v>200</v>
      </c>
      <c r="B356">
        <v>2.2000000000000002</v>
      </c>
      <c r="C356" t="s">
        <v>164</v>
      </c>
      <c r="D356" t="s">
        <v>4</v>
      </c>
      <c r="E356" t="s">
        <v>7</v>
      </c>
      <c r="G356" t="s">
        <v>18</v>
      </c>
      <c r="J356" t="s">
        <v>46</v>
      </c>
    </row>
    <row r="357" spans="1:11" x14ac:dyDescent="0.25">
      <c r="A357" t="s">
        <v>142</v>
      </c>
      <c r="B357">
        <v>1.1000000000000001</v>
      </c>
      <c r="C357" t="s">
        <v>165</v>
      </c>
      <c r="D357" t="s">
        <v>4</v>
      </c>
      <c r="E357" t="s">
        <v>7</v>
      </c>
      <c r="G357" t="s">
        <v>19</v>
      </c>
      <c r="J357" t="s">
        <v>143</v>
      </c>
    </row>
    <row r="358" spans="1:11" x14ac:dyDescent="0.25">
      <c r="A358" t="s">
        <v>157</v>
      </c>
      <c r="B358">
        <v>2.2000000000000002</v>
      </c>
      <c r="C358" t="s">
        <v>165</v>
      </c>
      <c r="D358" t="s">
        <v>21</v>
      </c>
      <c r="E358" t="s">
        <v>7</v>
      </c>
      <c r="G358" t="s">
        <v>19</v>
      </c>
      <c r="J358" t="s">
        <v>158</v>
      </c>
    </row>
    <row r="359" spans="1:11" x14ac:dyDescent="0.25">
      <c r="A359" t="s">
        <v>55</v>
      </c>
      <c r="B359">
        <v>-1.2999999999999999E-3</v>
      </c>
      <c r="C359" t="s">
        <v>165</v>
      </c>
      <c r="D359" t="s">
        <v>56</v>
      </c>
      <c r="E359" t="s">
        <v>57</v>
      </c>
      <c r="G359" t="s">
        <v>19</v>
      </c>
      <c r="J359" t="s">
        <v>58</v>
      </c>
    </row>
    <row r="360" spans="1:11" x14ac:dyDescent="0.25">
      <c r="A360" t="s">
        <v>25</v>
      </c>
      <c r="B360">
        <v>7.6</v>
      </c>
      <c r="C360" t="s">
        <v>165</v>
      </c>
      <c r="D360" t="s">
        <v>4</v>
      </c>
      <c r="E360" t="s">
        <v>26</v>
      </c>
      <c r="G360" t="s">
        <v>19</v>
      </c>
      <c r="J360" t="s">
        <v>62</v>
      </c>
    </row>
    <row r="361" spans="1:11" x14ac:dyDescent="0.25">
      <c r="A361" t="s">
        <v>159</v>
      </c>
      <c r="B361">
        <v>0.22</v>
      </c>
      <c r="C361" t="s">
        <v>165</v>
      </c>
      <c r="D361" t="s">
        <v>4</v>
      </c>
      <c r="E361" t="s">
        <v>7</v>
      </c>
      <c r="G361" t="s">
        <v>19</v>
      </c>
      <c r="J361" t="s">
        <v>160</v>
      </c>
    </row>
    <row r="363" spans="1:11" x14ac:dyDescent="0.25">
      <c r="A363" s="1" t="s">
        <v>1</v>
      </c>
      <c r="B363" s="1" t="s">
        <v>197</v>
      </c>
    </row>
    <row r="364" spans="1:11" x14ac:dyDescent="0.25">
      <c r="A364" t="s">
        <v>2</v>
      </c>
      <c r="B364" t="s">
        <v>221</v>
      </c>
    </row>
    <row r="365" spans="1:11" x14ac:dyDescent="0.25">
      <c r="A365" t="s">
        <v>227</v>
      </c>
      <c r="B365" t="s">
        <v>228</v>
      </c>
    </row>
    <row r="366" spans="1:11" x14ac:dyDescent="0.25">
      <c r="A366" t="s">
        <v>3</v>
      </c>
      <c r="B366" t="s">
        <v>4</v>
      </c>
    </row>
    <row r="367" spans="1:11" x14ac:dyDescent="0.25">
      <c r="A367" t="s">
        <v>5</v>
      </c>
      <c r="B367" t="s">
        <v>198</v>
      </c>
    </row>
    <row r="368" spans="1:11" x14ac:dyDescent="0.25">
      <c r="A368" t="s">
        <v>6</v>
      </c>
      <c r="B368" t="s">
        <v>7</v>
      </c>
    </row>
    <row r="369" spans="1:8" x14ac:dyDescent="0.25">
      <c r="A369" t="s">
        <v>216</v>
      </c>
      <c r="B369" t="s">
        <v>220</v>
      </c>
    </row>
    <row r="370" spans="1:8" x14ac:dyDescent="0.25">
      <c r="A370" s="1" t="s">
        <v>8</v>
      </c>
    </row>
    <row r="371" spans="1:8" x14ac:dyDescent="0.25">
      <c r="A371" t="s">
        <v>9</v>
      </c>
      <c r="B371" t="s">
        <v>10</v>
      </c>
      <c r="C371" t="s">
        <v>11</v>
      </c>
      <c r="D371" t="s">
        <v>3</v>
      </c>
      <c r="E371" t="s">
        <v>6</v>
      </c>
      <c r="F371" t="s">
        <v>12</v>
      </c>
      <c r="G371" t="s">
        <v>13</v>
      </c>
      <c r="H371" t="s">
        <v>5</v>
      </c>
    </row>
    <row r="372" spans="1:8" x14ac:dyDescent="0.25">
      <c r="A372" t="s">
        <v>14</v>
      </c>
      <c r="B372">
        <v>1.95</v>
      </c>
      <c r="C372" t="s">
        <v>31</v>
      </c>
      <c r="E372" t="s">
        <v>15</v>
      </c>
      <c r="F372" t="s">
        <v>16</v>
      </c>
      <c r="G372" t="s">
        <v>17</v>
      </c>
    </row>
    <row r="373" spans="1:8" x14ac:dyDescent="0.25">
      <c r="A373" t="s">
        <v>140</v>
      </c>
      <c r="B373">
        <v>0.26300000000000001</v>
      </c>
      <c r="C373" t="s">
        <v>31</v>
      </c>
      <c r="E373" t="s">
        <v>7</v>
      </c>
      <c r="F373" t="s">
        <v>16</v>
      </c>
      <c r="G373" t="s">
        <v>17</v>
      </c>
    </row>
    <row r="374" spans="1:8" x14ac:dyDescent="0.25">
      <c r="A374" t="s">
        <v>197</v>
      </c>
      <c r="B374">
        <v>1</v>
      </c>
      <c r="C374" t="s">
        <v>164</v>
      </c>
      <c r="D374" t="s">
        <v>4</v>
      </c>
      <c r="E374" t="s">
        <v>7</v>
      </c>
      <c r="G374" t="s">
        <v>18</v>
      </c>
      <c r="H374" t="s">
        <v>198</v>
      </c>
    </row>
    <row r="375" spans="1:8" x14ac:dyDescent="0.25">
      <c r="A375" t="s">
        <v>257</v>
      </c>
      <c r="B375">
        <v>1.25E-3</v>
      </c>
      <c r="C375" t="s">
        <v>165</v>
      </c>
      <c r="D375" t="s">
        <v>4</v>
      </c>
      <c r="E375" t="s">
        <v>7</v>
      </c>
      <c r="G375" t="s">
        <v>19</v>
      </c>
      <c r="H375" t="s">
        <v>74</v>
      </c>
    </row>
    <row r="376" spans="1:8" x14ac:dyDescent="0.25">
      <c r="A376" t="s">
        <v>141</v>
      </c>
      <c r="B376">
        <v>4.0000000000000001E-10</v>
      </c>
      <c r="C376" t="s">
        <v>165</v>
      </c>
      <c r="D376" t="s">
        <v>4</v>
      </c>
      <c r="E376" t="s">
        <v>6</v>
      </c>
      <c r="G376" t="s">
        <v>19</v>
      </c>
      <c r="H376" t="s">
        <v>78</v>
      </c>
    </row>
    <row r="377" spans="1:8" x14ac:dyDescent="0.25">
      <c r="A377" t="s">
        <v>142</v>
      </c>
      <c r="B377">
        <v>4.04</v>
      </c>
      <c r="C377" t="s">
        <v>165</v>
      </c>
      <c r="D377" t="s">
        <v>4</v>
      </c>
      <c r="E377" t="s">
        <v>7</v>
      </c>
      <c r="G377" t="s">
        <v>19</v>
      </c>
      <c r="H377" t="s">
        <v>143</v>
      </c>
    </row>
    <row r="378" spans="1:8" x14ac:dyDescent="0.25">
      <c r="A378" t="s">
        <v>144</v>
      </c>
      <c r="B378">
        <v>7.44</v>
      </c>
      <c r="C378" t="s">
        <v>165</v>
      </c>
      <c r="D378" t="s">
        <v>4</v>
      </c>
      <c r="E378" t="s">
        <v>7</v>
      </c>
      <c r="G378" t="s">
        <v>19</v>
      </c>
      <c r="H378" t="s">
        <v>145</v>
      </c>
    </row>
    <row r="379" spans="1:8" x14ac:dyDescent="0.25">
      <c r="A379" t="s">
        <v>146</v>
      </c>
      <c r="B379">
        <v>-8.6</v>
      </c>
      <c r="C379" t="s">
        <v>165</v>
      </c>
      <c r="D379" t="s">
        <v>60</v>
      </c>
      <c r="E379" t="s">
        <v>7</v>
      </c>
      <c r="G379" t="s">
        <v>19</v>
      </c>
      <c r="H379" t="s">
        <v>147</v>
      </c>
    </row>
    <row r="380" spans="1:8" x14ac:dyDescent="0.25">
      <c r="A380" t="s">
        <v>148</v>
      </c>
      <c r="B380">
        <v>1.98</v>
      </c>
      <c r="C380" t="s">
        <v>165</v>
      </c>
      <c r="D380" t="s">
        <v>21</v>
      </c>
      <c r="E380" t="s">
        <v>7</v>
      </c>
      <c r="G380" t="s">
        <v>19</v>
      </c>
      <c r="H380" t="s">
        <v>149</v>
      </c>
    </row>
    <row r="381" spans="1:8" x14ac:dyDescent="0.25">
      <c r="A381" t="s">
        <v>108</v>
      </c>
      <c r="B381">
        <v>0.31900000000000001</v>
      </c>
      <c r="C381" t="s">
        <v>165</v>
      </c>
      <c r="D381" t="s">
        <v>21</v>
      </c>
      <c r="E381" t="s">
        <v>7</v>
      </c>
      <c r="G381" t="s">
        <v>19</v>
      </c>
      <c r="H381" t="s">
        <v>109</v>
      </c>
    </row>
    <row r="382" spans="1:8" x14ac:dyDescent="0.25">
      <c r="A382" t="s">
        <v>23</v>
      </c>
      <c r="B382">
        <v>1.3779999999999999</v>
      </c>
      <c r="C382" t="s">
        <v>165</v>
      </c>
      <c r="D382" t="s">
        <v>4</v>
      </c>
      <c r="E382" t="s">
        <v>24</v>
      </c>
      <c r="G382" t="s">
        <v>19</v>
      </c>
      <c r="H382" t="s">
        <v>33</v>
      </c>
    </row>
    <row r="383" spans="1:8" x14ac:dyDescent="0.25">
      <c r="A383" t="s">
        <v>55</v>
      </c>
      <c r="B383">
        <v>-3.6099999999999999E-3</v>
      </c>
      <c r="C383" t="s">
        <v>165</v>
      </c>
      <c r="D383" t="s">
        <v>56</v>
      </c>
      <c r="E383" t="s">
        <v>57</v>
      </c>
      <c r="G383" t="s">
        <v>19</v>
      </c>
      <c r="H383" t="s">
        <v>58</v>
      </c>
    </row>
    <row r="384" spans="1:8" x14ac:dyDescent="0.25">
      <c r="A384" t="s">
        <v>25</v>
      </c>
      <c r="B384">
        <v>0.54100000000000004</v>
      </c>
      <c r="C384" t="s">
        <v>165</v>
      </c>
      <c r="D384" t="s">
        <v>4</v>
      </c>
      <c r="E384" t="s">
        <v>26</v>
      </c>
      <c r="G384" t="s">
        <v>19</v>
      </c>
      <c r="H384" t="s">
        <v>62</v>
      </c>
    </row>
    <row r="385" spans="1:11" x14ac:dyDescent="0.25">
      <c r="A385" t="s">
        <v>27</v>
      </c>
      <c r="B385">
        <v>8.2669999999999995</v>
      </c>
      <c r="C385" t="s">
        <v>165</v>
      </c>
      <c r="D385" t="s">
        <v>4</v>
      </c>
      <c r="E385" t="s">
        <v>24</v>
      </c>
      <c r="G385" t="s">
        <v>19</v>
      </c>
      <c r="H385" t="s">
        <v>34</v>
      </c>
    </row>
    <row r="386" spans="1:11" x14ac:dyDescent="0.25">
      <c r="A386" t="s">
        <v>150</v>
      </c>
      <c r="B386">
        <v>-4.24E-2</v>
      </c>
      <c r="C386" t="s">
        <v>165</v>
      </c>
      <c r="D386" t="s">
        <v>21</v>
      </c>
      <c r="E386" t="s">
        <v>7</v>
      </c>
      <c r="G386" t="s">
        <v>19</v>
      </c>
      <c r="H386" t="s">
        <v>109</v>
      </c>
    </row>
    <row r="388" spans="1:11" x14ac:dyDescent="0.25">
      <c r="A388" s="1" t="s">
        <v>1</v>
      </c>
      <c r="B388" s="1" t="s">
        <v>199</v>
      </c>
    </row>
    <row r="389" spans="1:11" x14ac:dyDescent="0.25">
      <c r="A389" t="s">
        <v>2</v>
      </c>
      <c r="B389" s="11" t="s">
        <v>258</v>
      </c>
    </row>
    <row r="390" spans="1:11" x14ac:dyDescent="0.25">
      <c r="A390" t="s">
        <v>227</v>
      </c>
      <c r="B390" t="s">
        <v>229</v>
      </c>
    </row>
    <row r="391" spans="1:11" x14ac:dyDescent="0.25">
      <c r="A391" t="s">
        <v>3</v>
      </c>
      <c r="B391" t="s">
        <v>4</v>
      </c>
    </row>
    <row r="392" spans="1:11" x14ac:dyDescent="0.25">
      <c r="A392" t="s">
        <v>5</v>
      </c>
      <c r="B392" t="s">
        <v>260</v>
      </c>
    </row>
    <row r="393" spans="1:11" x14ac:dyDescent="0.25">
      <c r="A393" t="s">
        <v>6</v>
      </c>
      <c r="B393" t="s">
        <v>7</v>
      </c>
    </row>
    <row r="394" spans="1:11" x14ac:dyDescent="0.25">
      <c r="A394" t="s">
        <v>216</v>
      </c>
      <c r="B394" t="s">
        <v>220</v>
      </c>
    </row>
    <row r="395" spans="1:11" s="1" customFormat="1" x14ac:dyDescent="0.25">
      <c r="A395" s="1" t="s">
        <v>8</v>
      </c>
    </row>
    <row r="396" spans="1:11" x14ac:dyDescent="0.25">
      <c r="A396" t="s">
        <v>9</v>
      </c>
      <c r="B396" t="s">
        <v>10</v>
      </c>
      <c r="C396" t="s">
        <v>11</v>
      </c>
      <c r="D396" t="s">
        <v>3</v>
      </c>
      <c r="E396" t="s">
        <v>6</v>
      </c>
      <c r="F396" t="s">
        <v>12</v>
      </c>
      <c r="G396" t="s">
        <v>13</v>
      </c>
      <c r="H396" t="s">
        <v>5</v>
      </c>
      <c r="I396" t="s">
        <v>2</v>
      </c>
      <c r="K396" s="12"/>
    </row>
    <row r="397" spans="1:11" x14ac:dyDescent="0.25">
      <c r="A397" t="s">
        <v>69</v>
      </c>
      <c r="B397">
        <v>0.371</v>
      </c>
      <c r="C397" t="s">
        <v>31</v>
      </c>
      <c r="E397" t="s">
        <v>7</v>
      </c>
      <c r="F397" t="s">
        <v>16</v>
      </c>
      <c r="G397" t="s">
        <v>17</v>
      </c>
    </row>
    <row r="398" spans="1:11" x14ac:dyDescent="0.25">
      <c r="A398" t="s">
        <v>14</v>
      </c>
      <c r="B398">
        <v>2.29</v>
      </c>
      <c r="C398" t="s">
        <v>31</v>
      </c>
      <c r="E398" t="s">
        <v>15</v>
      </c>
      <c r="F398" t="s">
        <v>16</v>
      </c>
      <c r="G398" t="s">
        <v>17</v>
      </c>
    </row>
    <row r="399" spans="1:11" x14ac:dyDescent="0.25">
      <c r="A399" t="s">
        <v>259</v>
      </c>
      <c r="B399" s="12">
        <v>3.9999999999999998E-7</v>
      </c>
      <c r="C399" t="s">
        <v>31</v>
      </c>
      <c r="E399" t="s">
        <v>7</v>
      </c>
      <c r="F399" t="s">
        <v>72</v>
      </c>
      <c r="G399" t="s">
        <v>17</v>
      </c>
      <c r="I399" t="s">
        <v>263</v>
      </c>
    </row>
    <row r="400" spans="1:11" x14ac:dyDescent="0.25">
      <c r="A400" t="s">
        <v>167</v>
      </c>
      <c r="B400" s="12">
        <v>3.9999999999999998E-7</v>
      </c>
      <c r="C400" t="s">
        <v>31</v>
      </c>
      <c r="E400" t="s">
        <v>7</v>
      </c>
      <c r="F400" t="s">
        <v>72</v>
      </c>
      <c r="G400" t="s">
        <v>17</v>
      </c>
      <c r="I400" t="s">
        <v>262</v>
      </c>
    </row>
    <row r="401" spans="1:9" x14ac:dyDescent="0.25">
      <c r="A401" t="s">
        <v>151</v>
      </c>
      <c r="B401">
        <v>0.19400000000000001</v>
      </c>
      <c r="C401" t="s">
        <v>31</v>
      </c>
      <c r="E401" t="s">
        <v>7</v>
      </c>
      <c r="F401" t="s">
        <v>84</v>
      </c>
      <c r="G401" t="s">
        <v>17</v>
      </c>
    </row>
    <row r="402" spans="1:9" x14ac:dyDescent="0.25">
      <c r="A402" t="s">
        <v>152</v>
      </c>
      <c r="B402">
        <v>0.80900000000000005</v>
      </c>
      <c r="C402" t="s">
        <v>31</v>
      </c>
      <c r="E402" t="s">
        <v>7</v>
      </c>
      <c r="F402" t="s">
        <v>84</v>
      </c>
      <c r="G402" t="s">
        <v>17</v>
      </c>
    </row>
    <row r="403" spans="1:9" x14ac:dyDescent="0.25">
      <c r="A403" t="s">
        <v>199</v>
      </c>
      <c r="B403">
        <v>1</v>
      </c>
      <c r="C403" t="s">
        <v>164</v>
      </c>
      <c r="D403" t="s">
        <v>4</v>
      </c>
      <c r="E403" t="s">
        <v>7</v>
      </c>
      <c r="G403" t="s">
        <v>18</v>
      </c>
      <c r="H403" t="s">
        <v>260</v>
      </c>
    </row>
    <row r="404" spans="1:9" x14ac:dyDescent="0.25">
      <c r="A404" t="s">
        <v>153</v>
      </c>
      <c r="B404">
        <v>1.3</v>
      </c>
      <c r="C404" t="s">
        <v>165</v>
      </c>
      <c r="D404" t="s">
        <v>21</v>
      </c>
      <c r="E404" t="s">
        <v>7</v>
      </c>
      <c r="G404" t="s">
        <v>19</v>
      </c>
      <c r="H404" t="s">
        <v>154</v>
      </c>
    </row>
    <row r="405" spans="1:9" x14ac:dyDescent="0.25">
      <c r="A405" t="s">
        <v>101</v>
      </c>
      <c r="B405">
        <v>1.42</v>
      </c>
      <c r="C405" t="s">
        <v>165</v>
      </c>
      <c r="D405" t="s">
        <v>21</v>
      </c>
      <c r="E405" t="s">
        <v>7</v>
      </c>
      <c r="G405" t="s">
        <v>19</v>
      </c>
      <c r="H405" t="s">
        <v>102</v>
      </c>
    </row>
    <row r="406" spans="1:9" x14ac:dyDescent="0.25">
      <c r="A406" t="s">
        <v>127</v>
      </c>
      <c r="B406">
        <v>1.63</v>
      </c>
      <c r="C406" t="s">
        <v>165</v>
      </c>
      <c r="D406" t="s">
        <v>4</v>
      </c>
      <c r="E406" t="s">
        <v>24</v>
      </c>
      <c r="G406" t="s">
        <v>19</v>
      </c>
      <c r="H406" t="s">
        <v>128</v>
      </c>
    </row>
    <row r="407" spans="1:9" x14ac:dyDescent="0.25">
      <c r="A407" t="s">
        <v>25</v>
      </c>
      <c r="B407">
        <v>1.12E-2</v>
      </c>
      <c r="C407" t="s">
        <v>165</v>
      </c>
      <c r="D407" t="s">
        <v>4</v>
      </c>
      <c r="E407" t="s">
        <v>26</v>
      </c>
      <c r="G407" t="s">
        <v>19</v>
      </c>
      <c r="H407" t="s">
        <v>62</v>
      </c>
    </row>
    <row r="408" spans="1:9" x14ac:dyDescent="0.25">
      <c r="A408" t="s">
        <v>81</v>
      </c>
      <c r="B408">
        <v>2.62</v>
      </c>
      <c r="C408" t="s">
        <v>165</v>
      </c>
      <c r="D408" t="s">
        <v>4</v>
      </c>
      <c r="E408" t="s">
        <v>15</v>
      </c>
      <c r="G408" t="s">
        <v>19</v>
      </c>
      <c r="H408" t="s">
        <v>82</v>
      </c>
    </row>
    <row r="409" spans="1:9" x14ac:dyDescent="0.25">
      <c r="A409" t="s">
        <v>27</v>
      </c>
      <c r="B409">
        <v>0.27200000000000002</v>
      </c>
      <c r="C409" t="s">
        <v>165</v>
      </c>
      <c r="D409" t="s">
        <v>4</v>
      </c>
      <c r="E409" t="s">
        <v>24</v>
      </c>
      <c r="G409" t="s">
        <v>19</v>
      </c>
      <c r="H409" t="s">
        <v>34</v>
      </c>
    </row>
    <row r="410" spans="1:9" x14ac:dyDescent="0.25">
      <c r="A410" t="s">
        <v>85</v>
      </c>
      <c r="B410">
        <v>7.98</v>
      </c>
      <c r="C410" t="s">
        <v>165</v>
      </c>
      <c r="D410" t="s">
        <v>56</v>
      </c>
      <c r="E410" t="s">
        <v>7</v>
      </c>
      <c r="G410" t="s">
        <v>19</v>
      </c>
      <c r="H410" t="s">
        <v>66</v>
      </c>
    </row>
    <row r="411" spans="1:9" x14ac:dyDescent="0.25">
      <c r="A411" t="s">
        <v>55</v>
      </c>
      <c r="B411">
        <f>-B410/1000</f>
        <v>-7.980000000000001E-3</v>
      </c>
      <c r="C411" t="s">
        <v>165</v>
      </c>
      <c r="D411" t="s">
        <v>56</v>
      </c>
      <c r="E411" t="s">
        <v>57</v>
      </c>
      <c r="G411" t="s">
        <v>19</v>
      </c>
      <c r="H411" t="s">
        <v>58</v>
      </c>
      <c r="I411" t="s">
        <v>261</v>
      </c>
    </row>
    <row r="413" spans="1:9" x14ac:dyDescent="0.25">
      <c r="A413" s="1" t="s">
        <v>1</v>
      </c>
      <c r="B413" s="1" t="s">
        <v>201</v>
      </c>
    </row>
    <row r="414" spans="1:9" x14ac:dyDescent="0.25">
      <c r="A414" t="s">
        <v>2</v>
      </c>
      <c r="B414" t="s">
        <v>221</v>
      </c>
    </row>
    <row r="415" spans="1:9" x14ac:dyDescent="0.25">
      <c r="A415" t="s">
        <v>3</v>
      </c>
      <c r="B415" t="s">
        <v>4</v>
      </c>
    </row>
    <row r="416" spans="1:9" x14ac:dyDescent="0.25">
      <c r="A416" t="s">
        <v>5</v>
      </c>
      <c r="B416" t="s">
        <v>202</v>
      </c>
    </row>
    <row r="417" spans="1:7" x14ac:dyDescent="0.25">
      <c r="A417" t="s">
        <v>6</v>
      </c>
      <c r="B417" t="s">
        <v>7</v>
      </c>
    </row>
    <row r="418" spans="1:7" x14ac:dyDescent="0.25">
      <c r="A418" t="s">
        <v>216</v>
      </c>
      <c r="B418" t="s">
        <v>220</v>
      </c>
    </row>
    <row r="419" spans="1:7" s="1" customFormat="1" x14ac:dyDescent="0.25">
      <c r="A419" s="1" t="s">
        <v>8</v>
      </c>
    </row>
    <row r="420" spans="1:7" x14ac:dyDescent="0.25">
      <c r="A420" t="s">
        <v>9</v>
      </c>
      <c r="B420" t="s">
        <v>10</v>
      </c>
      <c r="C420" t="s">
        <v>11</v>
      </c>
      <c r="D420" t="s">
        <v>3</v>
      </c>
      <c r="E420" t="s">
        <v>6</v>
      </c>
      <c r="F420" t="s">
        <v>13</v>
      </c>
      <c r="G420" t="s">
        <v>5</v>
      </c>
    </row>
    <row r="421" spans="1:7" x14ac:dyDescent="0.25">
      <c r="A421" t="s">
        <v>201</v>
      </c>
      <c r="B421">
        <v>1</v>
      </c>
      <c r="C421" t="s">
        <v>164</v>
      </c>
      <c r="D421" t="s">
        <v>4</v>
      </c>
      <c r="E421" t="s">
        <v>7</v>
      </c>
      <c r="F421" t="s">
        <v>18</v>
      </c>
      <c r="G421" t="s">
        <v>202</v>
      </c>
    </row>
    <row r="422" spans="1:7" x14ac:dyDescent="0.25">
      <c r="A422" t="s">
        <v>197</v>
      </c>
      <c r="B422">
        <v>0.13180285392336399</v>
      </c>
      <c r="C422" t="s">
        <v>164</v>
      </c>
      <c r="D422" t="s">
        <v>4</v>
      </c>
      <c r="E422" t="s">
        <v>7</v>
      </c>
      <c r="F422" t="s">
        <v>19</v>
      </c>
      <c r="G422" t="s">
        <v>198</v>
      </c>
    </row>
    <row r="423" spans="1:7" x14ac:dyDescent="0.25">
      <c r="A423" t="s">
        <v>87</v>
      </c>
      <c r="B423">
        <v>0.38852820840736102</v>
      </c>
      <c r="C423" t="s">
        <v>165</v>
      </c>
      <c r="D423" t="s">
        <v>21</v>
      </c>
      <c r="E423" t="s">
        <v>7</v>
      </c>
      <c r="F423" t="s">
        <v>19</v>
      </c>
      <c r="G423" t="s">
        <v>161</v>
      </c>
    </row>
    <row r="424" spans="1:7" x14ac:dyDescent="0.25">
      <c r="A424" t="s">
        <v>88</v>
      </c>
      <c r="B424">
        <v>0.47966893766927499</v>
      </c>
      <c r="C424" t="s">
        <v>165</v>
      </c>
      <c r="D424" t="s">
        <v>21</v>
      </c>
      <c r="E424" t="s">
        <v>7</v>
      </c>
      <c r="F424" t="s">
        <v>19</v>
      </c>
      <c r="G424" t="s">
        <v>162</v>
      </c>
    </row>
    <row r="425" spans="1:7" x14ac:dyDescent="0.25">
      <c r="A425" t="s">
        <v>23</v>
      </c>
      <c r="B425">
        <v>0.1</v>
      </c>
      <c r="C425" t="s">
        <v>165</v>
      </c>
      <c r="D425" t="s">
        <v>4</v>
      </c>
      <c r="E425" t="s">
        <v>24</v>
      </c>
      <c r="F425" t="s">
        <v>19</v>
      </c>
      <c r="G425" t="s">
        <v>33</v>
      </c>
    </row>
    <row r="426" spans="1:7" x14ac:dyDescent="0.25">
      <c r="A426" t="s">
        <v>27</v>
      </c>
      <c r="B426">
        <v>0.6</v>
      </c>
      <c r="C426" t="s">
        <v>165</v>
      </c>
      <c r="D426" t="s">
        <v>4</v>
      </c>
      <c r="E426" t="s">
        <v>24</v>
      </c>
      <c r="F426" t="s">
        <v>19</v>
      </c>
      <c r="G426" t="s">
        <v>34</v>
      </c>
    </row>
    <row r="428" spans="1:7" x14ac:dyDescent="0.25">
      <c r="A428" s="1" t="s">
        <v>1</v>
      </c>
      <c r="B428" s="1" t="s">
        <v>203</v>
      </c>
    </row>
    <row r="429" spans="1:7" x14ac:dyDescent="0.25">
      <c r="A429" t="s">
        <v>3</v>
      </c>
      <c r="B429" t="s">
        <v>4</v>
      </c>
    </row>
    <row r="430" spans="1:7" x14ac:dyDescent="0.25">
      <c r="A430" t="s">
        <v>5</v>
      </c>
      <c r="B430" t="s">
        <v>226</v>
      </c>
    </row>
    <row r="431" spans="1:7" x14ac:dyDescent="0.25">
      <c r="A431" t="s">
        <v>13</v>
      </c>
      <c r="B431" t="s">
        <v>28</v>
      </c>
    </row>
    <row r="432" spans="1:7" x14ac:dyDescent="0.25">
      <c r="A432" t="s">
        <v>2</v>
      </c>
      <c r="B432" t="s">
        <v>223</v>
      </c>
    </row>
    <row r="433" spans="1:11" x14ac:dyDescent="0.25">
      <c r="A433" t="s">
        <v>6</v>
      </c>
      <c r="B433" t="s">
        <v>7</v>
      </c>
    </row>
    <row r="434" spans="1:11" x14ac:dyDescent="0.25">
      <c r="A434" t="s">
        <v>216</v>
      </c>
      <c r="B434" t="s">
        <v>220</v>
      </c>
    </row>
    <row r="435" spans="1:11" x14ac:dyDescent="0.25">
      <c r="A435" s="1" t="s">
        <v>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t="s">
        <v>9</v>
      </c>
      <c r="B436" t="s">
        <v>10</v>
      </c>
      <c r="C436" t="s">
        <v>11</v>
      </c>
      <c r="D436" t="s">
        <v>3</v>
      </c>
      <c r="E436" t="s">
        <v>6</v>
      </c>
      <c r="F436" t="s">
        <v>13</v>
      </c>
      <c r="G436" t="s">
        <v>5</v>
      </c>
    </row>
    <row r="437" spans="1:11" x14ac:dyDescent="0.25">
      <c r="A437" t="s">
        <v>203</v>
      </c>
      <c r="B437">
        <v>1</v>
      </c>
      <c r="C437" t="s">
        <v>164</v>
      </c>
      <c r="D437" t="s">
        <v>4</v>
      </c>
      <c r="E437" t="s">
        <v>7</v>
      </c>
      <c r="F437" t="s">
        <v>18</v>
      </c>
      <c r="G437" t="s">
        <v>226</v>
      </c>
    </row>
    <row r="438" spans="1:11" x14ac:dyDescent="0.25">
      <c r="A438" t="s">
        <v>169</v>
      </c>
      <c r="B438">
        <f>(1/0.0562)*0.0085612534146254</f>
        <v>0.1523354700111281</v>
      </c>
      <c r="C438" t="s">
        <v>164</v>
      </c>
      <c r="D438" t="s">
        <v>4</v>
      </c>
      <c r="E438" t="s">
        <v>7</v>
      </c>
      <c r="F438" t="s">
        <v>19</v>
      </c>
      <c r="G438" t="s">
        <v>168</v>
      </c>
      <c r="H438" t="s">
        <v>219</v>
      </c>
    </row>
    <row r="439" spans="1:11" x14ac:dyDescent="0.25">
      <c r="A439" t="s">
        <v>183</v>
      </c>
      <c r="B439">
        <f>(1/0.0562)*0.0165620491137194</f>
        <v>0.29469838280639504</v>
      </c>
      <c r="C439" t="s">
        <v>164</v>
      </c>
      <c r="D439" t="s">
        <v>4</v>
      </c>
      <c r="E439" t="s">
        <v>7</v>
      </c>
      <c r="F439" t="s">
        <v>19</v>
      </c>
      <c r="G439" t="s">
        <v>184</v>
      </c>
    </row>
    <row r="440" spans="1:11" x14ac:dyDescent="0.25">
      <c r="A440" t="s">
        <v>185</v>
      </c>
      <c r="B440">
        <f>(1/0.0562)*0.0209977698868578</f>
        <v>0.37362579869853735</v>
      </c>
      <c r="C440" t="s">
        <v>164</v>
      </c>
      <c r="D440" t="s">
        <v>4</v>
      </c>
      <c r="E440" t="s">
        <v>7</v>
      </c>
      <c r="F440" t="s">
        <v>19</v>
      </c>
      <c r="G440" t="s">
        <v>171</v>
      </c>
    </row>
    <row r="441" spans="1:11" x14ac:dyDescent="0.25">
      <c r="A441" t="s">
        <v>201</v>
      </c>
      <c r="B441">
        <f>(1/0.0562)*0.00925252694737966</f>
        <v>0.16463571080746725</v>
      </c>
      <c r="C441" t="s">
        <v>164</v>
      </c>
      <c r="D441" t="s">
        <v>4</v>
      </c>
      <c r="E441" t="s">
        <v>7</v>
      </c>
      <c r="F441" t="s">
        <v>19</v>
      </c>
      <c r="G441" t="s">
        <v>202</v>
      </c>
    </row>
    <row r="442" spans="1:11" x14ac:dyDescent="0.25">
      <c r="A442" t="s">
        <v>86</v>
      </c>
      <c r="B442">
        <f>(1/0.0562)*0.000803030859695695</f>
        <v>1.4288805332663612E-2</v>
      </c>
      <c r="C442" t="s">
        <v>165</v>
      </c>
      <c r="D442" t="s">
        <v>21</v>
      </c>
      <c r="E442" t="s">
        <v>7</v>
      </c>
      <c r="F442" t="s">
        <v>19</v>
      </c>
      <c r="G442" t="s">
        <v>163</v>
      </c>
    </row>
    <row r="443" spans="1:11" x14ac:dyDescent="0.25">
      <c r="A443" t="s">
        <v>25</v>
      </c>
      <c r="B443">
        <f>(1/0.0562)*0.103774876494967</f>
        <v>1.8465280515118683</v>
      </c>
      <c r="C443" t="s">
        <v>165</v>
      </c>
      <c r="D443" t="s">
        <v>4</v>
      </c>
      <c r="E443" t="s">
        <v>26</v>
      </c>
      <c r="F443" t="s">
        <v>19</v>
      </c>
      <c r="G443" t="s">
        <v>62</v>
      </c>
    </row>
    <row r="444" spans="1:11" x14ac:dyDescent="0.25">
      <c r="A444" t="s">
        <v>25</v>
      </c>
      <c r="B444">
        <f>(1/0.0562)*0.133972324705964</f>
        <v>2.3838491940562991</v>
      </c>
      <c r="C444" t="s">
        <v>165</v>
      </c>
      <c r="D444" t="s">
        <v>4</v>
      </c>
      <c r="E444" t="s">
        <v>26</v>
      </c>
      <c r="F444" t="s">
        <v>19</v>
      </c>
      <c r="G444" t="s">
        <v>62</v>
      </c>
    </row>
    <row r="446" spans="1:11" x14ac:dyDescent="0.25">
      <c r="A446" s="1" t="s">
        <v>1</v>
      </c>
      <c r="B446" s="1" t="s">
        <v>204</v>
      </c>
    </row>
    <row r="447" spans="1:11" x14ac:dyDescent="0.25">
      <c r="A447" t="s">
        <v>3</v>
      </c>
      <c r="B447" t="s">
        <v>4</v>
      </c>
    </row>
    <row r="448" spans="1:11" x14ac:dyDescent="0.25">
      <c r="A448" t="s">
        <v>5</v>
      </c>
      <c r="B448" t="s">
        <v>226</v>
      </c>
    </row>
    <row r="449" spans="1:11" x14ac:dyDescent="0.25">
      <c r="A449" t="s">
        <v>13</v>
      </c>
      <c r="B449" t="s">
        <v>28</v>
      </c>
    </row>
    <row r="450" spans="1:11" x14ac:dyDescent="0.25">
      <c r="A450" t="s">
        <v>2</v>
      </c>
      <c r="B450" t="s">
        <v>224</v>
      </c>
    </row>
    <row r="451" spans="1:11" x14ac:dyDescent="0.25">
      <c r="A451" t="s">
        <v>6</v>
      </c>
      <c r="B451" t="s">
        <v>7</v>
      </c>
    </row>
    <row r="452" spans="1:11" x14ac:dyDescent="0.25">
      <c r="A452" t="s">
        <v>216</v>
      </c>
      <c r="B452" t="s">
        <v>220</v>
      </c>
    </row>
    <row r="453" spans="1:11" x14ac:dyDescent="0.25">
      <c r="A453" s="1" t="s">
        <v>8</v>
      </c>
    </row>
    <row r="454" spans="1:11" x14ac:dyDescent="0.25">
      <c r="A454" t="s">
        <v>9</v>
      </c>
      <c r="B454" t="s">
        <v>10</v>
      </c>
      <c r="C454" t="s">
        <v>11</v>
      </c>
      <c r="D454" t="s">
        <v>3</v>
      </c>
      <c r="E454" t="s">
        <v>6</v>
      </c>
      <c r="F454" t="s">
        <v>13</v>
      </c>
      <c r="G454" t="s">
        <v>5</v>
      </c>
    </row>
    <row r="455" spans="1:11" s="1" customFormat="1" x14ac:dyDescent="0.25">
      <c r="A455" t="s">
        <v>204</v>
      </c>
      <c r="B455">
        <v>1</v>
      </c>
      <c r="C455" t="s">
        <v>164</v>
      </c>
      <c r="D455" t="s">
        <v>4</v>
      </c>
      <c r="E455" t="s">
        <v>7</v>
      </c>
      <c r="F455" t="s">
        <v>18</v>
      </c>
      <c r="G455" t="s">
        <v>226</v>
      </c>
      <c r="H455"/>
      <c r="I455"/>
      <c r="J455"/>
      <c r="K455"/>
    </row>
    <row r="456" spans="1:11" x14ac:dyDescent="0.25">
      <c r="A456" t="s">
        <v>169</v>
      </c>
      <c r="B456">
        <f>(1/0.053177)*0.0085612534146254</f>
        <v>0.1609954193471877</v>
      </c>
      <c r="C456" t="s">
        <v>164</v>
      </c>
      <c r="D456" t="s">
        <v>4</v>
      </c>
      <c r="E456" t="s">
        <v>7</v>
      </c>
      <c r="F456" t="s">
        <v>19</v>
      </c>
      <c r="G456" t="s">
        <v>168</v>
      </c>
      <c r="H456" t="s">
        <v>218</v>
      </c>
    </row>
    <row r="457" spans="1:11" x14ac:dyDescent="0.25">
      <c r="A457" t="s">
        <v>172</v>
      </c>
      <c r="B457">
        <f>(1/0.053177)*0.0130181682473286</f>
        <v>0.24480824881675539</v>
      </c>
      <c r="C457" t="s">
        <v>164</v>
      </c>
      <c r="D457" t="s">
        <v>4</v>
      </c>
      <c r="E457" t="s">
        <v>7</v>
      </c>
      <c r="F457" t="s">
        <v>19</v>
      </c>
      <c r="G457" t="s">
        <v>186</v>
      </c>
    </row>
    <row r="458" spans="1:11" x14ac:dyDescent="0.25">
      <c r="A458" t="s">
        <v>188</v>
      </c>
      <c r="B458">
        <f>(1/0.053177)*0.0216120622410464</f>
        <v>0.40641747825274838</v>
      </c>
      <c r="C458" t="s">
        <v>164</v>
      </c>
      <c r="D458" t="s">
        <v>4</v>
      </c>
      <c r="E458" t="s">
        <v>7</v>
      </c>
      <c r="F458" t="s">
        <v>19</v>
      </c>
      <c r="G458" t="s">
        <v>189</v>
      </c>
    </row>
    <row r="459" spans="1:11" x14ac:dyDescent="0.25">
      <c r="A459" t="s">
        <v>201</v>
      </c>
      <c r="B459">
        <f>(1/0.053177)*0.00934397682507009</f>
        <v>0.17571462897625084</v>
      </c>
      <c r="C459" t="s">
        <v>164</v>
      </c>
      <c r="D459" t="s">
        <v>4</v>
      </c>
      <c r="E459" t="s">
        <v>7</v>
      </c>
      <c r="F459" t="s">
        <v>19</v>
      </c>
      <c r="G459" t="s">
        <v>202</v>
      </c>
    </row>
    <row r="460" spans="1:11" x14ac:dyDescent="0.25">
      <c r="A460" t="s">
        <v>86</v>
      </c>
      <c r="B460">
        <f>(1/0.053177)*0.000642010008010976</f>
        <v>1.2073076856742127E-2</v>
      </c>
      <c r="C460" t="s">
        <v>165</v>
      </c>
      <c r="D460" t="s">
        <v>21</v>
      </c>
      <c r="E460" t="s">
        <v>7</v>
      </c>
      <c r="F460" t="s">
        <v>19</v>
      </c>
      <c r="G460" t="s">
        <v>163</v>
      </c>
    </row>
    <row r="461" spans="1:11" x14ac:dyDescent="0.25">
      <c r="A461" t="s">
        <v>25</v>
      </c>
      <c r="B461">
        <f>(1/0.053177)*0.104800563836034</f>
        <v>1.9707874426168082</v>
      </c>
      <c r="C461" t="s">
        <v>165</v>
      </c>
      <c r="D461" t="s">
        <v>4</v>
      </c>
      <c r="E461" t="s">
        <v>26</v>
      </c>
      <c r="F461" t="s">
        <v>19</v>
      </c>
      <c r="G461" t="s">
        <v>62</v>
      </c>
    </row>
    <row r="462" spans="1:11" x14ac:dyDescent="0.25">
      <c r="A462" t="s">
        <v>25</v>
      </c>
      <c r="B462">
        <f>(1/0.053177)*0.125938218719691</f>
        <v>2.3682836323916541</v>
      </c>
      <c r="C462" t="s">
        <v>165</v>
      </c>
      <c r="D462" t="s">
        <v>4</v>
      </c>
      <c r="E462" t="s">
        <v>26</v>
      </c>
      <c r="F462" t="s">
        <v>19</v>
      </c>
      <c r="G462" t="s">
        <v>62</v>
      </c>
    </row>
    <row r="464" spans="1:11" x14ac:dyDescent="0.25">
      <c r="A464" s="1" t="s">
        <v>1</v>
      </c>
      <c r="B464" s="1" t="s">
        <v>205</v>
      </c>
    </row>
    <row r="465" spans="1:11" x14ac:dyDescent="0.25">
      <c r="A465" t="s">
        <v>3</v>
      </c>
      <c r="B465" t="s">
        <v>4</v>
      </c>
    </row>
    <row r="466" spans="1:11" x14ac:dyDescent="0.25">
      <c r="A466" t="s">
        <v>5</v>
      </c>
      <c r="B466" t="s">
        <v>226</v>
      </c>
    </row>
    <row r="467" spans="1:11" x14ac:dyDescent="0.25">
      <c r="A467" t="s">
        <v>13</v>
      </c>
      <c r="B467" t="s">
        <v>28</v>
      </c>
    </row>
    <row r="468" spans="1:11" x14ac:dyDescent="0.25">
      <c r="A468" t="s">
        <v>2</v>
      </c>
      <c r="B468" t="s">
        <v>225</v>
      </c>
    </row>
    <row r="469" spans="1:11" x14ac:dyDescent="0.25">
      <c r="A469" t="s">
        <v>6</v>
      </c>
      <c r="B469" t="s">
        <v>7</v>
      </c>
    </row>
    <row r="470" spans="1:11" x14ac:dyDescent="0.25">
      <c r="A470" t="s">
        <v>216</v>
      </c>
      <c r="B470" t="s">
        <v>220</v>
      </c>
    </row>
    <row r="471" spans="1:11" x14ac:dyDescent="0.25">
      <c r="A471" s="1" t="s">
        <v>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t="s">
        <v>9</v>
      </c>
      <c r="B472" t="s">
        <v>10</v>
      </c>
      <c r="C472" t="s">
        <v>11</v>
      </c>
      <c r="D472" t="s">
        <v>3</v>
      </c>
      <c r="E472" t="s">
        <v>6</v>
      </c>
      <c r="F472" t="s">
        <v>13</v>
      </c>
      <c r="G472" t="s">
        <v>5</v>
      </c>
      <c r="H472" t="s">
        <v>2</v>
      </c>
    </row>
    <row r="473" spans="1:11" x14ac:dyDescent="0.25">
      <c r="A473" t="s">
        <v>205</v>
      </c>
      <c r="B473">
        <v>1</v>
      </c>
      <c r="C473" t="s">
        <v>164</v>
      </c>
      <c r="D473" t="s">
        <v>4</v>
      </c>
      <c r="E473" t="s">
        <v>7</v>
      </c>
      <c r="F473" t="s">
        <v>18</v>
      </c>
      <c r="G473" t="s">
        <v>226</v>
      </c>
    </row>
    <row r="474" spans="1:11" x14ac:dyDescent="0.25">
      <c r="A474" t="s">
        <v>169</v>
      </c>
      <c r="B474">
        <f>(1/0.045)*0.0085612534146254</f>
        <v>0.19025007588056442</v>
      </c>
      <c r="C474" t="s">
        <v>164</v>
      </c>
      <c r="D474" t="s">
        <v>4</v>
      </c>
      <c r="E474" t="s">
        <v>7</v>
      </c>
      <c r="F474" t="s">
        <v>19</v>
      </c>
      <c r="G474" t="s">
        <v>168</v>
      </c>
      <c r="H474" t="s">
        <v>217</v>
      </c>
    </row>
    <row r="475" spans="1:11" x14ac:dyDescent="0.25">
      <c r="A475" t="s">
        <v>192</v>
      </c>
      <c r="B475">
        <f>(1/0.045)*0.0109585812086088</f>
        <v>0.24352402685797334</v>
      </c>
      <c r="C475" t="s">
        <v>164</v>
      </c>
      <c r="D475" t="s">
        <v>4</v>
      </c>
      <c r="E475" t="s">
        <v>7</v>
      </c>
      <c r="F475" t="s">
        <v>19</v>
      </c>
      <c r="G475" t="s">
        <v>193</v>
      </c>
      <c r="H475" t="s">
        <v>217</v>
      </c>
    </row>
    <row r="476" spans="1:11" x14ac:dyDescent="0.25">
      <c r="A476" t="s">
        <v>195</v>
      </c>
      <c r="B476">
        <f>(1/0.045)*0.0154881832669088</f>
        <v>0.34418185037575111</v>
      </c>
      <c r="C476" t="s">
        <v>164</v>
      </c>
      <c r="D476" t="s">
        <v>4</v>
      </c>
      <c r="E476" t="s">
        <v>7</v>
      </c>
      <c r="F476" t="s">
        <v>19</v>
      </c>
      <c r="G476" t="s">
        <v>196</v>
      </c>
      <c r="H476" t="s">
        <v>217</v>
      </c>
    </row>
    <row r="477" spans="1:11" x14ac:dyDescent="0.25">
      <c r="A477" t="s">
        <v>201</v>
      </c>
      <c r="B477">
        <f>(1/0.045)*0.00937223587605556</f>
        <v>0.20827190835679019</v>
      </c>
      <c r="C477" t="s">
        <v>164</v>
      </c>
      <c r="D477" t="s">
        <v>4</v>
      </c>
      <c r="E477" t="s">
        <v>7</v>
      </c>
      <c r="F477" t="s">
        <v>19</v>
      </c>
      <c r="G477" t="s">
        <v>202</v>
      </c>
      <c r="H477" t="s">
        <v>217</v>
      </c>
    </row>
    <row r="478" spans="1:11" x14ac:dyDescent="0.25">
      <c r="A478" t="s">
        <v>86</v>
      </c>
      <c r="B478">
        <f>(1/0.045)*0.000592324289244388</f>
        <v>1.3162761983208621E-2</v>
      </c>
      <c r="C478" t="s">
        <v>165</v>
      </c>
      <c r="D478" t="s">
        <v>21</v>
      </c>
      <c r="E478" t="s">
        <v>7</v>
      </c>
      <c r="F478" t="s">
        <v>19</v>
      </c>
      <c r="G478" t="s">
        <v>163</v>
      </c>
      <c r="H478" t="s">
        <v>217</v>
      </c>
    </row>
    <row r="479" spans="1:11" x14ac:dyDescent="0.25">
      <c r="A479" t="s">
        <v>25</v>
      </c>
      <c r="B479">
        <f>(1/0.045)*0.105117512875205</f>
        <v>2.3359447305601111</v>
      </c>
      <c r="C479" t="s">
        <v>165</v>
      </c>
      <c r="D479" t="s">
        <v>4</v>
      </c>
      <c r="E479" t="s">
        <v>26</v>
      </c>
      <c r="F479" t="s">
        <v>19</v>
      </c>
      <c r="G479" t="s">
        <v>62</v>
      </c>
      <c r="H479" t="s">
        <v>217</v>
      </c>
    </row>
    <row r="480" spans="1:11" x14ac:dyDescent="0.25">
      <c r="A480" t="s">
        <v>25</v>
      </c>
      <c r="B480">
        <f>(1/0.045)*0.0936148404555879</f>
        <v>2.0803297879019533</v>
      </c>
      <c r="C480" t="s">
        <v>165</v>
      </c>
      <c r="D480" t="s">
        <v>4</v>
      </c>
      <c r="E480" t="s">
        <v>26</v>
      </c>
      <c r="F480" t="s">
        <v>19</v>
      </c>
      <c r="G480" t="s">
        <v>62</v>
      </c>
      <c r="H480" t="s">
        <v>217</v>
      </c>
    </row>
    <row r="482" spans="1:11" ht="15.75" x14ac:dyDescent="0.25">
      <c r="A482" s="2" t="s">
        <v>1</v>
      </c>
      <c r="B482" s="2" t="s">
        <v>252</v>
      </c>
    </row>
    <row r="483" spans="1:11" ht="15.75" x14ac:dyDescent="0.25">
      <c r="A483" s="3" t="s">
        <v>2</v>
      </c>
      <c r="B483" s="3" t="s">
        <v>253</v>
      </c>
    </row>
    <row r="484" spans="1:11" x14ac:dyDescent="0.25">
      <c r="A484" t="s">
        <v>3</v>
      </c>
      <c r="B484" t="s">
        <v>21</v>
      </c>
    </row>
    <row r="485" spans="1:11" x14ac:dyDescent="0.25">
      <c r="A485" t="s">
        <v>230</v>
      </c>
      <c r="B485">
        <v>1</v>
      </c>
    </row>
    <row r="486" spans="1:11" x14ac:dyDescent="0.25">
      <c r="A486" t="s">
        <v>5</v>
      </c>
      <c r="B486" t="s">
        <v>254</v>
      </c>
    </row>
    <row r="487" spans="1:11" x14ac:dyDescent="0.25">
      <c r="A487" t="s">
        <v>6</v>
      </c>
      <c r="B487" t="s">
        <v>7</v>
      </c>
    </row>
    <row r="488" spans="1:11" x14ac:dyDescent="0.25">
      <c r="A488" t="s">
        <v>216</v>
      </c>
      <c r="B488" t="s">
        <v>255</v>
      </c>
    </row>
    <row r="489" spans="1:11" x14ac:dyDescent="0.25">
      <c r="A489" s="1" t="s">
        <v>8</v>
      </c>
    </row>
    <row r="490" spans="1:11" x14ac:dyDescent="0.25">
      <c r="A490" t="s">
        <v>9</v>
      </c>
      <c r="B490" t="s">
        <v>10</v>
      </c>
      <c r="C490" t="s">
        <v>6</v>
      </c>
      <c r="D490" t="s">
        <v>12</v>
      </c>
      <c r="E490" t="s">
        <v>3</v>
      </c>
      <c r="F490" t="s">
        <v>13</v>
      </c>
      <c r="G490" t="s">
        <v>5</v>
      </c>
      <c r="H490" t="s">
        <v>2</v>
      </c>
    </row>
    <row r="491" spans="1:11" x14ac:dyDescent="0.25">
      <c r="A491" t="s">
        <v>238</v>
      </c>
      <c r="B491">
        <v>1</v>
      </c>
      <c r="C491" t="s">
        <v>7</v>
      </c>
      <c r="E491" t="s">
        <v>21</v>
      </c>
      <c r="F491" t="s">
        <v>18</v>
      </c>
      <c r="G491" t="s">
        <v>254</v>
      </c>
    </row>
    <row r="492" spans="1:11" x14ac:dyDescent="0.25">
      <c r="A492" t="s">
        <v>203</v>
      </c>
      <c r="B492" s="4">
        <f>408*0.046/24.971</f>
        <v>0.75159184654198874</v>
      </c>
      <c r="C492" t="s">
        <v>7</v>
      </c>
      <c r="E492" t="s">
        <v>4</v>
      </c>
      <c r="F492" t="s">
        <v>19</v>
      </c>
      <c r="G492" t="s">
        <v>226</v>
      </c>
    </row>
    <row r="493" spans="1:11" x14ac:dyDescent="0.25">
      <c r="A493" t="s">
        <v>239</v>
      </c>
      <c r="B493" s="4">
        <f>0.275/24.971</f>
        <v>1.1012774818789798E-2</v>
      </c>
      <c r="C493" t="s">
        <v>7</v>
      </c>
      <c r="E493" t="s">
        <v>21</v>
      </c>
      <c r="F493" t="s">
        <v>19</v>
      </c>
      <c r="G493" t="s">
        <v>240</v>
      </c>
    </row>
    <row r="494" spans="1:11" x14ac:dyDescent="0.25">
      <c r="A494" t="s">
        <v>241</v>
      </c>
      <c r="B494" s="4">
        <f>0.593/24.971</f>
        <v>2.3747547154699448E-2</v>
      </c>
      <c r="C494" t="s">
        <v>7</v>
      </c>
      <c r="E494" t="s">
        <v>21</v>
      </c>
      <c r="F494" t="s">
        <v>19</v>
      </c>
      <c r="G494" t="s">
        <v>242</v>
      </c>
    </row>
    <row r="495" spans="1:11" ht="15.75" x14ac:dyDescent="0.25">
      <c r="A495" s="3" t="s">
        <v>243</v>
      </c>
      <c r="B495" s="5">
        <f>0.085/24.971</f>
        <v>3.4039485803532099E-3</v>
      </c>
      <c r="C495" t="s">
        <v>7</v>
      </c>
      <c r="E495" t="s">
        <v>21</v>
      </c>
      <c r="F495" t="s">
        <v>19</v>
      </c>
      <c r="G495" t="s">
        <v>244</v>
      </c>
    </row>
    <row r="496" spans="1:11" x14ac:dyDescent="0.25">
      <c r="A496" t="s">
        <v>245</v>
      </c>
      <c r="B496" s="6">
        <f>2.75/24.971</f>
        <v>0.11012774818789796</v>
      </c>
      <c r="C496" t="s">
        <v>7</v>
      </c>
      <c r="E496" t="s">
        <v>21</v>
      </c>
      <c r="F496" t="s">
        <v>19</v>
      </c>
      <c r="G496" t="s">
        <v>246</v>
      </c>
      <c r="I496" s="7"/>
      <c r="J496" s="8"/>
      <c r="K496" s="8"/>
    </row>
    <row r="497" spans="1:8" x14ac:dyDescent="0.25">
      <c r="A497" t="s">
        <v>247</v>
      </c>
      <c r="B497" s="6">
        <f>2.5/24.971</f>
        <v>0.10011613471627087</v>
      </c>
      <c r="C497" t="s">
        <v>7</v>
      </c>
      <c r="E497" t="s">
        <v>21</v>
      </c>
      <c r="F497" t="s">
        <v>19</v>
      </c>
      <c r="G497" t="s">
        <v>39</v>
      </c>
    </row>
    <row r="498" spans="1:8" x14ac:dyDescent="0.25">
      <c r="A498" t="s">
        <v>248</v>
      </c>
      <c r="B498" s="6">
        <f>2.75/24.971</f>
        <v>0.11012774818789796</v>
      </c>
      <c r="C498" t="s">
        <v>7</v>
      </c>
      <c r="E498" t="s">
        <v>21</v>
      </c>
      <c r="F498" t="s">
        <v>19</v>
      </c>
      <c r="G498" t="s">
        <v>249</v>
      </c>
    </row>
    <row r="499" spans="1:8" x14ac:dyDescent="0.25">
      <c r="A499" t="s">
        <v>250</v>
      </c>
      <c r="B499" s="9">
        <f>2.5/24.971</f>
        <v>0.10011613471627087</v>
      </c>
      <c r="C499" t="s">
        <v>7</v>
      </c>
      <c r="E499" t="s">
        <v>21</v>
      </c>
      <c r="F499" t="s">
        <v>19</v>
      </c>
      <c r="G499" t="s">
        <v>251</v>
      </c>
    </row>
    <row r="500" spans="1:8" x14ac:dyDescent="0.25">
      <c r="B500" s="10"/>
    </row>
    <row r="501" spans="1:8" ht="15.75" x14ac:dyDescent="0.25">
      <c r="A501" s="2" t="s">
        <v>1</v>
      </c>
      <c r="B501" s="2" t="s">
        <v>236</v>
      </c>
    </row>
    <row r="502" spans="1:8" x14ac:dyDescent="0.25">
      <c r="A502" t="s">
        <v>2</v>
      </c>
      <c r="B502" t="s">
        <v>256</v>
      </c>
    </row>
    <row r="503" spans="1:8" x14ac:dyDescent="0.25">
      <c r="A503" t="s">
        <v>3</v>
      </c>
      <c r="B503" t="s">
        <v>21</v>
      </c>
    </row>
    <row r="504" spans="1:8" x14ac:dyDescent="0.25">
      <c r="A504" t="s">
        <v>230</v>
      </c>
      <c r="B504">
        <v>1</v>
      </c>
    </row>
    <row r="505" spans="1:8" x14ac:dyDescent="0.25">
      <c r="A505" t="s">
        <v>5</v>
      </c>
      <c r="B505" t="s">
        <v>237</v>
      </c>
    </row>
    <row r="506" spans="1:8" x14ac:dyDescent="0.25">
      <c r="A506" t="s">
        <v>6</v>
      </c>
      <c r="B506" t="s">
        <v>7</v>
      </c>
    </row>
    <row r="507" spans="1:8" x14ac:dyDescent="0.25">
      <c r="A507" t="s">
        <v>216</v>
      </c>
      <c r="B507" t="s">
        <v>220</v>
      </c>
    </row>
    <row r="508" spans="1:8" x14ac:dyDescent="0.25">
      <c r="A508" s="1" t="s">
        <v>8</v>
      </c>
      <c r="B508" s="1"/>
      <c r="C508" s="1"/>
      <c r="D508" s="1"/>
      <c r="E508" s="1"/>
      <c r="F508" s="1"/>
      <c r="G508" s="1"/>
    </row>
    <row r="509" spans="1:8" x14ac:dyDescent="0.25">
      <c r="A509" s="1" t="s">
        <v>9</v>
      </c>
      <c r="B509" s="1" t="s">
        <v>10</v>
      </c>
      <c r="C509" s="1" t="s">
        <v>6</v>
      </c>
      <c r="D509" s="1" t="s">
        <v>12</v>
      </c>
      <c r="E509" s="1" t="s">
        <v>3</v>
      </c>
      <c r="F509" s="1" t="s">
        <v>13</v>
      </c>
      <c r="G509" s="1" t="s">
        <v>5</v>
      </c>
      <c r="H509" s="1" t="s">
        <v>2</v>
      </c>
    </row>
    <row r="510" spans="1:8" ht="15.75" x14ac:dyDescent="0.25">
      <c r="A510" s="3" t="str">
        <f>B501</f>
        <v>market for battery, Sodium-ion, SiB</v>
      </c>
      <c r="B510">
        <v>1</v>
      </c>
      <c r="C510" t="s">
        <v>7</v>
      </c>
      <c r="E510" t="str">
        <f>B503</f>
        <v>GLO</v>
      </c>
      <c r="F510" t="s">
        <v>18</v>
      </c>
      <c r="G510" t="str">
        <f>B505</f>
        <v>battery, SiB</v>
      </c>
    </row>
    <row r="511" spans="1:8" ht="15.75" x14ac:dyDescent="0.25">
      <c r="A511" s="3" t="s">
        <v>252</v>
      </c>
      <c r="B511">
        <v>1</v>
      </c>
      <c r="C511" t="s">
        <v>7</v>
      </c>
      <c r="E511" t="s">
        <v>21</v>
      </c>
      <c r="F511" t="s">
        <v>19</v>
      </c>
      <c r="G511" t="s">
        <v>254</v>
      </c>
    </row>
    <row r="512" spans="1:8" x14ac:dyDescent="0.25">
      <c r="A512" t="s">
        <v>27</v>
      </c>
      <c r="B512">
        <v>0.30910727700000001</v>
      </c>
      <c r="C512" t="s">
        <v>24</v>
      </c>
      <c r="E512" t="s">
        <v>21</v>
      </c>
      <c r="F512" t="s">
        <v>19</v>
      </c>
      <c r="G512" t="s">
        <v>34</v>
      </c>
    </row>
    <row r="513" spans="1:7" x14ac:dyDescent="0.25">
      <c r="A513" t="s">
        <v>231</v>
      </c>
      <c r="B513">
        <v>2.4627409999999999E-2</v>
      </c>
      <c r="C513" t="s">
        <v>24</v>
      </c>
      <c r="E513" t="s">
        <v>21</v>
      </c>
      <c r="F513" t="s">
        <v>19</v>
      </c>
      <c r="G513" t="s">
        <v>232</v>
      </c>
    </row>
    <row r="514" spans="1:7" x14ac:dyDescent="0.25">
      <c r="A514" t="s">
        <v>233</v>
      </c>
      <c r="B514">
        <v>0.20877976500000001</v>
      </c>
      <c r="C514" t="s">
        <v>24</v>
      </c>
      <c r="E514" t="s">
        <v>21</v>
      </c>
      <c r="F514" t="s">
        <v>19</v>
      </c>
      <c r="G514" t="s">
        <v>33</v>
      </c>
    </row>
    <row r="515" spans="1:7" x14ac:dyDescent="0.25">
      <c r="A515" t="s">
        <v>234</v>
      </c>
      <c r="B515">
        <v>0.59901584900000004</v>
      </c>
      <c r="C515" t="s">
        <v>24</v>
      </c>
      <c r="E515" t="s">
        <v>21</v>
      </c>
      <c r="F515" t="s">
        <v>19</v>
      </c>
      <c r="G515" t="s">
        <v>235</v>
      </c>
    </row>
    <row r="516" spans="1:7" ht="15.75" x14ac:dyDescent="0.25">
      <c r="A516" s="3"/>
    </row>
  </sheetData>
  <autoFilter ref="A1:K48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sodium-ion 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Hahn Menacho Alvaro Jose</cp:lastModifiedBy>
  <dcterms:created xsi:type="dcterms:W3CDTF">2024-01-26T10:19:30Z</dcterms:created>
  <dcterms:modified xsi:type="dcterms:W3CDTF">2025-04-15T08:59:25Z</dcterms:modified>
</cp:coreProperties>
</file>