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6AB65DE-537A-CE46-A702-944BD1C649EA}" xr6:coauthVersionLast="47" xr6:coauthVersionMax="47" xr10:uidLastSave="{00000000-0000-0000-0000-000000000000}"/>
  <bookViews>
    <workbookView xWindow="38820" yWindow="760" windowWidth="25520" windowHeight="18880" xr2:uid="{00000000-000D-0000-FFFF-FFFF00000000}"/>
  </bookViews>
  <sheets>
    <sheet name="Carbon fiber" sheetId="1" r:id="rId1"/>
  </sheets>
  <definedNames>
    <definedName name="_xlnm._FilterDatabase" localSheetId="0" hidden="1">'Carbon fiber'!$A$1:$L$36</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2" i="1" l="1"/>
  <c r="R218" i="1" l="1"/>
  <c r="J218" i="1"/>
  <c r="R217" i="1"/>
  <c r="J217" i="1"/>
  <c r="R216" i="1"/>
  <c r="J216" i="1"/>
  <c r="R203" i="1"/>
  <c r="J203" i="1"/>
  <c r="R202" i="1"/>
  <c r="J202" i="1"/>
  <c r="R201" i="1"/>
  <c r="J201" i="1"/>
  <c r="R200" i="1"/>
  <c r="J200" i="1"/>
  <c r="R199" i="1"/>
  <c r="J199" i="1"/>
  <c r="R198" i="1"/>
  <c r="J198" i="1"/>
  <c r="R197" i="1"/>
  <c r="J197" i="1"/>
  <c r="R196" i="1"/>
  <c r="J196" i="1"/>
  <c r="B196" i="1"/>
  <c r="R195" i="1"/>
  <c r="J195" i="1"/>
  <c r="R194" i="1"/>
  <c r="J194" i="1"/>
  <c r="G193" i="1"/>
  <c r="G216" i="1" s="1"/>
  <c r="A193" i="1"/>
  <c r="A216" i="1" s="1"/>
  <c r="R181" i="1"/>
  <c r="J181" i="1"/>
  <c r="R180" i="1"/>
  <c r="J180" i="1"/>
  <c r="R179" i="1"/>
  <c r="J179" i="1"/>
  <c r="R178" i="1"/>
  <c r="J178" i="1"/>
  <c r="R177" i="1"/>
  <c r="J177" i="1"/>
  <c r="R176" i="1"/>
  <c r="J176" i="1"/>
  <c r="R175" i="1"/>
  <c r="J175" i="1"/>
  <c r="R174" i="1"/>
  <c r="J174" i="1"/>
  <c r="R173" i="1"/>
  <c r="J173" i="1"/>
  <c r="R172" i="1"/>
  <c r="J172" i="1"/>
  <c r="R171" i="1"/>
  <c r="J171" i="1"/>
  <c r="R170" i="1"/>
  <c r="J170" i="1"/>
  <c r="R169" i="1"/>
  <c r="J169" i="1"/>
  <c r="R168" i="1"/>
  <c r="J168" i="1"/>
  <c r="R167" i="1"/>
  <c r="J167" i="1"/>
  <c r="R166" i="1"/>
  <c r="J166" i="1"/>
  <c r="R165" i="1"/>
  <c r="J165" i="1"/>
  <c r="R164" i="1"/>
  <c r="J164" i="1"/>
  <c r="R163" i="1"/>
  <c r="J163" i="1"/>
  <c r="R162" i="1"/>
  <c r="J162" i="1"/>
  <c r="R161" i="1"/>
  <c r="J161" i="1"/>
  <c r="R160" i="1"/>
  <c r="J160" i="1"/>
  <c r="R159" i="1"/>
  <c r="J159" i="1"/>
  <c r="G158" i="1"/>
  <c r="G201" i="1" s="1"/>
  <c r="A158" i="1"/>
  <c r="A201" i="1" s="1"/>
  <c r="R146" i="1"/>
  <c r="J146" i="1"/>
  <c r="R145" i="1"/>
  <c r="J145" i="1"/>
  <c r="R144" i="1"/>
  <c r="B144" i="1"/>
  <c r="J144" i="1" s="1"/>
  <c r="R143" i="1"/>
  <c r="J143" i="1"/>
  <c r="R142" i="1"/>
  <c r="J142" i="1"/>
  <c r="R141" i="1"/>
  <c r="J141" i="1"/>
  <c r="R140" i="1"/>
  <c r="J140" i="1"/>
  <c r="R139" i="1"/>
  <c r="J139" i="1"/>
  <c r="R126" i="1"/>
  <c r="B126" i="1"/>
  <c r="J126" i="1" s="1"/>
  <c r="R125" i="1"/>
  <c r="J125" i="1"/>
  <c r="R124" i="1"/>
  <c r="J124" i="1"/>
  <c r="R123" i="1"/>
  <c r="J123" i="1"/>
  <c r="R122" i="1"/>
  <c r="J122" i="1"/>
  <c r="R109" i="1"/>
  <c r="J109" i="1"/>
  <c r="R108" i="1"/>
  <c r="J108" i="1"/>
  <c r="R107" i="1"/>
  <c r="J107" i="1"/>
  <c r="R106" i="1"/>
  <c r="J106" i="1"/>
  <c r="R105" i="1"/>
  <c r="J105" i="1"/>
  <c r="R104" i="1"/>
  <c r="J104" i="1"/>
  <c r="G103" i="1"/>
  <c r="G180" i="1" s="1"/>
  <c r="A103" i="1"/>
  <c r="R91" i="1"/>
  <c r="J91" i="1"/>
  <c r="R90" i="1"/>
  <c r="J90" i="1"/>
  <c r="R89" i="1"/>
  <c r="J89" i="1"/>
  <c r="R88" i="1"/>
  <c r="J88" i="1"/>
  <c r="R87" i="1"/>
  <c r="J87" i="1"/>
  <c r="R86" i="1"/>
  <c r="J86" i="1"/>
  <c r="R85" i="1"/>
  <c r="J85" i="1"/>
  <c r="R84" i="1"/>
  <c r="J84" i="1"/>
  <c r="R83" i="1"/>
  <c r="J83" i="1"/>
  <c r="G82" i="1"/>
  <c r="G109" i="1" s="1"/>
  <c r="A82" i="1"/>
  <c r="A109" i="1" s="1"/>
  <c r="R70" i="1"/>
  <c r="J70" i="1"/>
  <c r="R69" i="1"/>
  <c r="J69" i="1"/>
  <c r="R68" i="1"/>
  <c r="J68" i="1"/>
  <c r="R67" i="1"/>
  <c r="J67" i="1"/>
  <c r="R66" i="1"/>
  <c r="J66" i="1"/>
  <c r="R65" i="1"/>
  <c r="J65" i="1"/>
  <c r="R64" i="1"/>
  <c r="J64" i="1"/>
  <c r="R63" i="1"/>
  <c r="J63" i="1"/>
  <c r="R62" i="1"/>
  <c r="J62" i="1"/>
  <c r="R61" i="1"/>
  <c r="J61" i="1"/>
  <c r="R60" i="1"/>
  <c r="J60" i="1"/>
  <c r="R59" i="1"/>
  <c r="J59" i="1"/>
  <c r="R58" i="1"/>
  <c r="J58" i="1"/>
  <c r="R57" i="1"/>
  <c r="J57" i="1"/>
  <c r="R56" i="1"/>
  <c r="J56" i="1"/>
  <c r="R55" i="1"/>
  <c r="J55" i="1"/>
  <c r="R54" i="1"/>
  <c r="J54" i="1"/>
  <c r="R53" i="1"/>
  <c r="J53" i="1"/>
  <c r="R52" i="1"/>
  <c r="J52" i="1"/>
  <c r="R51" i="1"/>
  <c r="B51" i="1"/>
  <c r="J51" i="1" s="1"/>
  <c r="R50" i="1"/>
  <c r="J50" i="1"/>
  <c r="R49" i="1"/>
  <c r="J49" i="1"/>
  <c r="R48" i="1"/>
  <c r="B48" i="1"/>
  <c r="J48" i="1" s="1"/>
  <c r="A47" i="1"/>
  <c r="A83" i="1" s="1"/>
  <c r="B33" i="1" l="1"/>
  <c r="B18" i="1"/>
  <c r="B17" i="1"/>
  <c r="B16" i="1"/>
</calcChain>
</file>

<file path=xl/sharedStrings.xml><?xml version="1.0" encoding="utf-8"?>
<sst xmlns="http://schemas.openxmlformats.org/spreadsheetml/2006/main" count="872" uniqueCount="105">
  <si>
    <t>Activity</t>
  </si>
  <si>
    <t>comment</t>
  </si>
  <si>
    <t>1 kg of finished carbon fiber Toray T700 G. Carbon fiber manufacturing. Source: based on Ellringmann et al. (2016), Gill et al. (2016), Mützel (2012).</t>
  </si>
  <si>
    <t>source</t>
  </si>
  <si>
    <t>Benitez A, Wulf C, de Palmenaer A, Lengersdorf M, Röding T, Grube T, et al. Ecological assessment of fuel cell electric vehicles with special focus on type IV carbon fiber hydrogen tank. J Clean Prod 2021;278:123277. https://doi.org/10.1016/j.jclepro.2020.123277.</t>
  </si>
  <si>
    <t>location</t>
  </si>
  <si>
    <t>RER</t>
  </si>
  <si>
    <t>production amount</t>
  </si>
  <si>
    <t>reference product</t>
  </si>
  <si>
    <t>unit</t>
  </si>
  <si>
    <t>kilogram</t>
  </si>
  <si>
    <t>Exchanges</t>
  </si>
  <si>
    <t>name</t>
  </si>
  <si>
    <t>amount</t>
  </si>
  <si>
    <t>database</t>
  </si>
  <si>
    <t>type</t>
  </si>
  <si>
    <t>production</t>
  </si>
  <si>
    <t>market for heat, from steam, in chemical industry</t>
  </si>
  <si>
    <t>ecoinvent</t>
  </si>
  <si>
    <t>megajoule</t>
  </si>
  <si>
    <t>technosphere</t>
  </si>
  <si>
    <t>heat, from steam, in chemical industry</t>
  </si>
  <si>
    <t>market for acrylonitrile</t>
  </si>
  <si>
    <t>GLO</t>
  </si>
  <si>
    <t>acrylonitrile</t>
  </si>
  <si>
    <t>market group for electricity, low voltage</t>
  </si>
  <si>
    <t>kilowatt hour</t>
  </si>
  <si>
    <t>electricity, low voltage</t>
  </si>
  <si>
    <t>market for methyl acrylate</t>
  </si>
  <si>
    <t>methyl acrylate</t>
  </si>
  <si>
    <t>market for acrylic acid</t>
  </si>
  <si>
    <t>acrylic acid</t>
  </si>
  <si>
    <t>market for water, deionised</t>
  </si>
  <si>
    <t>Europe without Switzerland</t>
  </si>
  <si>
    <t>water, deionised</t>
  </si>
  <si>
    <t>Dimethyl sulfoxide production (DMSO)</t>
  </si>
  <si>
    <t>Dimethyl sulfoxide</t>
  </si>
  <si>
    <t>market for compressed air, 1000 kPa gauge</t>
  </si>
  <si>
    <t>cubic meter</t>
  </si>
  <si>
    <t>compressed air, 1000 kPa gauge</t>
  </si>
  <si>
    <t>market for dimethyl sulfoxide</t>
  </si>
  <si>
    <t>dimethyl sulfoxide</t>
  </si>
  <si>
    <t>market for ethylene glycol</t>
  </si>
  <si>
    <t>ethylene glycol</t>
  </si>
  <si>
    <t>nitrogen, liquid</t>
  </si>
  <si>
    <t>market for steam, in chemical industry</t>
  </si>
  <si>
    <t>steam, in chemical industry</t>
  </si>
  <si>
    <t>CH</t>
  </si>
  <si>
    <t>wastewater, average</t>
  </si>
  <si>
    <t>market for potassium permanganate</t>
  </si>
  <si>
    <t>potassium permanganate</t>
  </si>
  <si>
    <t>categories</t>
  </si>
  <si>
    <t>Water</t>
  </si>
  <si>
    <t>air</t>
  </si>
  <si>
    <t>biosphere</t>
  </si>
  <si>
    <t>market for silicone product</t>
  </si>
  <si>
    <t>silicone product</t>
  </si>
  <si>
    <t>Argon-40</t>
  </si>
  <si>
    <t>Carbon dioxide, fossil</t>
  </si>
  <si>
    <t>Nitrogen</t>
  </si>
  <si>
    <t>market for natural gas, medium pressure, vehicle grade</t>
  </si>
  <si>
    <t>natural gas, medium pressure, vehicle grade</t>
  </si>
  <si>
    <t>Nitrogen oxides</t>
  </si>
  <si>
    <t>market for NOx retained, by selective catalytic reduction</t>
  </si>
  <si>
    <t>NOx retained, by selective catalytic reduction</t>
  </si>
  <si>
    <t>market for ammonium bicarbonate</t>
  </si>
  <si>
    <t>ammonium bicarbonate</t>
  </si>
  <si>
    <t>market for tap water</t>
  </si>
  <si>
    <t>tap water</t>
  </si>
  <si>
    <t>market for epoxy resin, liquid</t>
  </si>
  <si>
    <t>epoxy resin, liquid</t>
  </si>
  <si>
    <t>carbon fiber</t>
  </si>
  <si>
    <t>carbon fiber production, fiber coagulation, stretching, washing, sizing and drying</t>
  </si>
  <si>
    <t>Category</t>
  </si>
  <si>
    <t>main</t>
  </si>
  <si>
    <t>carbon fiber, dried</t>
  </si>
  <si>
    <t>uncertainty type</t>
  </si>
  <si>
    <t>loc</t>
  </si>
  <si>
    <t>u1</t>
  </si>
  <si>
    <t>u2</t>
  </si>
  <si>
    <t>u3</t>
  </si>
  <si>
    <t>u4</t>
  </si>
  <si>
    <t>u5</t>
  </si>
  <si>
    <t>u6</t>
  </si>
  <si>
    <t>ub</t>
  </si>
  <si>
    <t>scale</t>
  </si>
  <si>
    <t>negative</t>
  </si>
  <si>
    <t>simapro category</t>
  </si>
  <si>
    <t>Material/Chemicals/Organic</t>
  </si>
  <si>
    <t>treatment of wastewater, average, wastewater treatment</t>
  </si>
  <si>
    <t>carbon fiber production, fiber relaxation</t>
  </si>
  <si>
    <t>carbon fiber, relaxed</t>
  </si>
  <si>
    <t>carbon fiber production, fiber winding and unwinding</t>
  </si>
  <si>
    <t>carbon fiber, unwound</t>
  </si>
  <si>
    <t>carbon fiber production, exhaust gas treatment 1</t>
  </si>
  <si>
    <t>carbon fiber production, exhaust gas treatment 2</t>
  </si>
  <si>
    <t>carbon fiber production, fiber stabilization, carbonization, electrolysis and washing</t>
  </si>
  <si>
    <t>carbon fiber, washed</t>
  </si>
  <si>
    <t>carbon fiber production, fiber drying and sizing</t>
  </si>
  <si>
    <t>carbon fiber, dried and sized</t>
  </si>
  <si>
    <t>carbon fiber production, weaved, at factory</t>
  </si>
  <si>
    <t>polyacrylonitrile production (PAN) by polymerisation</t>
  </si>
  <si>
    <t>polyacrylonitrile</t>
  </si>
  <si>
    <t>carbon fiber, weaved</t>
  </si>
  <si>
    <t>market for nitrogen, liquid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</si>
</sst>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7" x14ac:knownFonts="1">
    <font>
      <sz val="11"/>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b/>
      <sz val="12"/>
      <name val="Calibri (Body)"/>
    </font>
    <font>
      <sz val="12"/>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0" borderId="0" xfId="0" applyFont="1"/>
    <xf numFmtId="164" fontId="0" fillId="0" borderId="0" xfId="0" applyNumberFormat="1"/>
    <xf numFmtId="11" fontId="0" fillId="0" borderId="0" xfId="0" applyNumberFormat="1"/>
    <xf numFmtId="165" fontId="0" fillId="0" borderId="0" xfId="0" applyNumberFormat="1"/>
    <xf numFmtId="166" fontId="0" fillId="0" borderId="0" xfId="0" applyNumberFormat="1"/>
    <xf numFmtId="0" fontId="2" fillId="0" borderId="0" xfId="0" applyFont="1"/>
    <xf numFmtId="2" fontId="0" fillId="0" borderId="0" xfId="0" applyNumberFormat="1"/>
    <xf numFmtId="0" fontId="0" fillId="0" borderId="0" xfId="0" applyAlignment="1">
      <alignment horizontal="left"/>
    </xf>
    <xf numFmtId="0" fontId="5" fillId="0" borderId="0" xfId="0" applyFont="1"/>
    <xf numFmtId="2" fontId="3" fillId="0" borderId="0" xfId="0" applyNumberFormat="1" applyFont="1"/>
    <xf numFmtId="0" fontId="6" fillId="0" borderId="0" xfId="0" applyFont="1"/>
    <xf numFmtId="11" fontId="6" fillId="0" borderId="0" xfId="0" applyNumberFormat="1" applyFont="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19"/>
  <sheetViews>
    <sheetView tabSelected="1" topLeftCell="A11" workbookViewId="0">
      <selection activeCell="A34" sqref="A34"/>
    </sheetView>
  </sheetViews>
  <sheetFormatPr baseColWidth="10" defaultColWidth="8.83203125" defaultRowHeight="15" x14ac:dyDescent="0.2"/>
  <cols>
    <col min="1" max="1" width="33.1640625" bestFit="1" customWidth="1"/>
  </cols>
  <sheetData>
    <row r="1" spans="1:7" x14ac:dyDescent="0.2">
      <c r="A1" s="7" t="s">
        <v>14</v>
      </c>
      <c r="B1" t="s">
        <v>71</v>
      </c>
    </row>
    <row r="3" spans="1:7" ht="16" x14ac:dyDescent="0.2">
      <c r="A3" s="1" t="s">
        <v>0</v>
      </c>
      <c r="B3" s="1" t="s">
        <v>101</v>
      </c>
    </row>
    <row r="4" spans="1:7" x14ac:dyDescent="0.2">
      <c r="A4" t="s">
        <v>1</v>
      </c>
      <c r="B4" t="s">
        <v>2</v>
      </c>
    </row>
    <row r="5" spans="1:7" x14ac:dyDescent="0.2">
      <c r="A5" t="s">
        <v>3</v>
      </c>
      <c r="B5" t="s">
        <v>4</v>
      </c>
    </row>
    <row r="6" spans="1:7" x14ac:dyDescent="0.2">
      <c r="A6" t="s">
        <v>5</v>
      </c>
      <c r="B6" t="s">
        <v>6</v>
      </c>
    </row>
    <row r="7" spans="1:7" x14ac:dyDescent="0.2">
      <c r="A7" t="s">
        <v>7</v>
      </c>
      <c r="B7">
        <v>1</v>
      </c>
    </row>
    <row r="8" spans="1:7" ht="16" x14ac:dyDescent="0.2">
      <c r="A8" t="s">
        <v>8</v>
      </c>
      <c r="B8" s="14" t="s">
        <v>102</v>
      </c>
    </row>
    <row r="9" spans="1:7" x14ac:dyDescent="0.2">
      <c r="A9" t="s">
        <v>9</v>
      </c>
      <c r="B9" t="s">
        <v>10</v>
      </c>
    </row>
    <row r="10" spans="1:7" ht="16" x14ac:dyDescent="0.2">
      <c r="A10" s="1" t="s">
        <v>11</v>
      </c>
    </row>
    <row r="11" spans="1:7" x14ac:dyDescent="0.2">
      <c r="A11" t="s">
        <v>12</v>
      </c>
      <c r="B11" t="s">
        <v>13</v>
      </c>
      <c r="C11" t="s">
        <v>14</v>
      </c>
      <c r="D11" t="s">
        <v>5</v>
      </c>
      <c r="E11" t="s">
        <v>9</v>
      </c>
      <c r="F11" t="s">
        <v>15</v>
      </c>
      <c r="G11" t="s">
        <v>8</v>
      </c>
    </row>
    <row r="12" spans="1:7" ht="16" x14ac:dyDescent="0.2">
      <c r="A12" s="2" t="str">
        <f>B3</f>
        <v>polyacrylonitrile production (PAN) by polymerisation</v>
      </c>
      <c r="B12">
        <v>1</v>
      </c>
      <c r="C12" t="s">
        <v>71</v>
      </c>
      <c r="D12" t="s">
        <v>6</v>
      </c>
      <c r="E12" t="s">
        <v>10</v>
      </c>
      <c r="F12" t="s">
        <v>16</v>
      </c>
      <c r="G12" s="14" t="s">
        <v>102</v>
      </c>
    </row>
    <row r="13" spans="1:7" x14ac:dyDescent="0.2">
      <c r="A13" t="s">
        <v>17</v>
      </c>
      <c r="B13" s="3">
        <v>49.716101694915253</v>
      </c>
      <c r="C13" t="s">
        <v>18</v>
      </c>
      <c r="D13" t="s">
        <v>6</v>
      </c>
      <c r="E13" t="s">
        <v>19</v>
      </c>
      <c r="F13" t="s">
        <v>20</v>
      </c>
      <c r="G13" t="s">
        <v>21</v>
      </c>
    </row>
    <row r="14" spans="1:7" x14ac:dyDescent="0.2">
      <c r="A14" t="s">
        <v>22</v>
      </c>
      <c r="B14" s="3">
        <v>1.1200564971751414</v>
      </c>
      <c r="C14" t="s">
        <v>18</v>
      </c>
      <c r="D14" t="s">
        <v>23</v>
      </c>
      <c r="E14" t="s">
        <v>10</v>
      </c>
      <c r="F14" t="s">
        <v>20</v>
      </c>
      <c r="G14" t="s">
        <v>24</v>
      </c>
    </row>
    <row r="15" spans="1:7" x14ac:dyDescent="0.2">
      <c r="A15" t="s">
        <v>25</v>
      </c>
      <c r="B15" s="3">
        <v>2.5</v>
      </c>
      <c r="C15" t="s">
        <v>18</v>
      </c>
      <c r="D15" t="s">
        <v>6</v>
      </c>
      <c r="E15" t="s">
        <v>26</v>
      </c>
      <c r="F15" t="s">
        <v>20</v>
      </c>
      <c r="G15" t="s">
        <v>27</v>
      </c>
    </row>
    <row r="16" spans="1:7" x14ac:dyDescent="0.2">
      <c r="A16" t="s">
        <v>28</v>
      </c>
      <c r="B16" s="4">
        <f>50/1000</f>
        <v>0.05</v>
      </c>
      <c r="C16" t="s">
        <v>18</v>
      </c>
      <c r="D16" t="s">
        <v>23</v>
      </c>
      <c r="E16" t="s">
        <v>10</v>
      </c>
      <c r="F16" t="s">
        <v>20</v>
      </c>
      <c r="G16" t="s">
        <v>29</v>
      </c>
    </row>
    <row r="17" spans="1:11" x14ac:dyDescent="0.2">
      <c r="A17" t="s">
        <v>30</v>
      </c>
      <c r="B17" s="4">
        <f>10/1000</f>
        <v>0.01</v>
      </c>
      <c r="C17" t="s">
        <v>18</v>
      </c>
      <c r="D17" t="s">
        <v>6</v>
      </c>
      <c r="E17" t="s">
        <v>10</v>
      </c>
      <c r="F17" t="s">
        <v>20</v>
      </c>
      <c r="G17" t="s">
        <v>31</v>
      </c>
    </row>
    <row r="18" spans="1:11" x14ac:dyDescent="0.2">
      <c r="A18" t="s">
        <v>32</v>
      </c>
      <c r="B18" s="4">
        <f>764.830508474576/1000</f>
        <v>0.76483050847457601</v>
      </c>
      <c r="C18" t="s">
        <v>18</v>
      </c>
      <c r="D18" t="s">
        <v>33</v>
      </c>
      <c r="E18" t="s">
        <v>10</v>
      </c>
      <c r="F18" t="s">
        <v>20</v>
      </c>
      <c r="G18" t="s">
        <v>34</v>
      </c>
    </row>
    <row r="20" spans="1:11" ht="16" x14ac:dyDescent="0.2">
      <c r="A20" s="1" t="s">
        <v>0</v>
      </c>
      <c r="B20" s="1" t="s">
        <v>35</v>
      </c>
    </row>
    <row r="21" spans="1:11" x14ac:dyDescent="0.2">
      <c r="A21" t="s">
        <v>1</v>
      </c>
      <c r="B21" t="s">
        <v>2</v>
      </c>
    </row>
    <row r="22" spans="1:11" x14ac:dyDescent="0.2">
      <c r="A22" t="s">
        <v>3</v>
      </c>
      <c r="B22" t="s">
        <v>4</v>
      </c>
    </row>
    <row r="23" spans="1:11" x14ac:dyDescent="0.2">
      <c r="A23" t="s">
        <v>5</v>
      </c>
      <c r="B23" t="s">
        <v>6</v>
      </c>
    </row>
    <row r="24" spans="1:11" x14ac:dyDescent="0.2">
      <c r="A24" t="s">
        <v>7</v>
      </c>
      <c r="B24">
        <v>1</v>
      </c>
    </row>
    <row r="25" spans="1:11" ht="16" x14ac:dyDescent="0.2">
      <c r="A25" t="s">
        <v>8</v>
      </c>
      <c r="B25" s="2" t="s">
        <v>36</v>
      </c>
    </row>
    <row r="26" spans="1:11" x14ac:dyDescent="0.2">
      <c r="A26" t="s">
        <v>9</v>
      </c>
      <c r="B26" t="s">
        <v>10</v>
      </c>
    </row>
    <row r="27" spans="1:11" ht="16" x14ac:dyDescent="0.2">
      <c r="A27" s="1" t="s">
        <v>11</v>
      </c>
    </row>
    <row r="28" spans="1:11" x14ac:dyDescent="0.2">
      <c r="A28" t="s">
        <v>12</v>
      </c>
      <c r="B28" t="s">
        <v>13</v>
      </c>
      <c r="C28" t="s">
        <v>14</v>
      </c>
      <c r="D28" t="s">
        <v>5</v>
      </c>
      <c r="E28" t="s">
        <v>9</v>
      </c>
      <c r="F28" t="s">
        <v>15</v>
      </c>
      <c r="G28" t="s">
        <v>8</v>
      </c>
    </row>
    <row r="29" spans="1:11" ht="16" x14ac:dyDescent="0.2">
      <c r="A29" s="2" t="s">
        <v>35</v>
      </c>
      <c r="B29">
        <v>1</v>
      </c>
      <c r="C29" t="s">
        <v>71</v>
      </c>
      <c r="D29" t="s">
        <v>6</v>
      </c>
      <c r="E29" t="s">
        <v>10</v>
      </c>
      <c r="F29" t="s">
        <v>16</v>
      </c>
      <c r="G29" s="2" t="s">
        <v>36</v>
      </c>
    </row>
    <row r="30" spans="1:11" x14ac:dyDescent="0.2">
      <c r="A30" t="s">
        <v>37</v>
      </c>
      <c r="B30" s="5">
        <v>2.5799256505576211E-3</v>
      </c>
      <c r="C30" t="s">
        <v>18</v>
      </c>
      <c r="D30" t="s">
        <v>6</v>
      </c>
      <c r="E30" t="s">
        <v>38</v>
      </c>
      <c r="F30" t="s">
        <v>20</v>
      </c>
      <c r="G30" t="s">
        <v>39</v>
      </c>
      <c r="K30" s="4"/>
    </row>
    <row r="31" spans="1:11" x14ac:dyDescent="0.2">
      <c r="A31" t="s">
        <v>40</v>
      </c>
      <c r="B31" s="5">
        <v>3.1548946716232956E-2</v>
      </c>
      <c r="C31" t="s">
        <v>18</v>
      </c>
      <c r="D31" t="s">
        <v>23</v>
      </c>
      <c r="E31" t="s">
        <v>10</v>
      </c>
      <c r="F31" t="s">
        <v>20</v>
      </c>
      <c r="G31" t="s">
        <v>41</v>
      </c>
      <c r="K31" s="4"/>
    </row>
    <row r="32" spans="1:11" x14ac:dyDescent="0.2">
      <c r="A32" t="s">
        <v>25</v>
      </c>
      <c r="B32" s="5">
        <v>0.11285006195786863</v>
      </c>
      <c r="C32" t="s">
        <v>18</v>
      </c>
      <c r="D32" t="s">
        <v>6</v>
      </c>
      <c r="E32" t="s">
        <v>26</v>
      </c>
      <c r="F32" t="s">
        <v>20</v>
      </c>
      <c r="G32" t="s">
        <v>27</v>
      </c>
      <c r="K32" s="4"/>
    </row>
    <row r="33" spans="1:20" x14ac:dyDescent="0.2">
      <c r="A33" t="s">
        <v>42</v>
      </c>
      <c r="B33" s="4">
        <f>0.00242255266418835/1000</f>
        <v>2.4225526641883498E-6</v>
      </c>
      <c r="C33" t="s">
        <v>18</v>
      </c>
      <c r="D33" t="s">
        <v>23</v>
      </c>
      <c r="E33" t="s">
        <v>10</v>
      </c>
      <c r="F33" t="s">
        <v>20</v>
      </c>
      <c r="G33" t="s">
        <v>43</v>
      </c>
      <c r="K33" s="4"/>
    </row>
    <row r="34" spans="1:20" x14ac:dyDescent="0.2">
      <c r="A34" t="s">
        <v>104</v>
      </c>
      <c r="B34" s="5">
        <v>5.3965303593556382E-3</v>
      </c>
      <c r="C34" t="s">
        <v>18</v>
      </c>
      <c r="D34" t="s">
        <v>6</v>
      </c>
      <c r="E34" t="s">
        <v>10</v>
      </c>
      <c r="F34" t="s">
        <v>20</v>
      </c>
      <c r="G34" t="s">
        <v>44</v>
      </c>
      <c r="K34" s="4"/>
    </row>
    <row r="35" spans="1:20" x14ac:dyDescent="0.2">
      <c r="A35" t="s">
        <v>45</v>
      </c>
      <c r="B35" s="5">
        <v>1.5947955390334572</v>
      </c>
      <c r="C35" t="s">
        <v>18</v>
      </c>
      <c r="D35" t="s">
        <v>6</v>
      </c>
      <c r="E35" t="s">
        <v>10</v>
      </c>
      <c r="F35" t="s">
        <v>20</v>
      </c>
      <c r="G35" t="s">
        <v>46</v>
      </c>
      <c r="K35" s="4"/>
    </row>
    <row r="37" spans="1:20" ht="16" x14ac:dyDescent="0.2">
      <c r="A37" s="1" t="s">
        <v>0</v>
      </c>
      <c r="B37" s="1" t="s">
        <v>72</v>
      </c>
      <c r="K37" s="8"/>
      <c r="L37" s="8"/>
      <c r="M37" s="8"/>
      <c r="N37" s="8"/>
      <c r="O37" s="8"/>
      <c r="P37" s="8"/>
    </row>
    <row r="38" spans="1:20" x14ac:dyDescent="0.2">
      <c r="A38" t="s">
        <v>1</v>
      </c>
      <c r="B38" t="s">
        <v>2</v>
      </c>
      <c r="K38" s="8"/>
      <c r="L38" s="8"/>
      <c r="M38" s="8"/>
      <c r="N38" s="8"/>
      <c r="O38" s="8"/>
      <c r="P38" s="8"/>
    </row>
    <row r="39" spans="1:20" x14ac:dyDescent="0.2">
      <c r="A39" t="s">
        <v>3</v>
      </c>
      <c r="B39" t="s">
        <v>4</v>
      </c>
      <c r="K39" s="8"/>
      <c r="L39" s="8"/>
      <c r="M39" s="8"/>
      <c r="N39" s="8"/>
      <c r="O39" s="8"/>
      <c r="P39" s="8"/>
    </row>
    <row r="40" spans="1:20" x14ac:dyDescent="0.2">
      <c r="A40" t="s">
        <v>5</v>
      </c>
      <c r="B40" t="s">
        <v>6</v>
      </c>
      <c r="K40" s="8"/>
      <c r="L40" s="8"/>
      <c r="M40" s="8"/>
      <c r="N40" s="8"/>
      <c r="O40" s="8"/>
      <c r="P40" s="8"/>
    </row>
    <row r="41" spans="1:20" x14ac:dyDescent="0.2">
      <c r="A41" t="s">
        <v>73</v>
      </c>
      <c r="B41" s="9" t="s">
        <v>74</v>
      </c>
    </row>
    <row r="42" spans="1:20" x14ac:dyDescent="0.2">
      <c r="A42" t="s">
        <v>7</v>
      </c>
      <c r="B42">
        <v>1</v>
      </c>
      <c r="K42" s="8"/>
      <c r="L42" s="8"/>
      <c r="M42" s="8"/>
      <c r="N42" s="8"/>
      <c r="O42" s="8"/>
      <c r="P42" s="8"/>
    </row>
    <row r="43" spans="1:20" x14ac:dyDescent="0.2">
      <c r="A43" t="s">
        <v>8</v>
      </c>
      <c r="B43" t="s">
        <v>75</v>
      </c>
      <c r="K43" s="8"/>
      <c r="L43" s="8"/>
      <c r="M43" s="8"/>
      <c r="N43" s="8"/>
      <c r="O43" s="8"/>
      <c r="P43" s="8"/>
    </row>
    <row r="44" spans="1:20" x14ac:dyDescent="0.2">
      <c r="A44" t="s">
        <v>9</v>
      </c>
      <c r="B44" t="s">
        <v>10</v>
      </c>
      <c r="K44" s="8"/>
      <c r="L44" s="8"/>
      <c r="M44" s="8"/>
      <c r="N44" s="8"/>
      <c r="O44" s="8"/>
      <c r="P44" s="8"/>
    </row>
    <row r="45" spans="1:20" ht="16" x14ac:dyDescent="0.2">
      <c r="A45" s="1" t="s">
        <v>11</v>
      </c>
      <c r="K45" s="8"/>
      <c r="L45" s="8"/>
      <c r="M45" s="8"/>
      <c r="N45" s="8"/>
      <c r="O45" s="8"/>
      <c r="P45" s="8"/>
    </row>
    <row r="46" spans="1:20" ht="16" x14ac:dyDescent="0.2">
      <c r="A46" s="1" t="s">
        <v>12</v>
      </c>
      <c r="B46" s="1" t="s">
        <v>13</v>
      </c>
      <c r="C46" s="1" t="s">
        <v>5</v>
      </c>
      <c r="D46" s="1" t="s">
        <v>9</v>
      </c>
      <c r="E46" s="1" t="s">
        <v>51</v>
      </c>
      <c r="F46" s="1" t="s">
        <v>15</v>
      </c>
      <c r="G46" s="1" t="s">
        <v>8</v>
      </c>
      <c r="H46" s="10" t="s">
        <v>1</v>
      </c>
      <c r="I46" s="10" t="s">
        <v>76</v>
      </c>
      <c r="J46" s="1" t="s">
        <v>77</v>
      </c>
      <c r="K46" s="11" t="s">
        <v>78</v>
      </c>
      <c r="L46" s="11" t="s">
        <v>79</v>
      </c>
      <c r="M46" s="11" t="s">
        <v>80</v>
      </c>
      <c r="N46" s="11" t="s">
        <v>81</v>
      </c>
      <c r="O46" s="11" t="s">
        <v>82</v>
      </c>
      <c r="P46" s="11" t="s">
        <v>83</v>
      </c>
      <c r="Q46" s="1" t="s">
        <v>84</v>
      </c>
      <c r="R46" s="1" t="s">
        <v>85</v>
      </c>
      <c r="S46" s="10" t="s">
        <v>86</v>
      </c>
      <c r="T46" s="1" t="s">
        <v>87</v>
      </c>
    </row>
    <row r="47" spans="1:20" ht="16" x14ac:dyDescent="0.2">
      <c r="A47" t="str">
        <f>B37</f>
        <v>carbon fiber production, fiber coagulation, stretching, washing, sizing and drying</v>
      </c>
      <c r="B47">
        <v>1</v>
      </c>
      <c r="C47" t="s">
        <v>6</v>
      </c>
      <c r="D47" t="s">
        <v>10</v>
      </c>
      <c r="E47" s="12"/>
      <c r="F47" t="s">
        <v>16</v>
      </c>
      <c r="G47" t="s">
        <v>75</v>
      </c>
      <c r="H47" s="12"/>
      <c r="I47" s="12"/>
      <c r="J47" s="12"/>
      <c r="K47" s="8"/>
      <c r="L47" s="8"/>
      <c r="M47" s="8"/>
      <c r="N47" s="8"/>
      <c r="O47" s="8"/>
      <c r="P47" s="8"/>
      <c r="T47" t="s">
        <v>88</v>
      </c>
    </row>
    <row r="48" spans="1:20" ht="16" x14ac:dyDescent="0.2">
      <c r="A48" t="s">
        <v>52</v>
      </c>
      <c r="B48">
        <f>0.623418865196964/1000</f>
        <v>6.2341886519696403E-4</v>
      </c>
      <c r="D48" t="s">
        <v>38</v>
      </c>
      <c r="E48" s="12" t="s">
        <v>53</v>
      </c>
      <c r="F48" t="s">
        <v>54</v>
      </c>
      <c r="H48" s="12"/>
      <c r="I48" s="12">
        <v>2</v>
      </c>
      <c r="J48">
        <f t="shared" ref="J48:J51" si="0">LN(B48)</f>
        <v>-7.3802919293036036</v>
      </c>
      <c r="K48" s="8">
        <v>1.5</v>
      </c>
      <c r="L48" s="8">
        <v>1.2</v>
      </c>
      <c r="M48" s="8">
        <v>1.5</v>
      </c>
      <c r="N48" s="8">
        <v>1.1000000000000001</v>
      </c>
      <c r="O48" s="8">
        <v>2</v>
      </c>
      <c r="P48" s="8">
        <v>1.2</v>
      </c>
      <c r="Q48" s="8">
        <v>1.05</v>
      </c>
      <c r="R48">
        <f t="shared" ref="R48:R51" si="1">LN(SQRT(EXP(
SQRT(
+POWER(LN(K48),2)
+POWER(LN(L48),2)
+POWER(LN(M48),2)
+POWER(LN(N48),2)
+POWER(LN(O48),2)
+POWER(LN(P48),2)
+POWER(LN(Q48),2)
)
)))</f>
        <v>0.47095746419981693</v>
      </c>
    </row>
    <row r="49" spans="1:19" ht="16" x14ac:dyDescent="0.2">
      <c r="A49" t="s">
        <v>37</v>
      </c>
      <c r="B49" s="4">
        <v>5.2692446693169504E-4</v>
      </c>
      <c r="C49" t="s">
        <v>6</v>
      </c>
      <c r="D49" t="s">
        <v>38</v>
      </c>
      <c r="E49" s="12"/>
      <c r="F49" t="s">
        <v>20</v>
      </c>
      <c r="G49" t="s">
        <v>39</v>
      </c>
      <c r="H49" s="12"/>
      <c r="I49" s="12">
        <v>2</v>
      </c>
      <c r="J49">
        <f t="shared" si="0"/>
        <v>-7.5484533462004597</v>
      </c>
      <c r="K49" s="8">
        <v>1.5</v>
      </c>
      <c r="L49" s="8">
        <v>1.2</v>
      </c>
      <c r="M49" s="8">
        <v>1.5</v>
      </c>
      <c r="N49" s="8">
        <v>1.1000000000000001</v>
      </c>
      <c r="O49" s="8">
        <v>2</v>
      </c>
      <c r="P49" s="8">
        <v>1.2</v>
      </c>
      <c r="Q49">
        <v>1.05</v>
      </c>
      <c r="R49">
        <f t="shared" si="1"/>
        <v>0.47095746419981693</v>
      </c>
    </row>
    <row r="50" spans="1:19" ht="16" x14ac:dyDescent="0.2">
      <c r="A50" t="s">
        <v>25</v>
      </c>
      <c r="B50" s="6">
        <v>6.3642934586194438E-2</v>
      </c>
      <c r="C50" t="s">
        <v>6</v>
      </c>
      <c r="D50" t="s">
        <v>26</v>
      </c>
      <c r="E50" s="12"/>
      <c r="F50" t="s">
        <v>20</v>
      </c>
      <c r="G50" t="s">
        <v>27</v>
      </c>
      <c r="H50" s="12"/>
      <c r="I50" s="12">
        <v>2</v>
      </c>
      <c r="J50">
        <f t="shared" si="0"/>
        <v>-2.7544669642847652</v>
      </c>
      <c r="K50" s="8">
        <v>1.5</v>
      </c>
      <c r="L50" s="8">
        <v>1.2</v>
      </c>
      <c r="M50" s="8">
        <v>1.5</v>
      </c>
      <c r="N50" s="8">
        <v>1.1000000000000001</v>
      </c>
      <c r="O50" s="8">
        <v>2</v>
      </c>
      <c r="P50" s="8">
        <v>1.2</v>
      </c>
      <c r="Q50">
        <v>1.05</v>
      </c>
      <c r="R50">
        <f t="shared" si="1"/>
        <v>0.47095746419981693</v>
      </c>
    </row>
    <row r="51" spans="1:19" ht="16" x14ac:dyDescent="0.2">
      <c r="A51" t="s">
        <v>17</v>
      </c>
      <c r="B51" s="5">
        <f>0.744127213588724*2.778</f>
        <v>2.0671853993494755</v>
      </c>
      <c r="C51" t="s">
        <v>6</v>
      </c>
      <c r="D51" t="s">
        <v>19</v>
      </c>
      <c r="E51" s="12"/>
      <c r="F51" t="s">
        <v>20</v>
      </c>
      <c r="G51" t="s">
        <v>21</v>
      </c>
      <c r="H51" s="12"/>
      <c r="I51" s="12">
        <v>2</v>
      </c>
      <c r="J51">
        <f t="shared" si="0"/>
        <v>0.7261879715730154</v>
      </c>
      <c r="K51" s="8">
        <v>1.5</v>
      </c>
      <c r="L51" s="8">
        <v>1.2</v>
      </c>
      <c r="M51" s="8">
        <v>1.5</v>
      </c>
      <c r="N51" s="8">
        <v>1.1000000000000001</v>
      </c>
      <c r="O51" s="8">
        <v>2</v>
      </c>
      <c r="P51" s="8">
        <v>1.2</v>
      </c>
      <c r="Q51">
        <v>1.05</v>
      </c>
      <c r="R51">
        <f t="shared" si="1"/>
        <v>0.47095746419981693</v>
      </c>
    </row>
    <row r="52" spans="1:19" ht="16" x14ac:dyDescent="0.2">
      <c r="A52" s="12" t="s">
        <v>89</v>
      </c>
      <c r="B52">
        <v>-1.1384170581857599E-3</v>
      </c>
      <c r="C52" t="s">
        <v>47</v>
      </c>
      <c r="D52" t="s">
        <v>38</v>
      </c>
      <c r="E52" s="12"/>
      <c r="F52" t="s">
        <v>20</v>
      </c>
      <c r="G52" t="s">
        <v>48</v>
      </c>
      <c r="I52" s="12">
        <v>2</v>
      </c>
      <c r="J52">
        <f>LN(B52*-1)</f>
        <v>-6.7781165269493853</v>
      </c>
      <c r="K52" s="8">
        <v>1.5</v>
      </c>
      <c r="L52" s="8">
        <v>1.2</v>
      </c>
      <c r="M52" s="8">
        <v>1.5</v>
      </c>
      <c r="N52" s="8">
        <v>1.1000000000000001</v>
      </c>
      <c r="O52" s="8">
        <v>2</v>
      </c>
      <c r="P52" s="8">
        <v>1.2</v>
      </c>
      <c r="Q52">
        <v>1.05</v>
      </c>
      <c r="R52">
        <f>LN(SQRT(EXP(
SQRT(
+POWER(LN(K52),2)
+POWER(LN(L52),2)
+POWER(LN(M52),2)
+POWER(LN(N52),2)
+POWER(LN(O52),2)
+POWER(LN(P52),2)
+POWER(LN(Q52),2)
)
)))</f>
        <v>0.47095746419981693</v>
      </c>
      <c r="S52" s="12" t="b">
        <v>1</v>
      </c>
    </row>
    <row r="53" spans="1:19" ht="16" x14ac:dyDescent="0.2">
      <c r="A53" t="s">
        <v>37</v>
      </c>
      <c r="B53" s="4">
        <v>2.5363209251897366E-4</v>
      </c>
      <c r="C53" t="s">
        <v>6</v>
      </c>
      <c r="D53" t="s">
        <v>38</v>
      </c>
      <c r="E53" s="12"/>
      <c r="F53" t="s">
        <v>20</v>
      </c>
      <c r="G53" t="s">
        <v>39</v>
      </c>
      <c r="I53" s="12">
        <v>2</v>
      </c>
      <c r="J53">
        <f>LN(B53)</f>
        <v>-8.2796257956199479</v>
      </c>
      <c r="K53" s="8">
        <v>1.5</v>
      </c>
      <c r="L53" s="8">
        <v>1.2</v>
      </c>
      <c r="M53" s="8">
        <v>1.5</v>
      </c>
      <c r="N53" s="8">
        <v>1.1000000000000001</v>
      </c>
      <c r="O53" s="8">
        <v>2</v>
      </c>
      <c r="P53" s="8">
        <v>1.2</v>
      </c>
      <c r="Q53">
        <v>1.05</v>
      </c>
      <c r="R53">
        <f t="shared" ref="R53:R70" si="2">LN(SQRT(EXP(
SQRT(
+POWER(LN(K53),2)
+POWER(LN(L53),2)
+POWER(LN(M53),2)
+POWER(LN(N53),2)
+POWER(LN(O53),2)
+POWER(LN(P53),2)
+POWER(LN(Q53),2)
)
)))</f>
        <v>0.47095746419981693</v>
      </c>
    </row>
    <row r="54" spans="1:19" ht="16" x14ac:dyDescent="0.2">
      <c r="A54" t="s">
        <v>25</v>
      </c>
      <c r="B54" s="6">
        <v>5.8149620527647265E-2</v>
      </c>
      <c r="C54" t="s">
        <v>6</v>
      </c>
      <c r="D54" t="s">
        <v>26</v>
      </c>
      <c r="E54" s="12"/>
      <c r="F54" t="s">
        <v>20</v>
      </c>
      <c r="G54" t="s">
        <v>27</v>
      </c>
      <c r="I54" s="12">
        <v>2</v>
      </c>
      <c r="J54">
        <f>LN(B54)</f>
        <v>-2.8447359257885885</v>
      </c>
      <c r="K54" s="8">
        <v>1.5</v>
      </c>
      <c r="L54" s="8">
        <v>1.2</v>
      </c>
      <c r="M54" s="8">
        <v>1.5</v>
      </c>
      <c r="N54" s="8">
        <v>1.1000000000000001</v>
      </c>
      <c r="O54" s="8">
        <v>2</v>
      </c>
      <c r="P54" s="8">
        <v>1.2</v>
      </c>
      <c r="Q54">
        <v>1.05</v>
      </c>
      <c r="R54">
        <f t="shared" si="2"/>
        <v>0.47095746419981693</v>
      </c>
    </row>
    <row r="55" spans="1:19" ht="16" x14ac:dyDescent="0.2">
      <c r="A55" t="s">
        <v>49</v>
      </c>
      <c r="B55" s="4">
        <v>4.0585471629924104E-2</v>
      </c>
      <c r="C55" t="s">
        <v>23</v>
      </c>
      <c r="D55" t="s">
        <v>10</v>
      </c>
      <c r="E55" s="12"/>
      <c r="F55" t="s">
        <v>20</v>
      </c>
      <c r="G55" t="s">
        <v>50</v>
      </c>
      <c r="I55" s="12">
        <v>2</v>
      </c>
      <c r="J55">
        <f>LN(B55)</f>
        <v>-3.2043451180425286</v>
      </c>
      <c r="K55" s="8">
        <v>1.5</v>
      </c>
      <c r="L55" s="8">
        <v>1.2</v>
      </c>
      <c r="M55" s="8">
        <v>1.5</v>
      </c>
      <c r="N55" s="8">
        <v>1.1000000000000001</v>
      </c>
      <c r="O55" s="8">
        <v>2</v>
      </c>
      <c r="P55" s="8">
        <v>1.2</v>
      </c>
      <c r="Q55">
        <v>1.05</v>
      </c>
      <c r="R55">
        <f t="shared" si="2"/>
        <v>0.47095746419981693</v>
      </c>
    </row>
    <row r="56" spans="1:19" ht="16" x14ac:dyDescent="0.2">
      <c r="A56" t="s">
        <v>32</v>
      </c>
      <c r="B56" s="4">
        <v>0.23697144922298516</v>
      </c>
      <c r="C56" t="s">
        <v>33</v>
      </c>
      <c r="D56" t="s">
        <v>10</v>
      </c>
      <c r="E56" s="12"/>
      <c r="F56" t="s">
        <v>20</v>
      </c>
      <c r="G56" t="s">
        <v>34</v>
      </c>
      <c r="I56" s="12">
        <v>2</v>
      </c>
      <c r="J56">
        <f>LN(B56)</f>
        <v>-1.4398156125173522</v>
      </c>
      <c r="K56" s="8">
        <v>1.5</v>
      </c>
      <c r="L56" s="8">
        <v>1.2</v>
      </c>
      <c r="M56" s="8">
        <v>1.5</v>
      </c>
      <c r="N56" s="8">
        <v>1.1000000000000001</v>
      </c>
      <c r="O56" s="8">
        <v>2</v>
      </c>
      <c r="P56" s="8">
        <v>1.2</v>
      </c>
      <c r="Q56">
        <v>1.05</v>
      </c>
      <c r="R56">
        <f t="shared" si="2"/>
        <v>0.47095746419981693</v>
      </c>
    </row>
    <row r="57" spans="1:19" ht="16" x14ac:dyDescent="0.2">
      <c r="A57" t="s">
        <v>37</v>
      </c>
      <c r="B57" s="4">
        <v>1.1413082761113117E-2</v>
      </c>
      <c r="C57" t="s">
        <v>6</v>
      </c>
      <c r="D57" t="s">
        <v>38</v>
      </c>
      <c r="E57" s="12"/>
      <c r="F57" t="s">
        <v>20</v>
      </c>
      <c r="G57" t="s">
        <v>39</v>
      </c>
      <c r="I57" s="12">
        <v>2</v>
      </c>
      <c r="J57">
        <f t="shared" ref="J57:J70" si="3">LN(B57)</f>
        <v>-4.4729949709594301</v>
      </c>
      <c r="K57" s="8">
        <v>1.5</v>
      </c>
      <c r="L57" s="8">
        <v>1.2</v>
      </c>
      <c r="M57" s="8">
        <v>1.5</v>
      </c>
      <c r="N57" s="8">
        <v>1.1000000000000001</v>
      </c>
      <c r="O57" s="8">
        <v>2</v>
      </c>
      <c r="P57" s="8">
        <v>1.2</v>
      </c>
      <c r="Q57">
        <v>1.05</v>
      </c>
      <c r="R57">
        <f t="shared" si="2"/>
        <v>0.47095746419981693</v>
      </c>
    </row>
    <row r="58" spans="1:19" ht="16" x14ac:dyDescent="0.2">
      <c r="A58" t="s">
        <v>25</v>
      </c>
      <c r="B58" s="6">
        <v>0.66389591615468013</v>
      </c>
      <c r="C58" t="s">
        <v>6</v>
      </c>
      <c r="D58" t="s">
        <v>26</v>
      </c>
      <c r="E58" s="12"/>
      <c r="F58" t="s">
        <v>20</v>
      </c>
      <c r="G58" t="s">
        <v>27</v>
      </c>
      <c r="I58" s="12">
        <v>2</v>
      </c>
      <c r="J58">
        <f t="shared" si="3"/>
        <v>-0.40962989457180027</v>
      </c>
      <c r="K58" s="8">
        <v>1.5</v>
      </c>
      <c r="L58" s="8">
        <v>1.2</v>
      </c>
      <c r="M58" s="8">
        <v>1.5</v>
      </c>
      <c r="N58" s="8">
        <v>1.1000000000000001</v>
      </c>
      <c r="O58" s="8">
        <v>2</v>
      </c>
      <c r="P58" s="8">
        <v>1.2</v>
      </c>
      <c r="Q58">
        <v>1.05</v>
      </c>
      <c r="R58">
        <f t="shared" si="2"/>
        <v>0.47095746419981693</v>
      </c>
    </row>
    <row r="59" spans="1:19" ht="16" x14ac:dyDescent="0.2">
      <c r="A59" t="s">
        <v>17</v>
      </c>
      <c r="B59" s="5">
        <v>2.92156848572461</v>
      </c>
      <c r="C59" t="s">
        <v>6</v>
      </c>
      <c r="D59" t="s">
        <v>19</v>
      </c>
      <c r="E59" s="12"/>
      <c r="F59" t="s">
        <v>20</v>
      </c>
      <c r="G59" t="s">
        <v>21</v>
      </c>
      <c r="I59" s="12">
        <v>2</v>
      </c>
      <c r="J59">
        <f t="shared" si="3"/>
        <v>1.0721206247107637</v>
      </c>
      <c r="K59" s="8">
        <v>1.5</v>
      </c>
      <c r="L59" s="8">
        <v>1.2</v>
      </c>
      <c r="M59" s="8">
        <v>1.5</v>
      </c>
      <c r="N59" s="8">
        <v>1.1000000000000001</v>
      </c>
      <c r="O59" s="8">
        <v>2</v>
      </c>
      <c r="P59" s="8">
        <v>1.2</v>
      </c>
      <c r="Q59">
        <v>1.05</v>
      </c>
      <c r="R59">
        <f t="shared" si="2"/>
        <v>0.47095746419981693</v>
      </c>
    </row>
    <row r="60" spans="1:19" ht="16" x14ac:dyDescent="0.2">
      <c r="A60" t="s">
        <v>32</v>
      </c>
      <c r="B60" s="4">
        <v>6.3245392121431148E-4</v>
      </c>
      <c r="C60" t="s">
        <v>33</v>
      </c>
      <c r="D60" t="s">
        <v>10</v>
      </c>
      <c r="E60" s="12"/>
      <c r="F60" t="s">
        <v>20</v>
      </c>
      <c r="G60" t="s">
        <v>34</v>
      </c>
      <c r="I60" s="12">
        <v>2</v>
      </c>
      <c r="J60">
        <f t="shared" si="3"/>
        <v>-7.365903191851503</v>
      </c>
      <c r="K60" s="8">
        <v>1.5</v>
      </c>
      <c r="L60" s="8">
        <v>1.2</v>
      </c>
      <c r="M60" s="8">
        <v>1.5</v>
      </c>
      <c r="N60" s="8">
        <v>1.1000000000000001</v>
      </c>
      <c r="O60" s="8">
        <v>2</v>
      </c>
      <c r="P60" s="8">
        <v>1.2</v>
      </c>
      <c r="Q60">
        <v>1.05</v>
      </c>
      <c r="R60">
        <f t="shared" si="2"/>
        <v>0.47095746419981693</v>
      </c>
    </row>
    <row r="61" spans="1:19" ht="16" x14ac:dyDescent="0.2">
      <c r="A61" t="s">
        <v>25</v>
      </c>
      <c r="B61" s="6">
        <v>5.1391398626671476E-2</v>
      </c>
      <c r="C61" t="s">
        <v>6</v>
      </c>
      <c r="D61" t="s">
        <v>26</v>
      </c>
      <c r="E61" s="12"/>
      <c r="F61" t="s">
        <v>20</v>
      </c>
      <c r="G61" t="s">
        <v>27</v>
      </c>
      <c r="I61" s="12">
        <v>2</v>
      </c>
      <c r="J61">
        <f t="shared" si="3"/>
        <v>-2.9682844624177855</v>
      </c>
      <c r="K61" s="8">
        <v>1.5</v>
      </c>
      <c r="L61" s="8">
        <v>1.2</v>
      </c>
      <c r="M61" s="8">
        <v>1.5</v>
      </c>
      <c r="N61" s="8">
        <v>1.1000000000000001</v>
      </c>
      <c r="O61" s="8">
        <v>2</v>
      </c>
      <c r="P61" s="8">
        <v>1.2</v>
      </c>
      <c r="Q61">
        <v>1.05</v>
      </c>
      <c r="R61">
        <f t="shared" si="2"/>
        <v>0.47095746419981693</v>
      </c>
    </row>
    <row r="62" spans="1:19" ht="16" x14ac:dyDescent="0.2">
      <c r="A62" t="s">
        <v>42</v>
      </c>
      <c r="B62" s="4">
        <v>2.9450668594145337E-4</v>
      </c>
      <c r="C62" t="s">
        <v>23</v>
      </c>
      <c r="D62" t="s">
        <v>10</v>
      </c>
      <c r="E62" s="12"/>
      <c r="F62" t="s">
        <v>20</v>
      </c>
      <c r="G62" t="s">
        <v>43</v>
      </c>
      <c r="I62" s="12">
        <v>2</v>
      </c>
      <c r="J62">
        <f t="shared" si="3"/>
        <v>-8.1302088524428875</v>
      </c>
      <c r="K62" s="8">
        <v>1.5</v>
      </c>
      <c r="L62" s="8">
        <v>1.2</v>
      </c>
      <c r="M62" s="8">
        <v>1.5</v>
      </c>
      <c r="N62" s="8">
        <v>1.1000000000000001</v>
      </c>
      <c r="O62" s="8">
        <v>2</v>
      </c>
      <c r="P62" s="8">
        <v>1.2</v>
      </c>
      <c r="Q62">
        <v>1.05</v>
      </c>
      <c r="R62">
        <f t="shared" si="2"/>
        <v>0.47095746419981693</v>
      </c>
    </row>
    <row r="63" spans="1:19" ht="16" x14ac:dyDescent="0.2">
      <c r="A63" t="s">
        <v>37</v>
      </c>
      <c r="B63" s="4">
        <v>6.2522587640043365E-3</v>
      </c>
      <c r="C63" t="s">
        <v>6</v>
      </c>
      <c r="D63" t="s">
        <v>38</v>
      </c>
      <c r="E63" s="12"/>
      <c r="F63" t="s">
        <v>20</v>
      </c>
      <c r="G63" t="s">
        <v>39</v>
      </c>
      <c r="I63" s="12">
        <v>2</v>
      </c>
      <c r="J63">
        <f t="shared" si="3"/>
        <v>-5.0748124782831923</v>
      </c>
      <c r="K63" s="8">
        <v>1.5</v>
      </c>
      <c r="L63" s="8">
        <v>1.2</v>
      </c>
      <c r="M63" s="8">
        <v>1.5</v>
      </c>
      <c r="N63" s="8">
        <v>1.1000000000000001</v>
      </c>
      <c r="O63" s="8">
        <v>2</v>
      </c>
      <c r="P63" s="8">
        <v>1.2</v>
      </c>
      <c r="Q63">
        <v>1.05</v>
      </c>
      <c r="R63">
        <f t="shared" si="2"/>
        <v>0.47095746419981693</v>
      </c>
    </row>
    <row r="64" spans="1:19" ht="16" x14ac:dyDescent="0.2">
      <c r="A64" t="s">
        <v>40</v>
      </c>
      <c r="B64">
        <v>1.0842067220816766E-2</v>
      </c>
      <c r="C64" t="s">
        <v>23</v>
      </c>
      <c r="D64" t="s">
        <v>10</v>
      </c>
      <c r="E64" s="12"/>
      <c r="F64" t="s">
        <v>20</v>
      </c>
      <c r="G64" t="s">
        <v>41</v>
      </c>
      <c r="I64" s="12">
        <v>2</v>
      </c>
      <c r="J64">
        <f t="shared" si="3"/>
        <v>-4.5243215981247706</v>
      </c>
      <c r="K64" s="8">
        <v>1.5</v>
      </c>
      <c r="L64" s="8">
        <v>1.2</v>
      </c>
      <c r="M64" s="8">
        <v>1.5</v>
      </c>
      <c r="N64" s="8">
        <v>1.1000000000000001</v>
      </c>
      <c r="O64" s="8">
        <v>2</v>
      </c>
      <c r="P64" s="8">
        <v>1.2</v>
      </c>
      <c r="Q64">
        <v>1.05</v>
      </c>
      <c r="R64">
        <f t="shared" si="2"/>
        <v>0.47095746419981693</v>
      </c>
    </row>
    <row r="65" spans="1:18" ht="16" x14ac:dyDescent="0.2">
      <c r="A65" t="s">
        <v>25</v>
      </c>
      <c r="B65" s="5">
        <v>0.19222985182508132</v>
      </c>
      <c r="C65" t="s">
        <v>6</v>
      </c>
      <c r="D65" t="s">
        <v>26</v>
      </c>
      <c r="E65" s="12"/>
      <c r="F65" t="s">
        <v>20</v>
      </c>
      <c r="G65" t="s">
        <v>27</v>
      </c>
      <c r="I65" s="12">
        <v>2</v>
      </c>
      <c r="J65">
        <f t="shared" si="3"/>
        <v>-1.6490634780386539</v>
      </c>
      <c r="K65" s="8">
        <v>1.5</v>
      </c>
      <c r="L65" s="8">
        <v>1.2</v>
      </c>
      <c r="M65" s="8">
        <v>1.5</v>
      </c>
      <c r="N65" s="8">
        <v>1.1000000000000001</v>
      </c>
      <c r="O65" s="8">
        <v>2</v>
      </c>
      <c r="P65" s="8">
        <v>1.2</v>
      </c>
      <c r="Q65">
        <v>1.05</v>
      </c>
      <c r="R65">
        <f t="shared" si="2"/>
        <v>0.47095746419981693</v>
      </c>
    </row>
    <row r="66" spans="1:18" ht="16" x14ac:dyDescent="0.2">
      <c r="A66" t="s">
        <v>42</v>
      </c>
      <c r="B66" s="4">
        <v>6.526924466931704E-7</v>
      </c>
      <c r="C66" t="s">
        <v>23</v>
      </c>
      <c r="D66" t="s">
        <v>10</v>
      </c>
      <c r="E66" s="12"/>
      <c r="F66" t="s">
        <v>20</v>
      </c>
      <c r="G66" t="s">
        <v>43</v>
      </c>
      <c r="I66" s="12">
        <v>2</v>
      </c>
      <c r="J66">
        <f t="shared" si="3"/>
        <v>-14.242159803774268</v>
      </c>
      <c r="K66" s="8">
        <v>1.5</v>
      </c>
      <c r="L66" s="8">
        <v>1.2</v>
      </c>
      <c r="M66" s="8">
        <v>1.5</v>
      </c>
      <c r="N66" s="8">
        <v>1.1000000000000001</v>
      </c>
      <c r="O66" s="8">
        <v>2</v>
      </c>
      <c r="P66" s="8">
        <v>1.2</v>
      </c>
      <c r="Q66">
        <v>1.05</v>
      </c>
      <c r="R66">
        <f t="shared" si="2"/>
        <v>0.47095746419981693</v>
      </c>
    </row>
    <row r="67" spans="1:18" ht="16" x14ac:dyDescent="0.2">
      <c r="A67" t="s">
        <v>28</v>
      </c>
      <c r="B67" s="6">
        <v>4.0946873870617996E-2</v>
      </c>
      <c r="C67" t="s">
        <v>23</v>
      </c>
      <c r="D67" t="s">
        <v>10</v>
      </c>
      <c r="E67" s="12"/>
      <c r="F67" t="s">
        <v>20</v>
      </c>
      <c r="G67" t="s">
        <v>29</v>
      </c>
      <c r="I67" s="12">
        <v>2</v>
      </c>
      <c r="J67">
        <f t="shared" si="3"/>
        <v>-3.1954798117529655</v>
      </c>
      <c r="K67" s="8">
        <v>1.5</v>
      </c>
      <c r="L67" s="8">
        <v>1.2</v>
      </c>
      <c r="M67" s="8">
        <v>1.5</v>
      </c>
      <c r="N67" s="8">
        <v>1.1000000000000001</v>
      </c>
      <c r="O67" s="8">
        <v>2</v>
      </c>
      <c r="P67" s="8">
        <v>1.2</v>
      </c>
      <c r="Q67">
        <v>1.05</v>
      </c>
      <c r="R67">
        <f t="shared" si="2"/>
        <v>0.47095746419981693</v>
      </c>
    </row>
    <row r="68" spans="1:18" ht="16" x14ac:dyDescent="0.2">
      <c r="A68" t="s">
        <v>104</v>
      </c>
      <c r="B68" s="5">
        <v>1.6096855800505964E-2</v>
      </c>
      <c r="C68" t="s">
        <v>6</v>
      </c>
      <c r="D68" t="s">
        <v>10</v>
      </c>
      <c r="E68" s="12"/>
      <c r="F68" t="s">
        <v>20</v>
      </c>
      <c r="G68" t="s">
        <v>44</v>
      </c>
      <c r="I68" s="12">
        <v>2</v>
      </c>
      <c r="J68">
        <f t="shared" si="3"/>
        <v>-4.1291313179577047</v>
      </c>
      <c r="K68" s="8">
        <v>1.5</v>
      </c>
      <c r="L68" s="8">
        <v>1.2</v>
      </c>
      <c r="M68" s="8">
        <v>1.5</v>
      </c>
      <c r="N68" s="8">
        <v>1.1000000000000001</v>
      </c>
      <c r="O68" s="8">
        <v>2</v>
      </c>
      <c r="P68" s="8">
        <v>1.2</v>
      </c>
      <c r="Q68">
        <v>1.05</v>
      </c>
      <c r="R68">
        <f t="shared" si="2"/>
        <v>0.47095746419981693</v>
      </c>
    </row>
    <row r="69" spans="1:18" ht="16" x14ac:dyDescent="0.2">
      <c r="A69" t="s">
        <v>101</v>
      </c>
      <c r="B69" s="5">
        <v>1.0234911456451028</v>
      </c>
      <c r="C69" t="s">
        <v>6</v>
      </c>
      <c r="D69" t="s">
        <v>10</v>
      </c>
      <c r="E69" s="12"/>
      <c r="F69" t="s">
        <v>20</v>
      </c>
      <c r="G69" t="s">
        <v>102</v>
      </c>
      <c r="I69" s="12">
        <v>2</v>
      </c>
      <c r="J69">
        <f t="shared" si="3"/>
        <v>2.3219475026684273E-2</v>
      </c>
      <c r="K69" s="8">
        <v>1.5</v>
      </c>
      <c r="L69" s="8">
        <v>1.2</v>
      </c>
      <c r="M69" s="8">
        <v>1.5</v>
      </c>
      <c r="N69" s="8">
        <v>1.1000000000000001</v>
      </c>
      <c r="O69" s="8">
        <v>2</v>
      </c>
      <c r="P69" s="8">
        <v>1.2</v>
      </c>
      <c r="Q69">
        <v>1.05</v>
      </c>
      <c r="R69">
        <f t="shared" si="2"/>
        <v>0.47095746419981693</v>
      </c>
    </row>
    <row r="70" spans="1:18" ht="16" x14ac:dyDescent="0.2">
      <c r="A70" t="s">
        <v>17</v>
      </c>
      <c r="B70" s="5">
        <v>3.2468565233104454</v>
      </c>
      <c r="C70" t="s">
        <v>6</v>
      </c>
      <c r="D70" t="s">
        <v>19</v>
      </c>
      <c r="E70" s="12"/>
      <c r="F70" t="s">
        <v>20</v>
      </c>
      <c r="G70" t="s">
        <v>21</v>
      </c>
      <c r="I70" s="12">
        <v>2</v>
      </c>
      <c r="J70">
        <f t="shared" si="3"/>
        <v>1.1776873046822784</v>
      </c>
      <c r="K70" s="8">
        <v>1.5</v>
      </c>
      <c r="L70" s="8">
        <v>1.2</v>
      </c>
      <c r="M70" s="8">
        <v>1.5</v>
      </c>
      <c r="N70" s="8">
        <v>1.1000000000000001</v>
      </c>
      <c r="O70" s="8">
        <v>2</v>
      </c>
      <c r="P70" s="8">
        <v>1.2</v>
      </c>
      <c r="Q70">
        <v>1.05</v>
      </c>
      <c r="R70">
        <f t="shared" si="2"/>
        <v>0.47095746419981693</v>
      </c>
    </row>
    <row r="71" spans="1:18" x14ac:dyDescent="0.2">
      <c r="K71" s="8"/>
      <c r="L71" s="8"/>
      <c r="M71" s="8"/>
      <c r="N71" s="8"/>
      <c r="O71" s="8"/>
      <c r="P71" s="8"/>
    </row>
    <row r="72" spans="1:18" ht="16" x14ac:dyDescent="0.2">
      <c r="A72" s="1" t="s">
        <v>0</v>
      </c>
      <c r="B72" s="1" t="s">
        <v>90</v>
      </c>
      <c r="K72" s="8"/>
      <c r="L72" s="8"/>
      <c r="M72" s="8"/>
      <c r="N72" s="8"/>
      <c r="O72" s="8"/>
      <c r="P72" s="8"/>
    </row>
    <row r="73" spans="1:18" x14ac:dyDescent="0.2">
      <c r="A73" t="s">
        <v>1</v>
      </c>
      <c r="B73" t="s">
        <v>2</v>
      </c>
      <c r="K73" s="8"/>
      <c r="L73" s="8"/>
      <c r="M73" s="8"/>
      <c r="N73" s="8"/>
      <c r="O73" s="8"/>
      <c r="P73" s="8"/>
    </row>
    <row r="74" spans="1:18" x14ac:dyDescent="0.2">
      <c r="A74" t="s">
        <v>3</v>
      </c>
      <c r="B74" t="s">
        <v>4</v>
      </c>
      <c r="K74" s="8"/>
      <c r="L74" s="8"/>
      <c r="M74" s="8"/>
      <c r="N74" s="8"/>
      <c r="O74" s="8"/>
      <c r="P74" s="8"/>
    </row>
    <row r="75" spans="1:18" x14ac:dyDescent="0.2">
      <c r="A75" t="s">
        <v>5</v>
      </c>
      <c r="B75" t="s">
        <v>6</v>
      </c>
      <c r="K75" s="8"/>
      <c r="L75" s="8"/>
      <c r="M75" s="8"/>
      <c r="N75" s="8"/>
      <c r="O75" s="8"/>
      <c r="P75" s="8"/>
    </row>
    <row r="76" spans="1:18" x14ac:dyDescent="0.2">
      <c r="A76" t="s">
        <v>73</v>
      </c>
      <c r="B76" s="9" t="s">
        <v>74</v>
      </c>
    </row>
    <row r="77" spans="1:18" x14ac:dyDescent="0.2">
      <c r="A77" t="s">
        <v>7</v>
      </c>
      <c r="B77">
        <v>1</v>
      </c>
      <c r="K77" s="8"/>
      <c r="L77" s="8"/>
      <c r="M77" s="8"/>
      <c r="N77" s="8"/>
      <c r="O77" s="8"/>
      <c r="P77" s="8"/>
    </row>
    <row r="78" spans="1:18" x14ac:dyDescent="0.2">
      <c r="A78" t="s">
        <v>8</v>
      </c>
      <c r="B78" t="s">
        <v>91</v>
      </c>
      <c r="K78" s="8"/>
      <c r="L78" s="8"/>
      <c r="M78" s="8"/>
      <c r="N78" s="8"/>
      <c r="O78" s="8"/>
      <c r="P78" s="8"/>
    </row>
    <row r="79" spans="1:18" x14ac:dyDescent="0.2">
      <c r="A79" t="s">
        <v>9</v>
      </c>
      <c r="B79" t="s">
        <v>10</v>
      </c>
      <c r="K79" s="8"/>
      <c r="L79" s="8"/>
      <c r="M79" s="8"/>
      <c r="N79" s="8"/>
      <c r="O79" s="8"/>
      <c r="P79" s="8"/>
    </row>
    <row r="80" spans="1:18" ht="16" x14ac:dyDescent="0.2">
      <c r="A80" s="1" t="s">
        <v>11</v>
      </c>
      <c r="K80" s="8"/>
      <c r="L80" s="8"/>
      <c r="M80" s="8"/>
      <c r="N80" s="8"/>
      <c r="O80" s="8"/>
      <c r="P80" s="8"/>
    </row>
    <row r="81" spans="1:20" ht="16" x14ac:dyDescent="0.2">
      <c r="A81" s="1" t="s">
        <v>12</v>
      </c>
      <c r="B81" s="1" t="s">
        <v>13</v>
      </c>
      <c r="C81" s="1" t="s">
        <v>5</v>
      </c>
      <c r="D81" s="1" t="s">
        <v>9</v>
      </c>
      <c r="E81" s="1" t="s">
        <v>51</v>
      </c>
      <c r="F81" s="1" t="s">
        <v>15</v>
      </c>
      <c r="G81" s="1" t="s">
        <v>8</v>
      </c>
      <c r="H81" s="10" t="s">
        <v>1</v>
      </c>
      <c r="I81" s="10" t="s">
        <v>76</v>
      </c>
      <c r="J81" s="1" t="s">
        <v>77</v>
      </c>
      <c r="K81" s="11" t="s">
        <v>78</v>
      </c>
      <c r="L81" s="11" t="s">
        <v>79</v>
      </c>
      <c r="M81" s="11" t="s">
        <v>80</v>
      </c>
      <c r="N81" s="11" t="s">
        <v>81</v>
      </c>
      <c r="O81" s="11" t="s">
        <v>82</v>
      </c>
      <c r="P81" s="11" t="s">
        <v>83</v>
      </c>
      <c r="Q81" s="1" t="s">
        <v>84</v>
      </c>
      <c r="R81" s="1" t="s">
        <v>85</v>
      </c>
      <c r="S81" s="10" t="s">
        <v>86</v>
      </c>
      <c r="T81" s="1" t="s">
        <v>87</v>
      </c>
    </row>
    <row r="82" spans="1:20" ht="16" x14ac:dyDescent="0.2">
      <c r="A82" t="str">
        <f>B72</f>
        <v>carbon fiber production, fiber relaxation</v>
      </c>
      <c r="B82">
        <v>1</v>
      </c>
      <c r="C82" t="s">
        <v>6</v>
      </c>
      <c r="D82" t="s">
        <v>10</v>
      </c>
      <c r="E82" s="12"/>
      <c r="F82" t="s">
        <v>16</v>
      </c>
      <c r="G82" t="str">
        <f>B78</f>
        <v>carbon fiber, relaxed</v>
      </c>
      <c r="H82" s="12"/>
      <c r="I82" s="12"/>
      <c r="K82" s="8"/>
      <c r="L82" s="8"/>
      <c r="M82" s="8"/>
      <c r="N82" s="8"/>
      <c r="O82" s="8"/>
      <c r="P82" s="8"/>
      <c r="T82" t="s">
        <v>88</v>
      </c>
    </row>
    <row r="83" spans="1:20" ht="16" x14ac:dyDescent="0.2">
      <c r="A83" t="str">
        <f>A47</f>
        <v>carbon fiber production, fiber coagulation, stretching, washing, sizing and drying</v>
      </c>
      <c r="B83">
        <v>1.001085</v>
      </c>
      <c r="C83" t="s">
        <v>6</v>
      </c>
      <c r="D83" t="s">
        <v>10</v>
      </c>
      <c r="E83" s="12"/>
      <c r="F83" t="s">
        <v>20</v>
      </c>
      <c r="G83" t="s">
        <v>75</v>
      </c>
      <c r="H83" s="12"/>
      <c r="I83" s="12">
        <v>2</v>
      </c>
      <c r="J83">
        <f t="shared" ref="J83:J91" si="4">LN(B83)</f>
        <v>1.08441181291688E-3</v>
      </c>
      <c r="K83" s="8">
        <v>1.5</v>
      </c>
      <c r="L83" s="8">
        <v>1.2</v>
      </c>
      <c r="M83" s="8">
        <v>1.5</v>
      </c>
      <c r="N83" s="8">
        <v>1.1000000000000001</v>
      </c>
      <c r="O83" s="8">
        <v>2</v>
      </c>
      <c r="P83" s="8">
        <v>1.2</v>
      </c>
      <c r="Q83">
        <v>1.05</v>
      </c>
      <c r="R83">
        <f t="shared" ref="R83:R91" si="5">LN(SQRT(EXP(
SQRT(
+POWER(LN(K83),2)
+POWER(LN(L83),2)
+POWER(LN(M83),2)
+POWER(LN(N83),2)
+POWER(LN(O83),2)
+POWER(LN(P83),2)
+POWER(LN(Q83),2)
)
)))</f>
        <v>0.47095746419981693</v>
      </c>
    </row>
    <row r="84" spans="1:20" ht="16" x14ac:dyDescent="0.2">
      <c r="A84" t="s">
        <v>25</v>
      </c>
      <c r="B84" s="6">
        <v>2.5810859403092409E-2</v>
      </c>
      <c r="C84" t="s">
        <v>6</v>
      </c>
      <c r="D84" t="s">
        <v>26</v>
      </c>
      <c r="E84" s="12"/>
      <c r="F84" t="s">
        <v>20</v>
      </c>
      <c r="G84" t="s">
        <v>27</v>
      </c>
      <c r="H84" s="12"/>
      <c r="I84" s="12">
        <v>2</v>
      </c>
      <c r="J84">
        <f t="shared" si="4"/>
        <v>-3.6569599685145038</v>
      </c>
      <c r="K84" s="8">
        <v>1.5</v>
      </c>
      <c r="L84" s="8">
        <v>1.2</v>
      </c>
      <c r="M84" s="8">
        <v>1.5</v>
      </c>
      <c r="N84" s="8">
        <v>1.1000000000000001</v>
      </c>
      <c r="O84" s="8">
        <v>2</v>
      </c>
      <c r="P84" s="8">
        <v>1.2</v>
      </c>
      <c r="Q84">
        <v>1.05</v>
      </c>
      <c r="R84">
        <f t="shared" si="5"/>
        <v>0.47095746419981693</v>
      </c>
    </row>
    <row r="85" spans="1:20" ht="16" x14ac:dyDescent="0.2">
      <c r="A85" t="s">
        <v>42</v>
      </c>
      <c r="B85" s="4">
        <v>2.2218626393383675E-5</v>
      </c>
      <c r="C85" t="s">
        <v>23</v>
      </c>
      <c r="D85" t="s">
        <v>10</v>
      </c>
      <c r="E85" s="12"/>
      <c r="F85" t="s">
        <v>20</v>
      </c>
      <c r="G85" t="s">
        <v>43</v>
      </c>
      <c r="H85" s="12"/>
      <c r="I85" s="12">
        <v>2</v>
      </c>
      <c r="J85">
        <f t="shared" si="4"/>
        <v>-10.714579594143213</v>
      </c>
      <c r="K85" s="8">
        <v>1.5</v>
      </c>
      <c r="L85" s="8">
        <v>1.2</v>
      </c>
      <c r="M85" s="8">
        <v>1.5</v>
      </c>
      <c r="N85" s="8">
        <v>1.1000000000000001</v>
      </c>
      <c r="O85" s="8">
        <v>2</v>
      </c>
      <c r="P85" s="8">
        <v>1.2</v>
      </c>
      <c r="Q85">
        <v>1.05</v>
      </c>
      <c r="R85">
        <f t="shared" si="5"/>
        <v>0.47095746419981693</v>
      </c>
    </row>
    <row r="86" spans="1:20" ht="16" x14ac:dyDescent="0.2">
      <c r="A86" t="s">
        <v>55</v>
      </c>
      <c r="B86">
        <v>5.0017979144192735E-3</v>
      </c>
      <c r="C86" t="s">
        <v>6</v>
      </c>
      <c r="D86" t="s">
        <v>10</v>
      </c>
      <c r="E86" s="12"/>
      <c r="F86" t="s">
        <v>20</v>
      </c>
      <c r="G86" t="s">
        <v>56</v>
      </c>
      <c r="H86" s="12"/>
      <c r="I86" s="12">
        <v>2</v>
      </c>
      <c r="J86">
        <f t="shared" si="4"/>
        <v>-5.2979578482986129</v>
      </c>
      <c r="K86" s="8">
        <v>1.5</v>
      </c>
      <c r="L86" s="8">
        <v>1.2</v>
      </c>
      <c r="M86" s="8">
        <v>1.5</v>
      </c>
      <c r="N86" s="8">
        <v>1.1000000000000001</v>
      </c>
      <c r="O86" s="8">
        <v>2</v>
      </c>
      <c r="P86" s="8">
        <v>1.2</v>
      </c>
      <c r="Q86">
        <v>1.05</v>
      </c>
      <c r="R86">
        <f t="shared" si="5"/>
        <v>0.47095746419981693</v>
      </c>
    </row>
    <row r="87" spans="1:20" ht="16" x14ac:dyDescent="0.2">
      <c r="A87" t="s">
        <v>37</v>
      </c>
      <c r="B87" s="4">
        <v>0.23038282827809753</v>
      </c>
      <c r="C87" t="s">
        <v>6</v>
      </c>
      <c r="D87" t="s">
        <v>38</v>
      </c>
      <c r="E87" s="13"/>
      <c r="F87" t="s">
        <v>20</v>
      </c>
      <c r="G87" t="s">
        <v>39</v>
      </c>
      <c r="H87" s="12"/>
      <c r="I87" s="12">
        <v>2</v>
      </c>
      <c r="J87">
        <f t="shared" si="4"/>
        <v>-1.4680128829808821</v>
      </c>
      <c r="K87" s="8">
        <v>1.5</v>
      </c>
      <c r="L87" s="8">
        <v>1.2</v>
      </c>
      <c r="M87" s="8">
        <v>1.5</v>
      </c>
      <c r="N87" s="8">
        <v>1.1000000000000001</v>
      </c>
      <c r="O87" s="8">
        <v>2</v>
      </c>
      <c r="P87" s="8">
        <v>1.2</v>
      </c>
      <c r="Q87">
        <v>1.05</v>
      </c>
      <c r="R87">
        <f t="shared" si="5"/>
        <v>0.47095746419981693</v>
      </c>
    </row>
    <row r="88" spans="1:20" ht="16" x14ac:dyDescent="0.2">
      <c r="A88" t="s">
        <v>25</v>
      </c>
      <c r="B88" s="6">
        <v>0.12638657970068759</v>
      </c>
      <c r="C88" t="s">
        <v>6</v>
      </c>
      <c r="D88" t="s">
        <v>26</v>
      </c>
      <c r="E88" s="13"/>
      <c r="F88" t="s">
        <v>20</v>
      </c>
      <c r="G88" t="s">
        <v>27</v>
      </c>
      <c r="H88" s="12"/>
      <c r="I88" s="12">
        <v>2</v>
      </c>
      <c r="J88">
        <f t="shared" si="4"/>
        <v>-2.0684099761602126</v>
      </c>
      <c r="K88" s="8">
        <v>1.5</v>
      </c>
      <c r="L88" s="8">
        <v>1.2</v>
      </c>
      <c r="M88" s="8">
        <v>1.5</v>
      </c>
      <c r="N88" s="8">
        <v>1.1000000000000001</v>
      </c>
      <c r="O88" s="8">
        <v>2</v>
      </c>
      <c r="P88" s="8">
        <v>1.2</v>
      </c>
      <c r="Q88">
        <v>1.05</v>
      </c>
      <c r="R88">
        <f t="shared" si="5"/>
        <v>0.47095746419981693</v>
      </c>
    </row>
    <row r="89" spans="1:20" ht="16" x14ac:dyDescent="0.2">
      <c r="A89" t="s">
        <v>42</v>
      </c>
      <c r="B89" s="4">
        <v>2.7800727856121055E-5</v>
      </c>
      <c r="C89" t="s">
        <v>23</v>
      </c>
      <c r="D89" t="s">
        <v>10</v>
      </c>
      <c r="E89" s="13"/>
      <c r="F89" t="s">
        <v>20</v>
      </c>
      <c r="G89" t="s">
        <v>43</v>
      </c>
      <c r="H89" s="12"/>
      <c r="I89" s="12">
        <v>2</v>
      </c>
      <c r="J89">
        <f t="shared" si="4"/>
        <v>-10.490448355735564</v>
      </c>
      <c r="K89" s="8">
        <v>1.5</v>
      </c>
      <c r="L89" s="8">
        <v>1.2</v>
      </c>
      <c r="M89" s="8">
        <v>1.5</v>
      </c>
      <c r="N89" s="8">
        <v>1.1000000000000001</v>
      </c>
      <c r="O89" s="8">
        <v>2</v>
      </c>
      <c r="P89" s="8">
        <v>1.2</v>
      </c>
      <c r="Q89">
        <v>1.05</v>
      </c>
      <c r="R89">
        <f t="shared" si="5"/>
        <v>0.47095746419981693</v>
      </c>
    </row>
    <row r="90" spans="1:20" ht="16" x14ac:dyDescent="0.2">
      <c r="A90" t="s">
        <v>104</v>
      </c>
      <c r="B90">
        <v>0.99604575913358739</v>
      </c>
      <c r="C90" t="s">
        <v>6</v>
      </c>
      <c r="D90" t="s">
        <v>10</v>
      </c>
      <c r="E90" s="13"/>
      <c r="F90" t="s">
        <v>20</v>
      </c>
      <c r="G90" t="s">
        <v>44</v>
      </c>
      <c r="H90" s="12"/>
      <c r="I90" s="12">
        <v>2</v>
      </c>
      <c r="J90">
        <f t="shared" si="4"/>
        <v>-3.962079547673537E-3</v>
      </c>
      <c r="K90" s="8">
        <v>1.5</v>
      </c>
      <c r="L90" s="8">
        <v>1.2</v>
      </c>
      <c r="M90" s="8">
        <v>1.5</v>
      </c>
      <c r="N90" s="8">
        <v>1.1000000000000001</v>
      </c>
      <c r="O90" s="8">
        <v>2</v>
      </c>
      <c r="P90" s="8">
        <v>1.2</v>
      </c>
      <c r="Q90">
        <v>1.05</v>
      </c>
      <c r="R90">
        <f t="shared" si="5"/>
        <v>0.47095746419981693</v>
      </c>
    </row>
    <row r="91" spans="1:20" ht="16" x14ac:dyDescent="0.2">
      <c r="A91" t="s">
        <v>17</v>
      </c>
      <c r="B91" s="5">
        <v>0.91340499081268278</v>
      </c>
      <c r="C91" t="s">
        <v>6</v>
      </c>
      <c r="D91" t="s">
        <v>19</v>
      </c>
      <c r="E91" s="13"/>
      <c r="F91" t="s">
        <v>20</v>
      </c>
      <c r="G91" t="s">
        <v>21</v>
      </c>
      <c r="H91" s="12"/>
      <c r="I91" s="12">
        <v>2</v>
      </c>
      <c r="J91">
        <f t="shared" si="4"/>
        <v>-9.0575914251549441E-2</v>
      </c>
      <c r="K91" s="8">
        <v>1.5</v>
      </c>
      <c r="L91" s="8">
        <v>1.2</v>
      </c>
      <c r="M91" s="8">
        <v>1.5</v>
      </c>
      <c r="N91" s="8">
        <v>1.1000000000000001</v>
      </c>
      <c r="O91" s="8">
        <v>2</v>
      </c>
      <c r="P91" s="8">
        <v>1.2</v>
      </c>
      <c r="Q91">
        <v>1.05</v>
      </c>
      <c r="R91">
        <f t="shared" si="5"/>
        <v>0.47095746419981693</v>
      </c>
    </row>
    <row r="92" spans="1:20" x14ac:dyDescent="0.2">
      <c r="K92" s="8"/>
      <c r="L92" s="8"/>
      <c r="M92" s="8"/>
      <c r="N92" s="8"/>
      <c r="O92" s="8"/>
      <c r="P92" s="8"/>
    </row>
    <row r="93" spans="1:20" ht="16" x14ac:dyDescent="0.2">
      <c r="A93" s="1" t="s">
        <v>0</v>
      </c>
      <c r="B93" s="1" t="s">
        <v>92</v>
      </c>
      <c r="K93" s="8"/>
      <c r="L93" s="8"/>
      <c r="M93" s="8"/>
      <c r="N93" s="8"/>
      <c r="O93" s="8"/>
      <c r="P93" s="8"/>
    </row>
    <row r="94" spans="1:20" x14ac:dyDescent="0.2">
      <c r="A94" t="s">
        <v>1</v>
      </c>
      <c r="B94" t="s">
        <v>2</v>
      </c>
      <c r="K94" s="8"/>
      <c r="L94" s="8"/>
      <c r="M94" s="8"/>
      <c r="N94" s="8"/>
      <c r="O94" s="8"/>
      <c r="P94" s="8"/>
    </row>
    <row r="95" spans="1:20" x14ac:dyDescent="0.2">
      <c r="A95" t="s">
        <v>3</v>
      </c>
      <c r="B95" t="s">
        <v>4</v>
      </c>
      <c r="K95" s="8"/>
      <c r="L95" s="8"/>
      <c r="M95" s="8"/>
      <c r="N95" s="8"/>
      <c r="O95" s="8"/>
      <c r="P95" s="8"/>
    </row>
    <row r="96" spans="1:20" x14ac:dyDescent="0.2">
      <c r="A96" t="s">
        <v>5</v>
      </c>
      <c r="B96" t="s">
        <v>6</v>
      </c>
      <c r="K96" s="8"/>
      <c r="L96" s="8"/>
      <c r="M96" s="8"/>
      <c r="N96" s="8"/>
      <c r="O96" s="8"/>
      <c r="P96" s="8"/>
    </row>
    <row r="97" spans="1:20" x14ac:dyDescent="0.2">
      <c r="A97" t="s">
        <v>73</v>
      </c>
      <c r="B97" s="9" t="s">
        <v>74</v>
      </c>
    </row>
    <row r="98" spans="1:20" x14ac:dyDescent="0.2">
      <c r="A98" t="s">
        <v>7</v>
      </c>
      <c r="B98">
        <v>1</v>
      </c>
      <c r="K98" s="8"/>
      <c r="L98" s="8"/>
      <c r="M98" s="8"/>
      <c r="N98" s="8"/>
      <c r="O98" s="8"/>
      <c r="P98" s="8"/>
    </row>
    <row r="99" spans="1:20" x14ac:dyDescent="0.2">
      <c r="A99" t="s">
        <v>8</v>
      </c>
      <c r="B99" t="s">
        <v>93</v>
      </c>
      <c r="K99" s="8"/>
      <c r="L99" s="8"/>
      <c r="M99" s="8"/>
      <c r="N99" s="8"/>
      <c r="O99" s="8"/>
      <c r="P99" s="8"/>
    </row>
    <row r="100" spans="1:20" x14ac:dyDescent="0.2">
      <c r="A100" t="s">
        <v>9</v>
      </c>
      <c r="B100" t="s">
        <v>10</v>
      </c>
      <c r="K100" s="8"/>
      <c r="L100" s="8"/>
      <c r="M100" s="8"/>
      <c r="N100" s="8"/>
      <c r="O100" s="8"/>
      <c r="P100" s="8"/>
    </row>
    <row r="101" spans="1:20" ht="16" x14ac:dyDescent="0.2">
      <c r="A101" s="1" t="s">
        <v>11</v>
      </c>
      <c r="K101" s="8"/>
      <c r="L101" s="8"/>
      <c r="M101" s="8"/>
      <c r="N101" s="8"/>
      <c r="O101" s="8"/>
      <c r="P101" s="8"/>
    </row>
    <row r="102" spans="1:20" ht="16" x14ac:dyDescent="0.2">
      <c r="A102" s="1" t="s">
        <v>12</v>
      </c>
      <c r="B102" s="1" t="s">
        <v>13</v>
      </c>
      <c r="C102" s="1" t="s">
        <v>5</v>
      </c>
      <c r="D102" s="1" t="s">
        <v>9</v>
      </c>
      <c r="E102" s="1" t="s">
        <v>51</v>
      </c>
      <c r="F102" s="1" t="s">
        <v>15</v>
      </c>
      <c r="G102" s="1" t="s">
        <v>8</v>
      </c>
      <c r="H102" s="10" t="s">
        <v>1</v>
      </c>
      <c r="I102" s="10" t="s">
        <v>76</v>
      </c>
      <c r="J102" s="1" t="s">
        <v>77</v>
      </c>
      <c r="K102" s="11" t="s">
        <v>78</v>
      </c>
      <c r="L102" s="11" t="s">
        <v>79</v>
      </c>
      <c r="M102" s="11" t="s">
        <v>80</v>
      </c>
      <c r="N102" s="11" t="s">
        <v>81</v>
      </c>
      <c r="O102" s="11" t="s">
        <v>82</v>
      </c>
      <c r="P102" s="11" t="s">
        <v>83</v>
      </c>
      <c r="Q102" s="1" t="s">
        <v>84</v>
      </c>
      <c r="R102" s="1" t="s">
        <v>85</v>
      </c>
      <c r="S102" s="10" t="s">
        <v>86</v>
      </c>
      <c r="T102" s="1" t="s">
        <v>87</v>
      </c>
    </row>
    <row r="103" spans="1:20" ht="16" x14ac:dyDescent="0.2">
      <c r="A103" t="str">
        <f>B93</f>
        <v>carbon fiber production, fiber winding and unwinding</v>
      </c>
      <c r="B103">
        <v>1</v>
      </c>
      <c r="C103" t="s">
        <v>6</v>
      </c>
      <c r="D103" t="s">
        <v>10</v>
      </c>
      <c r="E103" s="12"/>
      <c r="F103" t="s">
        <v>16</v>
      </c>
      <c r="G103" t="str">
        <f>B99</f>
        <v>carbon fiber, unwound</v>
      </c>
      <c r="H103" s="12"/>
      <c r="I103" s="12"/>
      <c r="K103" s="8"/>
      <c r="L103" s="8"/>
      <c r="M103" s="8"/>
      <c r="N103" s="8"/>
      <c r="O103" s="8"/>
      <c r="P103" s="8"/>
      <c r="T103" t="s">
        <v>88</v>
      </c>
    </row>
    <row r="104" spans="1:20" ht="16" x14ac:dyDescent="0.2">
      <c r="A104" t="s">
        <v>37</v>
      </c>
      <c r="B104" s="4">
        <v>3.5971223021582739E-2</v>
      </c>
      <c r="C104" t="s">
        <v>6</v>
      </c>
      <c r="D104" t="s">
        <v>38</v>
      </c>
      <c r="E104" s="12"/>
      <c r="F104" t="s">
        <v>20</v>
      </c>
      <c r="G104" t="s">
        <v>39</v>
      </c>
      <c r="H104" s="12"/>
      <c r="I104" s="12">
        <v>2</v>
      </c>
      <c r="J104">
        <f t="shared" ref="J104:J109" si="6">LN(B104)</f>
        <v>-3.3250360206965914</v>
      </c>
      <c r="K104" s="8">
        <v>1.5</v>
      </c>
      <c r="L104" s="8">
        <v>1.2</v>
      </c>
      <c r="M104" s="8">
        <v>1.5</v>
      </c>
      <c r="N104" s="8">
        <v>1.1000000000000001</v>
      </c>
      <c r="O104" s="8">
        <v>2</v>
      </c>
      <c r="P104" s="8">
        <v>1.2</v>
      </c>
      <c r="Q104">
        <v>1.05</v>
      </c>
      <c r="R104">
        <f t="shared" ref="R104:R109" si="7">LN(SQRT(EXP(
SQRT(
+POWER(LN(K104),2)
+POWER(LN(L104),2)
+POWER(LN(M104),2)
+POWER(LN(N104),2)
+POWER(LN(O104),2)
+POWER(LN(P104),2)
+POWER(LN(Q104),2)
)
)))</f>
        <v>0.47095746419981693</v>
      </c>
    </row>
    <row r="105" spans="1:20" ht="16" x14ac:dyDescent="0.2">
      <c r="A105" t="s">
        <v>25</v>
      </c>
      <c r="B105" s="6">
        <v>4.6762589928057562E-2</v>
      </c>
      <c r="C105" t="s">
        <v>6</v>
      </c>
      <c r="D105" t="s">
        <v>26</v>
      </c>
      <c r="E105" s="12"/>
      <c r="F105" t="s">
        <v>20</v>
      </c>
      <c r="G105" t="s">
        <v>27</v>
      </c>
      <c r="H105" s="12"/>
      <c r="I105" s="12">
        <v>2</v>
      </c>
      <c r="J105">
        <f t="shared" si="6"/>
        <v>-3.0626717562291002</v>
      </c>
      <c r="K105" s="8">
        <v>1.5</v>
      </c>
      <c r="L105" s="8">
        <v>1.2</v>
      </c>
      <c r="M105" s="8">
        <v>1.5</v>
      </c>
      <c r="N105" s="8">
        <v>1.1000000000000001</v>
      </c>
      <c r="O105" s="8">
        <v>2</v>
      </c>
      <c r="P105" s="8">
        <v>1.2</v>
      </c>
      <c r="Q105">
        <v>1.05</v>
      </c>
      <c r="R105">
        <f t="shared" si="7"/>
        <v>0.47095746419981693</v>
      </c>
    </row>
    <row r="106" spans="1:20" ht="16" x14ac:dyDescent="0.2">
      <c r="A106" t="s">
        <v>32</v>
      </c>
      <c r="B106" s="4">
        <v>0.10241007194244606</v>
      </c>
      <c r="C106" t="s">
        <v>33</v>
      </c>
      <c r="D106" t="s">
        <v>10</v>
      </c>
      <c r="E106" s="12"/>
      <c r="F106" t="s">
        <v>20</v>
      </c>
      <c r="G106" t="s">
        <v>34</v>
      </c>
      <c r="H106" s="12"/>
      <c r="I106" s="12">
        <v>2</v>
      </c>
      <c r="J106">
        <f t="shared" si="6"/>
        <v>-2.2787702124006906</v>
      </c>
      <c r="K106" s="8">
        <v>1.5</v>
      </c>
      <c r="L106" s="8">
        <v>1.2</v>
      </c>
      <c r="M106" s="8">
        <v>1.5</v>
      </c>
      <c r="N106" s="8">
        <v>1.1000000000000001</v>
      </c>
      <c r="O106" s="8">
        <v>2</v>
      </c>
      <c r="P106" s="8">
        <v>1.2</v>
      </c>
      <c r="Q106">
        <v>1.05</v>
      </c>
      <c r="R106">
        <f t="shared" si="7"/>
        <v>0.47095746419981693</v>
      </c>
    </row>
    <row r="107" spans="1:20" ht="16" x14ac:dyDescent="0.2">
      <c r="A107" t="s">
        <v>37</v>
      </c>
      <c r="B107" s="4">
        <v>0.15260697590794678</v>
      </c>
      <c r="C107" t="s">
        <v>6</v>
      </c>
      <c r="D107" t="s">
        <v>38</v>
      </c>
      <c r="E107" s="12"/>
      <c r="F107" t="s">
        <v>20</v>
      </c>
      <c r="G107" t="s">
        <v>39</v>
      </c>
      <c r="H107" s="12"/>
      <c r="I107" s="12">
        <v>2</v>
      </c>
      <c r="J107">
        <f t="shared" si="6"/>
        <v>-1.8798894474941368</v>
      </c>
      <c r="K107" s="8">
        <v>1.5</v>
      </c>
      <c r="L107" s="8">
        <v>1.2</v>
      </c>
      <c r="M107" s="8">
        <v>1.5</v>
      </c>
      <c r="N107" s="8">
        <v>1.1000000000000001</v>
      </c>
      <c r="O107" s="8">
        <v>2</v>
      </c>
      <c r="P107" s="8">
        <v>1.2</v>
      </c>
      <c r="Q107">
        <v>1.05</v>
      </c>
      <c r="R107">
        <f t="shared" si="7"/>
        <v>0.47095746419981693</v>
      </c>
    </row>
    <row r="108" spans="1:20" ht="16" x14ac:dyDescent="0.2">
      <c r="A108" t="s">
        <v>25</v>
      </c>
      <c r="B108" s="6">
        <v>0.11183027687882056</v>
      </c>
      <c r="C108" t="s">
        <v>6</v>
      </c>
      <c r="D108" t="s">
        <v>26</v>
      </c>
      <c r="E108" s="12"/>
      <c r="F108" t="s">
        <v>20</v>
      </c>
      <c r="G108" t="s">
        <v>27</v>
      </c>
      <c r="H108" s="12"/>
      <c r="I108" s="12">
        <v>2</v>
      </c>
      <c r="J108">
        <f t="shared" si="6"/>
        <v>-2.1907729420547306</v>
      </c>
      <c r="K108" s="8">
        <v>1.5</v>
      </c>
      <c r="L108" s="8">
        <v>1.2</v>
      </c>
      <c r="M108" s="8">
        <v>1.5</v>
      </c>
      <c r="N108" s="8">
        <v>1.1000000000000001</v>
      </c>
      <c r="O108" s="8">
        <v>2</v>
      </c>
      <c r="P108" s="8">
        <v>1.2</v>
      </c>
      <c r="Q108">
        <v>1.05</v>
      </c>
      <c r="R108">
        <f t="shared" si="7"/>
        <v>0.47095746419981693</v>
      </c>
    </row>
    <row r="109" spans="1:20" ht="16" x14ac:dyDescent="0.2">
      <c r="A109" t="str">
        <f>A82</f>
        <v>carbon fiber production, fiber relaxation</v>
      </c>
      <c r="B109">
        <v>1</v>
      </c>
      <c r="C109" t="s">
        <v>6</v>
      </c>
      <c r="D109" t="s">
        <v>10</v>
      </c>
      <c r="E109" s="12"/>
      <c r="F109" t="s">
        <v>20</v>
      </c>
      <c r="G109" t="str">
        <f>G82</f>
        <v>carbon fiber, relaxed</v>
      </c>
      <c r="H109" s="12"/>
      <c r="I109" s="12">
        <v>2</v>
      </c>
      <c r="J109">
        <f t="shared" si="6"/>
        <v>0</v>
      </c>
      <c r="K109" s="8">
        <v>1.5</v>
      </c>
      <c r="L109" s="8">
        <v>1.2</v>
      </c>
      <c r="M109" s="8">
        <v>1.5</v>
      </c>
      <c r="N109" s="8">
        <v>1.1000000000000001</v>
      </c>
      <c r="O109" s="8">
        <v>2</v>
      </c>
      <c r="P109" s="8">
        <v>1.2</v>
      </c>
      <c r="Q109">
        <v>1.05</v>
      </c>
      <c r="R109">
        <f t="shared" si="7"/>
        <v>0.47095746419981693</v>
      </c>
    </row>
    <row r="110" spans="1:20" x14ac:dyDescent="0.2">
      <c r="K110" s="8"/>
      <c r="L110" s="8"/>
      <c r="M110" s="8"/>
      <c r="N110" s="8"/>
      <c r="O110" s="8"/>
      <c r="P110" s="8"/>
    </row>
    <row r="111" spans="1:20" ht="16" x14ac:dyDescent="0.2">
      <c r="A111" s="1" t="s">
        <v>0</v>
      </c>
      <c r="B111" s="1" t="s">
        <v>94</v>
      </c>
      <c r="K111" s="8"/>
      <c r="L111" s="8"/>
      <c r="M111" s="8"/>
      <c r="N111" s="8"/>
      <c r="O111" s="8"/>
      <c r="P111" s="8"/>
    </row>
    <row r="112" spans="1:20" x14ac:dyDescent="0.2">
      <c r="A112" t="s">
        <v>1</v>
      </c>
      <c r="B112" t="s">
        <v>2</v>
      </c>
      <c r="K112" s="8"/>
      <c r="L112" s="8"/>
      <c r="M112" s="8"/>
      <c r="N112" s="8"/>
      <c r="O112" s="8"/>
      <c r="P112" s="8"/>
    </row>
    <row r="113" spans="1:20" x14ac:dyDescent="0.2">
      <c r="A113" t="s">
        <v>3</v>
      </c>
      <c r="B113" t="s">
        <v>4</v>
      </c>
      <c r="K113" s="8"/>
      <c r="L113" s="8"/>
      <c r="M113" s="8"/>
      <c r="N113" s="8"/>
      <c r="O113" s="8"/>
      <c r="P113" s="8"/>
    </row>
    <row r="114" spans="1:20" x14ac:dyDescent="0.2">
      <c r="A114" t="s">
        <v>5</v>
      </c>
      <c r="B114" t="s">
        <v>6</v>
      </c>
      <c r="K114" s="8"/>
      <c r="L114" s="8"/>
      <c r="M114" s="8"/>
      <c r="N114" s="8"/>
      <c r="O114" s="8"/>
      <c r="P114" s="8"/>
    </row>
    <row r="115" spans="1:20" x14ac:dyDescent="0.2">
      <c r="A115" t="s">
        <v>73</v>
      </c>
      <c r="B115" s="9" t="s">
        <v>74</v>
      </c>
    </row>
    <row r="116" spans="1:20" x14ac:dyDescent="0.2">
      <c r="A116" t="s">
        <v>7</v>
      </c>
      <c r="B116">
        <v>1</v>
      </c>
      <c r="K116" s="8"/>
      <c r="L116" s="8"/>
      <c r="M116" s="8"/>
      <c r="N116" s="8"/>
      <c r="O116" s="8"/>
      <c r="P116" s="8"/>
    </row>
    <row r="117" spans="1:20" x14ac:dyDescent="0.2">
      <c r="A117" t="s">
        <v>8</v>
      </c>
      <c r="B117" t="s">
        <v>94</v>
      </c>
      <c r="K117" s="8"/>
      <c r="L117" s="8"/>
      <c r="M117" s="8"/>
      <c r="N117" s="8"/>
      <c r="O117" s="8"/>
      <c r="P117" s="8"/>
    </row>
    <row r="118" spans="1:20" x14ac:dyDescent="0.2">
      <c r="A118" t="s">
        <v>9</v>
      </c>
      <c r="B118" t="s">
        <v>10</v>
      </c>
      <c r="K118" s="8"/>
      <c r="L118" s="8"/>
      <c r="M118" s="8"/>
      <c r="N118" s="8"/>
      <c r="O118" s="8"/>
      <c r="P118" s="8"/>
    </row>
    <row r="119" spans="1:20" ht="16" x14ac:dyDescent="0.2">
      <c r="A119" s="1" t="s">
        <v>11</v>
      </c>
      <c r="K119" s="8"/>
      <c r="L119" s="8"/>
      <c r="M119" s="8"/>
      <c r="N119" s="8"/>
      <c r="O119" s="8"/>
      <c r="P119" s="8"/>
    </row>
    <row r="120" spans="1:20" ht="16" x14ac:dyDescent="0.2">
      <c r="A120" s="1" t="s">
        <v>12</v>
      </c>
      <c r="B120" s="1" t="s">
        <v>13</v>
      </c>
      <c r="C120" s="1" t="s">
        <v>5</v>
      </c>
      <c r="D120" s="1" t="s">
        <v>9</v>
      </c>
      <c r="E120" s="1" t="s">
        <v>51</v>
      </c>
      <c r="F120" s="1" t="s">
        <v>15</v>
      </c>
      <c r="G120" s="1" t="s">
        <v>8</v>
      </c>
      <c r="H120" s="10" t="s">
        <v>1</v>
      </c>
      <c r="I120" s="10" t="s">
        <v>76</v>
      </c>
      <c r="J120" s="1" t="s">
        <v>77</v>
      </c>
      <c r="K120" s="11" t="s">
        <v>78</v>
      </c>
      <c r="L120" s="11" t="s">
        <v>79</v>
      </c>
      <c r="M120" s="11" t="s">
        <v>80</v>
      </c>
      <c r="N120" s="11" t="s">
        <v>81</v>
      </c>
      <c r="O120" s="11" t="s">
        <v>82</v>
      </c>
      <c r="P120" s="11" t="s">
        <v>83</v>
      </c>
      <c r="Q120" s="1" t="s">
        <v>84</v>
      </c>
      <c r="R120" s="1" t="s">
        <v>85</v>
      </c>
      <c r="S120" s="10" t="s">
        <v>86</v>
      </c>
      <c r="T120" s="1" t="s">
        <v>87</v>
      </c>
    </row>
    <row r="121" spans="1:20" ht="16" x14ac:dyDescent="0.2">
      <c r="A121" t="s">
        <v>94</v>
      </c>
      <c r="B121">
        <v>1</v>
      </c>
      <c r="C121" t="s">
        <v>6</v>
      </c>
      <c r="D121" t="s">
        <v>10</v>
      </c>
      <c r="F121" t="s">
        <v>16</v>
      </c>
      <c r="G121" t="s">
        <v>94</v>
      </c>
      <c r="H121" s="12"/>
      <c r="I121" s="12"/>
      <c r="J121" s="12"/>
      <c r="K121" s="8"/>
      <c r="L121" s="8"/>
      <c r="M121" s="8"/>
      <c r="N121" s="8"/>
      <c r="O121" s="8"/>
      <c r="P121" s="8"/>
      <c r="T121" t="s">
        <v>88</v>
      </c>
    </row>
    <row r="122" spans="1:20" ht="16" x14ac:dyDescent="0.2">
      <c r="A122" t="s">
        <v>25</v>
      </c>
      <c r="B122" s="6">
        <v>2.2910670648927507E-2</v>
      </c>
      <c r="C122" t="s">
        <v>6</v>
      </c>
      <c r="D122" t="s">
        <v>26</v>
      </c>
      <c r="F122" t="s">
        <v>20</v>
      </c>
      <c r="G122" t="s">
        <v>27</v>
      </c>
      <c r="H122" s="12"/>
      <c r="I122" s="12">
        <v>2</v>
      </c>
      <c r="J122">
        <f t="shared" ref="J122:J126" si="8">LN(B122)</f>
        <v>-3.7761525097488726</v>
      </c>
      <c r="K122" s="8">
        <v>1.5</v>
      </c>
      <c r="L122" s="8">
        <v>1.2</v>
      </c>
      <c r="M122" s="8">
        <v>1.5</v>
      </c>
      <c r="N122" s="8">
        <v>1.1000000000000001</v>
      </c>
      <c r="O122" s="8">
        <v>2</v>
      </c>
      <c r="P122" s="8">
        <v>1.2</v>
      </c>
      <c r="Q122">
        <v>1.05</v>
      </c>
      <c r="R122">
        <f t="shared" ref="R122:R126" si="9">LN(SQRT(EXP(
SQRT(
+POWER(LN(K122),2)
+POWER(LN(L122),2)
+POWER(LN(M122),2)
+POWER(LN(N122),2)
+POWER(LN(O122),2)
+POWER(LN(P122),2)
+POWER(LN(Q122),2)
)
)))</f>
        <v>0.47095746419981693</v>
      </c>
    </row>
    <row r="123" spans="1:20" ht="16" x14ac:dyDescent="0.2">
      <c r="A123" t="s">
        <v>57</v>
      </c>
      <c r="B123">
        <v>1.2598425196850395E-2</v>
      </c>
      <c r="D123" t="s">
        <v>10</v>
      </c>
      <c r="E123" t="s">
        <v>53</v>
      </c>
      <c r="F123" t="s">
        <v>54</v>
      </c>
      <c r="H123" s="12"/>
      <c r="I123" s="12">
        <v>2</v>
      </c>
      <c r="J123">
        <f t="shared" si="8"/>
        <v>-4.3741834572128555</v>
      </c>
      <c r="K123" s="8">
        <v>1.5</v>
      </c>
      <c r="L123" s="8">
        <v>1.2</v>
      </c>
      <c r="M123" s="8">
        <v>1.5</v>
      </c>
      <c r="N123" s="8">
        <v>1.1000000000000001</v>
      </c>
      <c r="O123" s="8">
        <v>2</v>
      </c>
      <c r="P123" s="8">
        <v>1.2</v>
      </c>
      <c r="Q123" s="8">
        <v>1.5</v>
      </c>
      <c r="R123">
        <f t="shared" si="9"/>
        <v>0.51215847306170115</v>
      </c>
    </row>
    <row r="124" spans="1:20" ht="16" x14ac:dyDescent="0.2">
      <c r="A124" t="s">
        <v>58</v>
      </c>
      <c r="B124">
        <v>1.629106706489275E-3</v>
      </c>
      <c r="D124" t="s">
        <v>10</v>
      </c>
      <c r="E124" t="s">
        <v>53</v>
      </c>
      <c r="F124" t="s">
        <v>54</v>
      </c>
      <c r="H124" s="12"/>
      <c r="I124" s="12">
        <v>2</v>
      </c>
      <c r="J124">
        <f t="shared" si="8"/>
        <v>-6.4197234472170104</v>
      </c>
      <c r="K124" s="8">
        <v>1.5</v>
      </c>
      <c r="L124" s="8">
        <v>1.2</v>
      </c>
      <c r="M124" s="8">
        <v>1.5</v>
      </c>
      <c r="N124" s="8">
        <v>1.1000000000000001</v>
      </c>
      <c r="O124" s="8">
        <v>2</v>
      </c>
      <c r="P124" s="8">
        <v>1.2</v>
      </c>
      <c r="Q124" s="8">
        <v>1.05</v>
      </c>
      <c r="R124">
        <f t="shared" si="9"/>
        <v>0.47095746419981693</v>
      </c>
    </row>
    <row r="125" spans="1:20" ht="16" x14ac:dyDescent="0.2">
      <c r="A125" t="s">
        <v>59</v>
      </c>
      <c r="B125">
        <v>7.4287265815910948E-3</v>
      </c>
      <c r="D125" t="s">
        <v>10</v>
      </c>
      <c r="E125" t="s">
        <v>53</v>
      </c>
      <c r="F125" t="s">
        <v>54</v>
      </c>
      <c r="H125" s="12"/>
      <c r="I125" s="12">
        <v>2</v>
      </c>
      <c r="J125">
        <f t="shared" si="8"/>
        <v>-4.9024008236907157</v>
      </c>
      <c r="K125" s="8">
        <v>1.5</v>
      </c>
      <c r="L125" s="8">
        <v>1.2</v>
      </c>
      <c r="M125" s="8">
        <v>1.5</v>
      </c>
      <c r="N125" s="8">
        <v>1.1000000000000001</v>
      </c>
      <c r="O125" s="8">
        <v>2</v>
      </c>
      <c r="P125" s="8">
        <v>1.2</v>
      </c>
      <c r="Q125" s="8">
        <v>1.5</v>
      </c>
      <c r="R125">
        <f t="shared" si="9"/>
        <v>0.51215847306170115</v>
      </c>
    </row>
    <row r="126" spans="1:20" ht="16" x14ac:dyDescent="0.2">
      <c r="A126" t="s">
        <v>52</v>
      </c>
      <c r="B126">
        <f>0.207439587292968/1000</f>
        <v>2.0743958729296799E-4</v>
      </c>
      <c r="D126" t="s">
        <v>38</v>
      </c>
      <c r="E126" t="s">
        <v>53</v>
      </c>
      <c r="F126" t="s">
        <v>54</v>
      </c>
      <c r="H126" s="12"/>
      <c r="I126" s="12">
        <v>2</v>
      </c>
      <c r="J126">
        <f t="shared" si="8"/>
        <v>-8.4806704062606801</v>
      </c>
      <c r="K126" s="8">
        <v>1.5</v>
      </c>
      <c r="L126" s="8">
        <v>1.2</v>
      </c>
      <c r="M126" s="8">
        <v>1.5</v>
      </c>
      <c r="N126" s="8">
        <v>1.1000000000000001</v>
      </c>
      <c r="O126" s="8">
        <v>2</v>
      </c>
      <c r="P126" s="8">
        <v>1.2</v>
      </c>
      <c r="Q126" s="8">
        <v>1.05</v>
      </c>
      <c r="R126">
        <f t="shared" si="9"/>
        <v>0.47095746419981693</v>
      </c>
    </row>
    <row r="127" spans="1:20" x14ac:dyDescent="0.2">
      <c r="K127" s="8"/>
      <c r="L127" s="8"/>
      <c r="M127" s="8"/>
      <c r="N127" s="8"/>
      <c r="O127" s="8"/>
      <c r="P127" s="8"/>
    </row>
    <row r="128" spans="1:20" ht="16" x14ac:dyDescent="0.2">
      <c r="A128" s="1" t="s">
        <v>0</v>
      </c>
      <c r="B128" s="1" t="s">
        <v>95</v>
      </c>
      <c r="K128" s="8"/>
      <c r="L128" s="8"/>
      <c r="M128" s="8"/>
      <c r="N128" s="8"/>
      <c r="O128" s="8"/>
      <c r="P128" s="8"/>
    </row>
    <row r="129" spans="1:20" x14ac:dyDescent="0.2">
      <c r="A129" t="s">
        <v>1</v>
      </c>
      <c r="B129" t="s">
        <v>2</v>
      </c>
      <c r="K129" s="8"/>
      <c r="L129" s="8"/>
      <c r="M129" s="8"/>
      <c r="N129" s="8"/>
      <c r="O129" s="8"/>
      <c r="P129" s="8"/>
    </row>
    <row r="130" spans="1:20" x14ac:dyDescent="0.2">
      <c r="A130" t="s">
        <v>3</v>
      </c>
      <c r="B130" t="s">
        <v>4</v>
      </c>
      <c r="K130" s="8"/>
      <c r="L130" s="8"/>
      <c r="M130" s="8"/>
      <c r="N130" s="8"/>
      <c r="O130" s="8"/>
      <c r="P130" s="8"/>
    </row>
    <row r="131" spans="1:20" x14ac:dyDescent="0.2">
      <c r="A131" t="s">
        <v>73</v>
      </c>
      <c r="B131" s="9" t="s">
        <v>74</v>
      </c>
    </row>
    <row r="132" spans="1:20" x14ac:dyDescent="0.2">
      <c r="A132" t="s">
        <v>5</v>
      </c>
      <c r="B132" t="s">
        <v>6</v>
      </c>
      <c r="K132" s="8"/>
      <c r="L132" s="8"/>
      <c r="M132" s="8"/>
      <c r="N132" s="8"/>
      <c r="O132" s="8"/>
      <c r="P132" s="8"/>
    </row>
    <row r="133" spans="1:20" x14ac:dyDescent="0.2">
      <c r="A133" t="s">
        <v>7</v>
      </c>
      <c r="B133">
        <v>1</v>
      </c>
      <c r="K133" s="8"/>
      <c r="L133" s="8"/>
      <c r="M133" s="8"/>
      <c r="N133" s="8"/>
      <c r="O133" s="8"/>
      <c r="P133" s="8"/>
    </row>
    <row r="134" spans="1:20" x14ac:dyDescent="0.2">
      <c r="A134" t="s">
        <v>8</v>
      </c>
      <c r="B134" t="s">
        <v>95</v>
      </c>
      <c r="K134" s="8"/>
      <c r="L134" s="8"/>
      <c r="M134" s="8"/>
      <c r="N134" s="8"/>
      <c r="O134" s="8"/>
      <c r="P134" s="8"/>
    </row>
    <row r="135" spans="1:20" x14ac:dyDescent="0.2">
      <c r="A135" t="s">
        <v>9</v>
      </c>
      <c r="B135" t="s">
        <v>10</v>
      </c>
      <c r="K135" s="8"/>
      <c r="L135" s="8"/>
      <c r="M135" s="8"/>
      <c r="N135" s="8"/>
      <c r="O135" s="8"/>
      <c r="P135" s="8"/>
    </row>
    <row r="136" spans="1:20" ht="16" x14ac:dyDescent="0.2">
      <c r="A136" s="1" t="s">
        <v>11</v>
      </c>
      <c r="K136" s="8"/>
      <c r="L136" s="8"/>
      <c r="M136" s="8"/>
      <c r="N136" s="8"/>
      <c r="O136" s="8"/>
      <c r="P136" s="8"/>
    </row>
    <row r="137" spans="1:20" ht="16" x14ac:dyDescent="0.2">
      <c r="A137" s="1" t="s">
        <v>12</v>
      </c>
      <c r="B137" s="1" t="s">
        <v>13</v>
      </c>
      <c r="C137" s="1" t="s">
        <v>5</v>
      </c>
      <c r="D137" s="1" t="s">
        <v>9</v>
      </c>
      <c r="E137" s="1" t="s">
        <v>51</v>
      </c>
      <c r="F137" s="1" t="s">
        <v>15</v>
      </c>
      <c r="G137" s="1" t="s">
        <v>8</v>
      </c>
      <c r="H137" s="10" t="s">
        <v>1</v>
      </c>
      <c r="I137" s="10" t="s">
        <v>76</v>
      </c>
      <c r="J137" s="1" t="s">
        <v>77</v>
      </c>
      <c r="K137" s="11" t="s">
        <v>78</v>
      </c>
      <c r="L137" s="11" t="s">
        <v>79</v>
      </c>
      <c r="M137" s="11" t="s">
        <v>80</v>
      </c>
      <c r="N137" s="11" t="s">
        <v>81</v>
      </c>
      <c r="O137" s="11" t="s">
        <v>82</v>
      </c>
      <c r="P137" s="11" t="s">
        <v>83</v>
      </c>
      <c r="Q137" s="1" t="s">
        <v>84</v>
      </c>
      <c r="R137" s="1" t="s">
        <v>85</v>
      </c>
      <c r="S137" s="10" t="s">
        <v>86</v>
      </c>
      <c r="T137" s="1" t="s">
        <v>87</v>
      </c>
    </row>
    <row r="138" spans="1:20" ht="16" x14ac:dyDescent="0.2">
      <c r="A138" t="s">
        <v>95</v>
      </c>
      <c r="B138">
        <v>1</v>
      </c>
      <c r="C138" t="s">
        <v>6</v>
      </c>
      <c r="D138" t="s">
        <v>10</v>
      </c>
      <c r="F138" t="s">
        <v>16</v>
      </c>
      <c r="G138" t="s">
        <v>95</v>
      </c>
      <c r="H138" s="12"/>
      <c r="I138" s="12"/>
      <c r="J138" s="12"/>
      <c r="K138" s="8"/>
      <c r="L138" s="8"/>
      <c r="M138" s="8"/>
      <c r="N138" s="8"/>
      <c r="O138" s="8"/>
      <c r="P138" s="8"/>
      <c r="T138" t="s">
        <v>88</v>
      </c>
    </row>
    <row r="139" spans="1:20" ht="16" x14ac:dyDescent="0.2">
      <c r="A139" t="s">
        <v>25</v>
      </c>
      <c r="B139" s="6">
        <v>2.6205936920222633E-2</v>
      </c>
      <c r="C139" t="s">
        <v>6</v>
      </c>
      <c r="D139" t="s">
        <v>26</v>
      </c>
      <c r="F139" t="s">
        <v>20</v>
      </c>
      <c r="G139" t="s">
        <v>27</v>
      </c>
      <c r="H139" s="12"/>
      <c r="I139" s="12">
        <v>2</v>
      </c>
      <c r="J139">
        <f t="shared" ref="J139:J146" si="10">LN(B139)</f>
        <v>-3.6417692938764925</v>
      </c>
      <c r="K139" s="8">
        <v>1.5</v>
      </c>
      <c r="L139" s="8">
        <v>1.2</v>
      </c>
      <c r="M139" s="8">
        <v>1.5</v>
      </c>
      <c r="N139" s="8">
        <v>1.1000000000000001</v>
      </c>
      <c r="O139" s="8">
        <v>2</v>
      </c>
      <c r="P139" s="8">
        <v>1.2</v>
      </c>
      <c r="Q139">
        <v>1.05</v>
      </c>
      <c r="R139">
        <f t="shared" ref="R139:R146" si="11">LN(SQRT(EXP(
SQRT(
+POWER(LN(K139),2)
+POWER(LN(L139),2)
+POWER(LN(M139),2)
+POWER(LN(N139),2)
+POWER(LN(O139),2)
+POWER(LN(P139),2)
+POWER(LN(Q139),2)
)
)))</f>
        <v>0.47095746419981693</v>
      </c>
    </row>
    <row r="140" spans="1:20" ht="16" x14ac:dyDescent="0.2">
      <c r="A140" t="s">
        <v>60</v>
      </c>
      <c r="B140">
        <v>0.19081632653061226</v>
      </c>
      <c r="C140" t="s">
        <v>23</v>
      </c>
      <c r="D140" t="s">
        <v>10</v>
      </c>
      <c r="F140" t="s">
        <v>20</v>
      </c>
      <c r="G140" t="s">
        <v>61</v>
      </c>
      <c r="H140" s="12"/>
      <c r="I140" s="12">
        <v>2</v>
      </c>
      <c r="J140">
        <f t="shared" si="10"/>
        <v>-1.6564439548100309</v>
      </c>
      <c r="K140" s="8">
        <v>1.5</v>
      </c>
      <c r="L140" s="8">
        <v>1.2</v>
      </c>
      <c r="M140" s="8">
        <v>1.5</v>
      </c>
      <c r="N140" s="8">
        <v>1.1000000000000001</v>
      </c>
      <c r="O140" s="8">
        <v>2</v>
      </c>
      <c r="P140" s="8">
        <v>1.2</v>
      </c>
      <c r="Q140">
        <v>1.05</v>
      </c>
      <c r="R140">
        <f t="shared" si="11"/>
        <v>0.47095746419981693</v>
      </c>
    </row>
    <row r="141" spans="1:20" ht="16" x14ac:dyDescent="0.2">
      <c r="A141" t="s">
        <v>58</v>
      </c>
      <c r="B141">
        <v>0.70204081632653059</v>
      </c>
      <c r="D141" t="s">
        <v>10</v>
      </c>
      <c r="E141" t="s">
        <v>53</v>
      </c>
      <c r="F141" t="s">
        <v>54</v>
      </c>
      <c r="H141" s="12"/>
      <c r="I141" s="12">
        <v>2</v>
      </c>
      <c r="J141">
        <f t="shared" si="10"/>
        <v>-0.35376373373127395</v>
      </c>
      <c r="K141" s="8">
        <v>1.5</v>
      </c>
      <c r="L141" s="8">
        <v>1.2</v>
      </c>
      <c r="M141" s="8">
        <v>1.5</v>
      </c>
      <c r="N141" s="8">
        <v>1.1000000000000001</v>
      </c>
      <c r="O141" s="8">
        <v>2</v>
      </c>
      <c r="P141" s="8">
        <v>1.2</v>
      </c>
      <c r="Q141" s="8">
        <v>1.05</v>
      </c>
      <c r="R141">
        <f t="shared" si="11"/>
        <v>0.47095746419981693</v>
      </c>
    </row>
    <row r="142" spans="1:20" ht="16" x14ac:dyDescent="0.2">
      <c r="A142" t="s">
        <v>59</v>
      </c>
      <c r="B142">
        <v>3.4406307977736557</v>
      </c>
      <c r="D142" t="s">
        <v>10</v>
      </c>
      <c r="E142" t="s">
        <v>53</v>
      </c>
      <c r="F142" t="s">
        <v>54</v>
      </c>
      <c r="H142" s="12"/>
      <c r="I142" s="12">
        <v>2</v>
      </c>
      <c r="J142">
        <f t="shared" si="10"/>
        <v>1.2356548260206486</v>
      </c>
      <c r="K142" s="8">
        <v>1.5</v>
      </c>
      <c r="L142" s="8">
        <v>1.2</v>
      </c>
      <c r="M142" s="8">
        <v>1.5</v>
      </c>
      <c r="N142" s="8">
        <v>1.1000000000000001</v>
      </c>
      <c r="O142" s="8">
        <v>2</v>
      </c>
      <c r="P142" s="8">
        <v>1.2</v>
      </c>
      <c r="Q142" s="8">
        <v>1.5</v>
      </c>
      <c r="R142">
        <f t="shared" si="11"/>
        <v>0.51215847306170115</v>
      </c>
    </row>
    <row r="143" spans="1:20" ht="16" x14ac:dyDescent="0.2">
      <c r="A143" t="s">
        <v>62</v>
      </c>
      <c r="B143">
        <v>9.9907235621521338E-3</v>
      </c>
      <c r="D143" t="s">
        <v>10</v>
      </c>
      <c r="E143" t="s">
        <v>53</v>
      </c>
      <c r="F143" t="s">
        <v>54</v>
      </c>
      <c r="H143" s="12"/>
      <c r="I143" s="12">
        <v>2</v>
      </c>
      <c r="J143">
        <f t="shared" si="10"/>
        <v>-4.6060982603006453</v>
      </c>
      <c r="K143" s="8">
        <v>1.5</v>
      </c>
      <c r="L143" s="8">
        <v>1.2</v>
      </c>
      <c r="M143" s="8">
        <v>1.5</v>
      </c>
      <c r="N143" s="8">
        <v>1.1000000000000001</v>
      </c>
      <c r="O143" s="8">
        <v>2</v>
      </c>
      <c r="P143" s="8">
        <v>1.2</v>
      </c>
      <c r="Q143" s="8">
        <v>1.5</v>
      </c>
      <c r="R143">
        <f t="shared" si="11"/>
        <v>0.51215847306170115</v>
      </c>
    </row>
    <row r="144" spans="1:20" ht="16" x14ac:dyDescent="0.2">
      <c r="A144" t="s">
        <v>52</v>
      </c>
      <c r="B144">
        <f>0.474025974025974/1000</f>
        <v>4.7402597402597401E-4</v>
      </c>
      <c r="D144" t="s">
        <v>38</v>
      </c>
      <c r="E144" t="s">
        <v>53</v>
      </c>
      <c r="F144" t="s">
        <v>54</v>
      </c>
      <c r="H144" s="12"/>
      <c r="I144" s="12">
        <v>2</v>
      </c>
      <c r="J144">
        <f t="shared" si="10"/>
        <v>-7.6542484402473754</v>
      </c>
      <c r="K144" s="8">
        <v>1.5</v>
      </c>
      <c r="L144" s="8">
        <v>1.2</v>
      </c>
      <c r="M144" s="8">
        <v>1.5</v>
      </c>
      <c r="N144" s="8">
        <v>1.1000000000000001</v>
      </c>
      <c r="O144" s="8">
        <v>2</v>
      </c>
      <c r="P144" s="8">
        <v>1.2</v>
      </c>
      <c r="Q144" s="8">
        <v>1.05</v>
      </c>
      <c r="R144">
        <f t="shared" si="11"/>
        <v>0.47095746419981693</v>
      </c>
    </row>
    <row r="145" spans="1:20" ht="16" x14ac:dyDescent="0.2">
      <c r="A145" t="s">
        <v>63</v>
      </c>
      <c r="B145">
        <v>0.98979591836734704</v>
      </c>
      <c r="C145" t="s">
        <v>23</v>
      </c>
      <c r="D145" t="s">
        <v>10</v>
      </c>
      <c r="F145" t="s">
        <v>20</v>
      </c>
      <c r="G145" t="s">
        <v>64</v>
      </c>
      <c r="H145" s="12"/>
      <c r="I145" s="12">
        <v>2</v>
      </c>
      <c r="J145">
        <f t="shared" si="10"/>
        <v>-1.0256500167188997E-2</v>
      </c>
      <c r="K145" s="8">
        <v>1.5</v>
      </c>
      <c r="L145" s="8">
        <v>1.2</v>
      </c>
      <c r="M145" s="8">
        <v>1.5</v>
      </c>
      <c r="N145" s="8">
        <v>1.1000000000000001</v>
      </c>
      <c r="O145" s="8">
        <v>2</v>
      </c>
      <c r="P145" s="8">
        <v>1.2</v>
      </c>
      <c r="Q145">
        <v>1.05</v>
      </c>
      <c r="R145">
        <f t="shared" si="11"/>
        <v>0.47095746419981693</v>
      </c>
    </row>
    <row r="146" spans="1:20" ht="16" x14ac:dyDescent="0.2">
      <c r="A146" t="s">
        <v>37</v>
      </c>
      <c r="B146" s="4">
        <v>9.27643784786642E-2</v>
      </c>
      <c r="C146" t="s">
        <v>6</v>
      </c>
      <c r="D146" t="s">
        <v>38</v>
      </c>
      <c r="F146" t="s">
        <v>20</v>
      </c>
      <c r="G146" t="s">
        <v>39</v>
      </c>
      <c r="H146" s="12"/>
      <c r="I146" s="12">
        <v>2</v>
      </c>
      <c r="J146">
        <f t="shared" si="10"/>
        <v>-2.3776925654808512</v>
      </c>
      <c r="K146" s="8">
        <v>1.5</v>
      </c>
      <c r="L146" s="8">
        <v>1.2</v>
      </c>
      <c r="M146" s="8">
        <v>1.5</v>
      </c>
      <c r="N146" s="8">
        <v>1.1000000000000001</v>
      </c>
      <c r="O146" s="8">
        <v>2</v>
      </c>
      <c r="P146" s="8">
        <v>1.2</v>
      </c>
      <c r="Q146">
        <v>1.05</v>
      </c>
      <c r="R146">
        <f t="shared" si="11"/>
        <v>0.47095746419981693</v>
      </c>
    </row>
    <row r="147" spans="1:20" x14ac:dyDescent="0.2">
      <c r="K147" s="8"/>
      <c r="L147" s="8"/>
      <c r="M147" s="8"/>
      <c r="N147" s="8"/>
      <c r="O147" s="8"/>
      <c r="P147" s="8"/>
    </row>
    <row r="148" spans="1:20" ht="16" x14ac:dyDescent="0.2">
      <c r="A148" s="1" t="s">
        <v>0</v>
      </c>
      <c r="B148" s="1" t="s">
        <v>96</v>
      </c>
      <c r="K148" s="8"/>
      <c r="L148" s="8"/>
      <c r="M148" s="8"/>
      <c r="N148" s="8"/>
      <c r="O148" s="8"/>
      <c r="P148" s="8"/>
    </row>
    <row r="149" spans="1:20" x14ac:dyDescent="0.2">
      <c r="A149" t="s">
        <v>1</v>
      </c>
      <c r="B149" t="s">
        <v>2</v>
      </c>
      <c r="K149" s="8"/>
      <c r="L149" s="8"/>
      <c r="M149" s="8"/>
      <c r="N149" s="8"/>
      <c r="O149" s="8"/>
      <c r="P149" s="8"/>
    </row>
    <row r="150" spans="1:20" x14ac:dyDescent="0.2">
      <c r="A150" t="s">
        <v>3</v>
      </c>
      <c r="B150" t="s">
        <v>4</v>
      </c>
      <c r="K150" s="8"/>
      <c r="L150" s="8"/>
      <c r="M150" s="8"/>
      <c r="N150" s="8"/>
      <c r="O150" s="8"/>
      <c r="P150" s="8"/>
    </row>
    <row r="151" spans="1:20" x14ac:dyDescent="0.2">
      <c r="A151" t="s">
        <v>5</v>
      </c>
      <c r="B151" t="s">
        <v>6</v>
      </c>
      <c r="K151" s="8"/>
      <c r="L151" s="8"/>
      <c r="M151" s="8"/>
      <c r="N151" s="8"/>
      <c r="O151" s="8"/>
      <c r="P151" s="8"/>
    </row>
    <row r="152" spans="1:20" x14ac:dyDescent="0.2">
      <c r="A152" t="s">
        <v>73</v>
      </c>
      <c r="B152" s="9" t="s">
        <v>74</v>
      </c>
    </row>
    <row r="153" spans="1:20" x14ac:dyDescent="0.2">
      <c r="A153" t="s">
        <v>7</v>
      </c>
      <c r="B153">
        <v>1</v>
      </c>
      <c r="K153" s="8"/>
      <c r="L153" s="8"/>
      <c r="M153" s="8"/>
      <c r="N153" s="8"/>
      <c r="O153" s="8"/>
      <c r="P153" s="8"/>
    </row>
    <row r="154" spans="1:20" x14ac:dyDescent="0.2">
      <c r="A154" t="s">
        <v>8</v>
      </c>
      <c r="B154" t="s">
        <v>97</v>
      </c>
      <c r="K154" s="8"/>
      <c r="L154" s="8"/>
      <c r="M154" s="8"/>
      <c r="N154" s="8"/>
      <c r="O154" s="8"/>
      <c r="P154" s="8"/>
    </row>
    <row r="155" spans="1:20" x14ac:dyDescent="0.2">
      <c r="A155" t="s">
        <v>9</v>
      </c>
      <c r="B155" t="s">
        <v>10</v>
      </c>
      <c r="K155" s="8"/>
      <c r="L155" s="8"/>
      <c r="M155" s="8"/>
      <c r="N155" s="8"/>
      <c r="O155" s="8"/>
      <c r="P155" s="8"/>
    </row>
    <row r="156" spans="1:20" ht="16" x14ac:dyDescent="0.2">
      <c r="A156" s="1" t="s">
        <v>11</v>
      </c>
      <c r="K156" s="8"/>
      <c r="L156" s="8"/>
      <c r="M156" s="8"/>
      <c r="N156" s="8"/>
      <c r="O156" s="8"/>
      <c r="P156" s="8"/>
    </row>
    <row r="157" spans="1:20" ht="16" x14ac:dyDescent="0.2">
      <c r="A157" s="1" t="s">
        <v>12</v>
      </c>
      <c r="B157" s="1" t="s">
        <v>13</v>
      </c>
      <c r="C157" s="1" t="s">
        <v>5</v>
      </c>
      <c r="D157" s="1" t="s">
        <v>9</v>
      </c>
      <c r="E157" s="1" t="s">
        <v>51</v>
      </c>
      <c r="F157" s="1" t="s">
        <v>15</v>
      </c>
      <c r="G157" s="1" t="s">
        <v>8</v>
      </c>
      <c r="H157" s="10" t="s">
        <v>1</v>
      </c>
      <c r="I157" s="10" t="s">
        <v>76</v>
      </c>
      <c r="J157" s="1" t="s">
        <v>77</v>
      </c>
      <c r="K157" s="11" t="s">
        <v>78</v>
      </c>
      <c r="L157" s="11" t="s">
        <v>79</v>
      </c>
      <c r="M157" s="11" t="s">
        <v>80</v>
      </c>
      <c r="N157" s="11" t="s">
        <v>81</v>
      </c>
      <c r="O157" s="11" t="s">
        <v>82</v>
      </c>
      <c r="P157" s="11" t="s">
        <v>83</v>
      </c>
      <c r="Q157" s="1" t="s">
        <v>84</v>
      </c>
      <c r="R157" s="1" t="s">
        <v>85</v>
      </c>
      <c r="S157" s="10" t="s">
        <v>86</v>
      </c>
      <c r="T157" s="1" t="s">
        <v>87</v>
      </c>
    </row>
    <row r="158" spans="1:20" ht="16" x14ac:dyDescent="0.2">
      <c r="A158" t="str">
        <f>B148</f>
        <v>carbon fiber production, fiber stabilization, carbonization, electrolysis and washing</v>
      </c>
      <c r="B158">
        <v>1</v>
      </c>
      <c r="C158" t="s">
        <v>6</v>
      </c>
      <c r="D158" t="s">
        <v>10</v>
      </c>
      <c r="E158" s="12"/>
      <c r="F158" t="s">
        <v>16</v>
      </c>
      <c r="G158" t="str">
        <f>B154</f>
        <v>carbon fiber, washed</v>
      </c>
      <c r="H158" s="12"/>
      <c r="I158" s="12"/>
      <c r="K158" s="8"/>
      <c r="L158" s="8"/>
      <c r="M158" s="8"/>
      <c r="N158" s="8"/>
      <c r="O158" s="8"/>
      <c r="P158" s="8"/>
      <c r="T158" t="s">
        <v>88</v>
      </c>
    </row>
    <row r="159" spans="1:20" ht="16" x14ac:dyDescent="0.2">
      <c r="A159" t="s">
        <v>37</v>
      </c>
      <c r="B159" s="4">
        <v>4.888278388278388E-3</v>
      </c>
      <c r="C159" t="s">
        <v>6</v>
      </c>
      <c r="D159" t="s">
        <v>38</v>
      </c>
      <c r="E159" s="12"/>
      <c r="F159" t="s">
        <v>20</v>
      </c>
      <c r="G159" t="s">
        <v>39</v>
      </c>
      <c r="H159" s="12"/>
      <c r="I159" s="12">
        <v>2</v>
      </c>
      <c r="J159">
        <f t="shared" ref="J159:J181" si="12">LN(B159)</f>
        <v>-5.3209151053225181</v>
      </c>
      <c r="K159" s="8">
        <v>1.5</v>
      </c>
      <c r="L159" s="8">
        <v>1.2</v>
      </c>
      <c r="M159" s="8">
        <v>1.5</v>
      </c>
      <c r="N159" s="8">
        <v>1.1000000000000001</v>
      </c>
      <c r="O159" s="8">
        <v>2</v>
      </c>
      <c r="P159" s="8">
        <v>1.2</v>
      </c>
      <c r="Q159">
        <v>1.05</v>
      </c>
      <c r="R159">
        <f t="shared" ref="R159:R181" si="13">LN(SQRT(EXP(
SQRT(
+POWER(LN(K159),2)
+POWER(LN(L159),2)
+POWER(LN(M159),2)
+POWER(LN(N159),2)
+POWER(LN(O159),2)
+POWER(LN(P159),2)
+POWER(LN(Q159),2)
)
)))</f>
        <v>0.47095746419981693</v>
      </c>
    </row>
    <row r="160" spans="1:20" ht="16" x14ac:dyDescent="0.2">
      <c r="A160" t="s">
        <v>25</v>
      </c>
      <c r="B160" s="6">
        <v>4.3681318681318679E-2</v>
      </c>
      <c r="C160" t="s">
        <v>6</v>
      </c>
      <c r="D160" t="s">
        <v>26</v>
      </c>
      <c r="E160" s="12"/>
      <c r="F160" t="s">
        <v>20</v>
      </c>
      <c r="G160" t="s">
        <v>27</v>
      </c>
      <c r="H160" s="12"/>
      <c r="I160" s="12">
        <v>2</v>
      </c>
      <c r="J160">
        <f t="shared" si="12"/>
        <v>-3.1308347584105549</v>
      </c>
      <c r="K160" s="8">
        <v>1.5</v>
      </c>
      <c r="L160" s="8">
        <v>1.2</v>
      </c>
      <c r="M160" s="8">
        <v>1.5</v>
      </c>
      <c r="N160" s="8">
        <v>1.1000000000000001</v>
      </c>
      <c r="O160" s="8">
        <v>2</v>
      </c>
      <c r="P160" s="8">
        <v>1.2</v>
      </c>
      <c r="Q160">
        <v>1.05</v>
      </c>
      <c r="R160">
        <f t="shared" si="13"/>
        <v>0.47095746419981693</v>
      </c>
    </row>
    <row r="161" spans="1:18" ht="16" x14ac:dyDescent="0.2">
      <c r="A161" t="s">
        <v>67</v>
      </c>
      <c r="B161">
        <v>0.4495421245421245</v>
      </c>
      <c r="C161" t="s">
        <v>33</v>
      </c>
      <c r="D161" t="s">
        <v>10</v>
      </c>
      <c r="E161" s="12"/>
      <c r="F161" t="s">
        <v>20</v>
      </c>
      <c r="G161" t="s">
        <v>68</v>
      </c>
      <c r="H161" s="12"/>
      <c r="I161" s="12">
        <v>2</v>
      </c>
      <c r="J161">
        <f t="shared" si="12"/>
        <v>-0.79952571524084359</v>
      </c>
      <c r="K161" s="8">
        <v>1.5</v>
      </c>
      <c r="L161" s="8">
        <v>1.2</v>
      </c>
      <c r="M161" s="8">
        <v>1.5</v>
      </c>
      <c r="N161" s="8">
        <v>1.1000000000000001</v>
      </c>
      <c r="O161" s="8">
        <v>2</v>
      </c>
      <c r="P161" s="8">
        <v>1.2</v>
      </c>
      <c r="Q161">
        <v>1.05</v>
      </c>
      <c r="R161">
        <f t="shared" si="13"/>
        <v>0.47095746419981693</v>
      </c>
    </row>
    <row r="162" spans="1:18" ht="16" x14ac:dyDescent="0.2">
      <c r="A162" t="s">
        <v>65</v>
      </c>
      <c r="B162" s="4">
        <v>1.8424908424908421E-2</v>
      </c>
      <c r="C162" t="s">
        <v>6</v>
      </c>
      <c r="D162" t="s">
        <v>10</v>
      </c>
      <c r="E162" s="13"/>
      <c r="F162" t="s">
        <v>20</v>
      </c>
      <c r="G162" t="s">
        <v>66</v>
      </c>
      <c r="H162" s="12"/>
      <c r="I162" s="12">
        <v>2</v>
      </c>
      <c r="J162">
        <f t="shared" si="12"/>
        <v>-3.9940518110733123</v>
      </c>
      <c r="K162" s="8">
        <v>1.5</v>
      </c>
      <c r="L162" s="8">
        <v>1.2</v>
      </c>
      <c r="M162" s="8">
        <v>1.5</v>
      </c>
      <c r="N162" s="8">
        <v>1.1000000000000001</v>
      </c>
      <c r="O162" s="8">
        <v>2</v>
      </c>
      <c r="P162" s="8">
        <v>1.2</v>
      </c>
      <c r="Q162">
        <v>1.05</v>
      </c>
      <c r="R162">
        <f t="shared" si="13"/>
        <v>0.47095746419981693</v>
      </c>
    </row>
    <row r="163" spans="1:18" ht="16" x14ac:dyDescent="0.2">
      <c r="A163" t="s">
        <v>37</v>
      </c>
      <c r="B163" s="4">
        <v>2.683150183150183E-3</v>
      </c>
      <c r="C163" t="s">
        <v>6</v>
      </c>
      <c r="D163" t="s">
        <v>38</v>
      </c>
      <c r="E163" s="13"/>
      <c r="F163" t="s">
        <v>20</v>
      </c>
      <c r="G163" t="s">
        <v>39</v>
      </c>
      <c r="H163" s="12"/>
      <c r="I163" s="12">
        <v>2</v>
      </c>
      <c r="J163">
        <f t="shared" si="12"/>
        <v>-5.9207637332758747</v>
      </c>
      <c r="K163" s="8">
        <v>1.5</v>
      </c>
      <c r="L163" s="8">
        <v>1.2</v>
      </c>
      <c r="M163" s="8">
        <v>1.5</v>
      </c>
      <c r="N163" s="8">
        <v>1.1000000000000001</v>
      </c>
      <c r="O163" s="8">
        <v>2</v>
      </c>
      <c r="P163" s="8">
        <v>1.2</v>
      </c>
      <c r="Q163">
        <v>1.05</v>
      </c>
      <c r="R163">
        <f t="shared" si="13"/>
        <v>0.47095746419981693</v>
      </c>
    </row>
    <row r="164" spans="1:18" ht="16" x14ac:dyDescent="0.2">
      <c r="A164" t="s">
        <v>25</v>
      </c>
      <c r="B164" s="6">
        <v>0.19386446886446887</v>
      </c>
      <c r="C164" t="s">
        <v>6</v>
      </c>
      <c r="D164" t="s">
        <v>26</v>
      </c>
      <c r="E164" s="13"/>
      <c r="F164" t="s">
        <v>20</v>
      </c>
      <c r="G164" t="s">
        <v>27</v>
      </c>
      <c r="H164" s="12"/>
      <c r="I164" s="12">
        <v>2</v>
      </c>
      <c r="J164">
        <f t="shared" si="12"/>
        <v>-1.6405959781640309</v>
      </c>
      <c r="K164" s="8">
        <v>1.5</v>
      </c>
      <c r="L164" s="8">
        <v>1.2</v>
      </c>
      <c r="M164" s="8">
        <v>1.5</v>
      </c>
      <c r="N164" s="8">
        <v>1.1000000000000001</v>
      </c>
      <c r="O164" s="8">
        <v>2</v>
      </c>
      <c r="P164" s="8">
        <v>1.2</v>
      </c>
      <c r="Q164">
        <v>1.05</v>
      </c>
      <c r="R164">
        <f t="shared" si="13"/>
        <v>0.47095746419981693</v>
      </c>
    </row>
    <row r="165" spans="1:18" ht="16" x14ac:dyDescent="0.2">
      <c r="A165" t="s">
        <v>42</v>
      </c>
      <c r="B165" s="4">
        <v>1.6419413919413917E-4</v>
      </c>
      <c r="C165" t="s">
        <v>23</v>
      </c>
      <c r="D165" t="s">
        <v>10</v>
      </c>
      <c r="E165" s="13"/>
      <c r="F165" t="s">
        <v>20</v>
      </c>
      <c r="G165" t="s">
        <v>43</v>
      </c>
      <c r="H165" s="12"/>
      <c r="I165" s="12">
        <v>2</v>
      </c>
      <c r="J165">
        <f t="shared" si="12"/>
        <v>-8.7144610546759012</v>
      </c>
      <c r="K165" s="8">
        <v>1.5</v>
      </c>
      <c r="L165" s="8">
        <v>1.2</v>
      </c>
      <c r="M165" s="8">
        <v>1.5</v>
      </c>
      <c r="N165" s="8">
        <v>1.1000000000000001</v>
      </c>
      <c r="O165" s="8">
        <v>2</v>
      </c>
      <c r="P165" s="8">
        <v>1.2</v>
      </c>
      <c r="Q165">
        <v>1.05</v>
      </c>
      <c r="R165">
        <f t="shared" si="13"/>
        <v>0.47095746419981693</v>
      </c>
    </row>
    <row r="166" spans="1:18" ht="16" x14ac:dyDescent="0.2">
      <c r="A166" t="s">
        <v>32</v>
      </c>
      <c r="B166" s="4">
        <v>8.1135531135531134E-5</v>
      </c>
      <c r="C166" t="s">
        <v>33</v>
      </c>
      <c r="D166" t="s">
        <v>10</v>
      </c>
      <c r="E166" s="13"/>
      <c r="F166" t="s">
        <v>20</v>
      </c>
      <c r="G166" t="s">
        <v>34</v>
      </c>
      <c r="H166" s="12"/>
      <c r="I166" s="12">
        <v>2</v>
      </c>
      <c r="J166">
        <f t="shared" si="12"/>
        <v>-9.4193895776759522</v>
      </c>
      <c r="K166" s="8">
        <v>1.5</v>
      </c>
      <c r="L166" s="8">
        <v>1.2</v>
      </c>
      <c r="M166" s="8">
        <v>1.5</v>
      </c>
      <c r="N166" s="8">
        <v>1.1000000000000001</v>
      </c>
      <c r="O166" s="8">
        <v>2</v>
      </c>
      <c r="P166" s="8">
        <v>1.2</v>
      </c>
      <c r="Q166">
        <v>1.05</v>
      </c>
      <c r="R166">
        <f t="shared" si="13"/>
        <v>0.47095746419981693</v>
      </c>
    </row>
    <row r="167" spans="1:18" ht="16" x14ac:dyDescent="0.2">
      <c r="A167" t="s">
        <v>67</v>
      </c>
      <c r="B167">
        <v>0.16144688644688646</v>
      </c>
      <c r="C167" t="s">
        <v>33</v>
      </c>
      <c r="D167" t="s">
        <v>10</v>
      </c>
      <c r="E167" s="13"/>
      <c r="F167" t="s">
        <v>20</v>
      </c>
      <c r="G167" t="s">
        <v>68</v>
      </c>
      <c r="H167" s="12"/>
      <c r="I167" s="12">
        <v>2</v>
      </c>
      <c r="J167">
        <f t="shared" si="12"/>
        <v>-1.8235790669010257</v>
      </c>
      <c r="K167" s="8">
        <v>1.5</v>
      </c>
      <c r="L167" s="8">
        <v>1.2</v>
      </c>
      <c r="M167" s="8">
        <v>1.5</v>
      </c>
      <c r="N167" s="8">
        <v>1.1000000000000001</v>
      </c>
      <c r="O167" s="8">
        <v>2</v>
      </c>
      <c r="P167" s="8">
        <v>1.2</v>
      </c>
      <c r="Q167">
        <v>1.05</v>
      </c>
      <c r="R167">
        <f t="shared" si="13"/>
        <v>0.47095746419981693</v>
      </c>
    </row>
    <row r="168" spans="1:18" ht="16" x14ac:dyDescent="0.2">
      <c r="A168" t="s">
        <v>25</v>
      </c>
      <c r="B168" s="6">
        <v>7.2656460622710606</v>
      </c>
      <c r="C168" t="s">
        <v>6</v>
      </c>
      <c r="D168" t="s">
        <v>26</v>
      </c>
      <c r="E168" s="13"/>
      <c r="F168" t="s">
        <v>20</v>
      </c>
      <c r="G168" t="s">
        <v>27</v>
      </c>
      <c r="H168" s="12"/>
      <c r="I168" s="12">
        <v>2</v>
      </c>
      <c r="J168">
        <f t="shared" si="12"/>
        <v>1.9831572211167039</v>
      </c>
      <c r="K168" s="8">
        <v>1.5</v>
      </c>
      <c r="L168" s="8">
        <v>1.2</v>
      </c>
      <c r="M168" s="8">
        <v>1.5</v>
      </c>
      <c r="N168" s="8">
        <v>1.1000000000000001</v>
      </c>
      <c r="O168" s="8">
        <v>2</v>
      </c>
      <c r="P168" s="8">
        <v>1.2</v>
      </c>
      <c r="Q168">
        <v>1.05</v>
      </c>
      <c r="R168">
        <f t="shared" si="13"/>
        <v>0.47095746419981693</v>
      </c>
    </row>
    <row r="169" spans="1:18" ht="16" x14ac:dyDescent="0.2">
      <c r="A169" t="s">
        <v>42</v>
      </c>
      <c r="B169" s="4">
        <v>6.7643804945054942E-3</v>
      </c>
      <c r="C169" t="s">
        <v>23</v>
      </c>
      <c r="D169" t="s">
        <v>10</v>
      </c>
      <c r="E169" s="13"/>
      <c r="F169" t="s">
        <v>20</v>
      </c>
      <c r="G169" t="s">
        <v>43</v>
      </c>
      <c r="H169" s="12"/>
      <c r="I169" s="12">
        <v>2</v>
      </c>
      <c r="J169">
        <f t="shared" si="12"/>
        <v>-4.9960845966442156</v>
      </c>
      <c r="K169" s="8">
        <v>1.5</v>
      </c>
      <c r="L169" s="8">
        <v>1.2</v>
      </c>
      <c r="M169" s="8">
        <v>1.5</v>
      </c>
      <c r="N169" s="8">
        <v>1.1000000000000001</v>
      </c>
      <c r="O169" s="8">
        <v>2</v>
      </c>
      <c r="P169" s="8">
        <v>1.2</v>
      </c>
      <c r="Q169">
        <v>1.05</v>
      </c>
      <c r="R169">
        <f t="shared" si="13"/>
        <v>0.47095746419981693</v>
      </c>
    </row>
    <row r="170" spans="1:18" ht="16" x14ac:dyDescent="0.2">
      <c r="A170" t="s">
        <v>104</v>
      </c>
      <c r="B170" s="5">
        <v>2.116855311355311</v>
      </c>
      <c r="C170" t="s">
        <v>6</v>
      </c>
      <c r="D170" t="s">
        <v>10</v>
      </c>
      <c r="E170" s="13"/>
      <c r="F170" t="s">
        <v>20</v>
      </c>
      <c r="G170" t="s">
        <v>44</v>
      </c>
      <c r="H170" s="12"/>
      <c r="I170" s="12">
        <v>2</v>
      </c>
      <c r="J170">
        <f t="shared" si="12"/>
        <v>0.74993164374017973</v>
      </c>
      <c r="K170" s="8">
        <v>1.5</v>
      </c>
      <c r="L170" s="8">
        <v>1.2</v>
      </c>
      <c r="M170" s="8">
        <v>1.5</v>
      </c>
      <c r="N170" s="8">
        <v>1.1000000000000001</v>
      </c>
      <c r="O170" s="8">
        <v>2</v>
      </c>
      <c r="P170" s="8">
        <v>1.2</v>
      </c>
      <c r="Q170">
        <v>1.05</v>
      </c>
      <c r="R170">
        <f t="shared" si="13"/>
        <v>0.47095746419981693</v>
      </c>
    </row>
    <row r="171" spans="1:18" ht="16" x14ac:dyDescent="0.2">
      <c r="A171" t="s">
        <v>95</v>
      </c>
      <c r="B171">
        <v>2.6253333333333329</v>
      </c>
      <c r="C171" t="s">
        <v>6</v>
      </c>
      <c r="D171" t="s">
        <v>10</v>
      </c>
      <c r="E171" s="13"/>
      <c r="F171" t="s">
        <v>20</v>
      </c>
      <c r="G171" t="s">
        <v>95</v>
      </c>
      <c r="H171" s="12"/>
      <c r="I171" s="12">
        <v>2</v>
      </c>
      <c r="J171">
        <f t="shared" si="12"/>
        <v>0.96520787210876924</v>
      </c>
      <c r="K171" s="8">
        <v>1.5</v>
      </c>
      <c r="L171" s="8">
        <v>1.2</v>
      </c>
      <c r="M171" s="8">
        <v>1.5</v>
      </c>
      <c r="N171" s="8">
        <v>1.1000000000000001</v>
      </c>
      <c r="O171" s="8">
        <v>2</v>
      </c>
      <c r="P171" s="8">
        <v>1.2</v>
      </c>
      <c r="Q171">
        <v>1.05</v>
      </c>
      <c r="R171">
        <f t="shared" si="13"/>
        <v>0.47095746419981693</v>
      </c>
    </row>
    <row r="172" spans="1:18" ht="16" x14ac:dyDescent="0.2">
      <c r="A172" t="s">
        <v>25</v>
      </c>
      <c r="B172" s="6">
        <v>3.7558855311355308</v>
      </c>
      <c r="C172" t="s">
        <v>6</v>
      </c>
      <c r="D172" t="s">
        <v>26</v>
      </c>
      <c r="E172" s="13"/>
      <c r="F172" t="s">
        <v>20</v>
      </c>
      <c r="G172" t="s">
        <v>27</v>
      </c>
      <c r="H172" s="12"/>
      <c r="I172" s="12">
        <v>2</v>
      </c>
      <c r="J172">
        <f t="shared" si="12"/>
        <v>1.32332408461311</v>
      </c>
      <c r="K172" s="8">
        <v>1.5</v>
      </c>
      <c r="L172" s="8">
        <v>1.2</v>
      </c>
      <c r="M172" s="8">
        <v>1.5</v>
      </c>
      <c r="N172" s="8">
        <v>1.1000000000000001</v>
      </c>
      <c r="O172" s="8">
        <v>2</v>
      </c>
      <c r="P172" s="8">
        <v>1.2</v>
      </c>
      <c r="Q172">
        <v>1.05</v>
      </c>
      <c r="R172">
        <f t="shared" si="13"/>
        <v>0.47095746419981693</v>
      </c>
    </row>
    <row r="173" spans="1:18" ht="16" x14ac:dyDescent="0.2">
      <c r="A173" t="s">
        <v>42</v>
      </c>
      <c r="B173" s="4">
        <v>7.0528786630036627E-4</v>
      </c>
      <c r="C173" t="s">
        <v>23</v>
      </c>
      <c r="D173" t="s">
        <v>10</v>
      </c>
      <c r="E173" s="13"/>
      <c r="F173" t="s">
        <v>20</v>
      </c>
      <c r="G173" t="s">
        <v>43</v>
      </c>
      <c r="H173" s="12"/>
      <c r="I173" s="12">
        <v>2</v>
      </c>
      <c r="J173">
        <f t="shared" si="12"/>
        <v>-7.2569045174989091</v>
      </c>
      <c r="K173" s="8">
        <v>1.5</v>
      </c>
      <c r="L173" s="8">
        <v>1.2</v>
      </c>
      <c r="M173" s="8">
        <v>1.5</v>
      </c>
      <c r="N173" s="8">
        <v>1.1000000000000001</v>
      </c>
      <c r="O173" s="8">
        <v>2</v>
      </c>
      <c r="P173" s="8">
        <v>1.2</v>
      </c>
      <c r="Q173">
        <v>1.05</v>
      </c>
      <c r="R173">
        <f t="shared" si="13"/>
        <v>0.47095746419981693</v>
      </c>
    </row>
    <row r="174" spans="1:18" ht="16" x14ac:dyDescent="0.2">
      <c r="A174" t="s">
        <v>104</v>
      </c>
      <c r="B174" s="5">
        <v>5.9619949633699632</v>
      </c>
      <c r="C174" t="s">
        <v>6</v>
      </c>
      <c r="D174" t="s">
        <v>10</v>
      </c>
      <c r="E174" s="13"/>
      <c r="F174" t="s">
        <v>20</v>
      </c>
      <c r="G174" t="s">
        <v>44</v>
      </c>
      <c r="H174" s="12"/>
      <c r="I174" s="12">
        <v>2</v>
      </c>
      <c r="J174">
        <f t="shared" si="12"/>
        <v>1.7854051504668551</v>
      </c>
      <c r="K174" s="8">
        <v>1.5</v>
      </c>
      <c r="L174" s="8">
        <v>1.2</v>
      </c>
      <c r="M174" s="8">
        <v>1.5</v>
      </c>
      <c r="N174" s="8">
        <v>1.1000000000000001</v>
      </c>
      <c r="O174" s="8">
        <v>2</v>
      </c>
      <c r="P174" s="8">
        <v>1.2</v>
      </c>
      <c r="Q174">
        <v>1.05</v>
      </c>
      <c r="R174">
        <f t="shared" si="13"/>
        <v>0.47095746419981693</v>
      </c>
    </row>
    <row r="175" spans="1:18" ht="16" x14ac:dyDescent="0.2">
      <c r="A175" t="s">
        <v>17</v>
      </c>
      <c r="B175" s="5">
        <v>4.6509024148351559</v>
      </c>
      <c r="C175" t="s">
        <v>6</v>
      </c>
      <c r="D175" t="s">
        <v>19</v>
      </c>
      <c r="E175" s="13"/>
      <c r="F175" t="s">
        <v>20</v>
      </c>
      <c r="G175" t="s">
        <v>21</v>
      </c>
      <c r="H175" s="12"/>
      <c r="I175" s="12">
        <v>2</v>
      </c>
      <c r="J175">
        <f t="shared" si="12"/>
        <v>1.5370612684770488</v>
      </c>
      <c r="K175" s="8">
        <v>1.5</v>
      </c>
      <c r="L175" s="8">
        <v>1.2</v>
      </c>
      <c r="M175" s="8">
        <v>1.5</v>
      </c>
      <c r="N175" s="8">
        <v>1.1000000000000001</v>
      </c>
      <c r="O175" s="8">
        <v>2</v>
      </c>
      <c r="P175" s="8">
        <v>1.2</v>
      </c>
      <c r="Q175">
        <v>1.05</v>
      </c>
      <c r="R175">
        <f t="shared" si="13"/>
        <v>0.47095746419981693</v>
      </c>
    </row>
    <row r="176" spans="1:18" ht="16" x14ac:dyDescent="0.2">
      <c r="A176" t="s">
        <v>95</v>
      </c>
      <c r="B176">
        <v>7.0907440476190473</v>
      </c>
      <c r="C176" t="s">
        <v>6</v>
      </c>
      <c r="D176" t="s">
        <v>10</v>
      </c>
      <c r="E176" s="13"/>
      <c r="F176" t="s">
        <v>20</v>
      </c>
      <c r="G176" t="s">
        <v>95</v>
      </c>
      <c r="H176" s="12"/>
      <c r="I176" s="12">
        <v>2</v>
      </c>
      <c r="J176">
        <f t="shared" si="12"/>
        <v>1.958790278284571</v>
      </c>
      <c r="K176" s="8">
        <v>1.5</v>
      </c>
      <c r="L176" s="8">
        <v>1.2</v>
      </c>
      <c r="M176" s="8">
        <v>1.5</v>
      </c>
      <c r="N176" s="8">
        <v>1.1000000000000001</v>
      </c>
      <c r="O176" s="8">
        <v>2</v>
      </c>
      <c r="P176" s="8">
        <v>1.2</v>
      </c>
      <c r="Q176">
        <v>1.05</v>
      </c>
      <c r="R176">
        <f t="shared" si="13"/>
        <v>0.47095746419981693</v>
      </c>
    </row>
    <row r="177" spans="1:20" ht="16" x14ac:dyDescent="0.2">
      <c r="A177" t="s">
        <v>37</v>
      </c>
      <c r="B177" s="4">
        <v>0.1721071886446886</v>
      </c>
      <c r="C177" t="s">
        <v>6</v>
      </c>
      <c r="D177" t="s">
        <v>38</v>
      </c>
      <c r="E177" s="13"/>
      <c r="F177" t="s">
        <v>20</v>
      </c>
      <c r="G177" t="s">
        <v>39</v>
      </c>
      <c r="H177" s="12"/>
      <c r="I177" s="12">
        <v>2</v>
      </c>
      <c r="J177">
        <f t="shared" si="12"/>
        <v>-1.7596378064761056</v>
      </c>
      <c r="K177" s="8">
        <v>1.5</v>
      </c>
      <c r="L177" s="8">
        <v>1.2</v>
      </c>
      <c r="M177" s="8">
        <v>1.5</v>
      </c>
      <c r="N177" s="8">
        <v>1.1000000000000001</v>
      </c>
      <c r="O177" s="8">
        <v>2</v>
      </c>
      <c r="P177" s="8">
        <v>1.2</v>
      </c>
      <c r="Q177">
        <v>1.05</v>
      </c>
      <c r="R177">
        <f t="shared" si="13"/>
        <v>0.47095746419981693</v>
      </c>
    </row>
    <row r="178" spans="1:20" ht="16" x14ac:dyDescent="0.2">
      <c r="A178" t="s">
        <v>25</v>
      </c>
      <c r="B178" s="6">
        <v>16.967298534798534</v>
      </c>
      <c r="C178" t="s">
        <v>6</v>
      </c>
      <c r="D178" t="s">
        <v>26</v>
      </c>
      <c r="E178" s="13"/>
      <c r="F178" t="s">
        <v>20</v>
      </c>
      <c r="G178" t="s">
        <v>27</v>
      </c>
      <c r="H178" s="12"/>
      <c r="I178" s="12">
        <v>2</v>
      </c>
      <c r="J178">
        <f t="shared" si="12"/>
        <v>2.8312878759315634</v>
      </c>
      <c r="K178" s="8">
        <v>1.5</v>
      </c>
      <c r="L178" s="8">
        <v>1.2</v>
      </c>
      <c r="M178" s="8">
        <v>1.5</v>
      </c>
      <c r="N178" s="8">
        <v>1.1000000000000001</v>
      </c>
      <c r="O178" s="8">
        <v>2</v>
      </c>
      <c r="P178" s="8">
        <v>1.2</v>
      </c>
      <c r="Q178">
        <v>1.05</v>
      </c>
      <c r="R178">
        <f t="shared" si="13"/>
        <v>0.47095746419981693</v>
      </c>
    </row>
    <row r="179" spans="1:20" ht="16" x14ac:dyDescent="0.2">
      <c r="A179" t="s">
        <v>60</v>
      </c>
      <c r="B179">
        <v>0.19834249084249084</v>
      </c>
      <c r="C179" t="s">
        <v>23</v>
      </c>
      <c r="D179" t="s">
        <v>10</v>
      </c>
      <c r="E179" s="13"/>
      <c r="F179" t="s">
        <v>20</v>
      </c>
      <c r="G179" t="s">
        <v>61</v>
      </c>
      <c r="H179" s="12"/>
      <c r="I179" s="12">
        <v>2</v>
      </c>
      <c r="J179">
        <f t="shared" si="12"/>
        <v>-1.6177599908554456</v>
      </c>
      <c r="K179" s="8">
        <v>1.5</v>
      </c>
      <c r="L179" s="8">
        <v>1.2</v>
      </c>
      <c r="M179" s="8">
        <v>1.5</v>
      </c>
      <c r="N179" s="8">
        <v>1.1000000000000001</v>
      </c>
      <c r="O179" s="8">
        <v>2</v>
      </c>
      <c r="P179" s="8">
        <v>1.2</v>
      </c>
      <c r="Q179">
        <v>1.05</v>
      </c>
      <c r="R179">
        <f t="shared" si="13"/>
        <v>0.47095746419981693</v>
      </c>
    </row>
    <row r="180" spans="1:20" ht="16" x14ac:dyDescent="0.2">
      <c r="A180" t="s">
        <v>92</v>
      </c>
      <c r="B180">
        <v>2.5063278388278381</v>
      </c>
      <c r="C180" t="s">
        <v>6</v>
      </c>
      <c r="D180" t="s">
        <v>10</v>
      </c>
      <c r="E180" s="13"/>
      <c r="F180" t="s">
        <v>20</v>
      </c>
      <c r="G180" t="str">
        <f>G103</f>
        <v>carbon fiber, unwound</v>
      </c>
      <c r="H180" s="12"/>
      <c r="I180" s="12">
        <v>2</v>
      </c>
      <c r="J180">
        <f t="shared" si="12"/>
        <v>0.91881866947687529</v>
      </c>
      <c r="K180" s="8">
        <v>1.5</v>
      </c>
      <c r="L180" s="8">
        <v>1.2</v>
      </c>
      <c r="M180" s="8">
        <v>1.5</v>
      </c>
      <c r="N180" s="8">
        <v>1.1000000000000001</v>
      </c>
      <c r="O180" s="8">
        <v>2</v>
      </c>
      <c r="P180" s="8">
        <v>1.2</v>
      </c>
      <c r="Q180">
        <v>1.05</v>
      </c>
      <c r="R180">
        <f t="shared" si="13"/>
        <v>0.47095746419981693</v>
      </c>
    </row>
    <row r="181" spans="1:20" ht="16" x14ac:dyDescent="0.2">
      <c r="A181" t="s">
        <v>94</v>
      </c>
      <c r="B181">
        <v>33.195320512820516</v>
      </c>
      <c r="C181" t="s">
        <v>6</v>
      </c>
      <c r="D181" t="s">
        <v>10</v>
      </c>
      <c r="E181" s="13"/>
      <c r="F181" t="s">
        <v>20</v>
      </c>
      <c r="G181" t="s">
        <v>94</v>
      </c>
      <c r="H181" s="12"/>
      <c r="I181" s="12">
        <v>2</v>
      </c>
      <c r="J181">
        <f t="shared" si="12"/>
        <v>3.5024089175792619</v>
      </c>
      <c r="K181" s="8">
        <v>1.5</v>
      </c>
      <c r="L181" s="8">
        <v>1.2</v>
      </c>
      <c r="M181" s="8">
        <v>1.5</v>
      </c>
      <c r="N181" s="8">
        <v>1.1000000000000001</v>
      </c>
      <c r="O181" s="8">
        <v>2</v>
      </c>
      <c r="P181" s="8">
        <v>1.2</v>
      </c>
      <c r="Q181">
        <v>1.05</v>
      </c>
      <c r="R181">
        <f t="shared" si="13"/>
        <v>0.47095746419981693</v>
      </c>
    </row>
    <row r="182" spans="1:20" x14ac:dyDescent="0.2">
      <c r="K182" s="8"/>
      <c r="L182" s="8"/>
      <c r="M182" s="8"/>
      <c r="N182" s="8"/>
      <c r="O182" s="8"/>
      <c r="P182" s="8"/>
    </row>
    <row r="183" spans="1:20" ht="16" x14ac:dyDescent="0.2">
      <c r="A183" s="1" t="s">
        <v>0</v>
      </c>
      <c r="B183" s="1" t="s">
        <v>98</v>
      </c>
      <c r="K183" s="8"/>
      <c r="L183" s="8"/>
      <c r="M183" s="8"/>
      <c r="N183" s="8"/>
      <c r="O183" s="8"/>
      <c r="P183" s="8"/>
    </row>
    <row r="184" spans="1:20" x14ac:dyDescent="0.2">
      <c r="A184" t="s">
        <v>1</v>
      </c>
      <c r="B184" t="s">
        <v>2</v>
      </c>
      <c r="K184" s="8"/>
      <c r="L184" s="8"/>
      <c r="M184" s="8"/>
      <c r="N184" s="8"/>
      <c r="O184" s="8"/>
      <c r="P184" s="8"/>
    </row>
    <row r="185" spans="1:20" x14ac:dyDescent="0.2">
      <c r="A185" t="s">
        <v>3</v>
      </c>
      <c r="B185" t="s">
        <v>4</v>
      </c>
      <c r="K185" s="8"/>
      <c r="L185" s="8"/>
      <c r="M185" s="8"/>
      <c r="N185" s="8"/>
      <c r="O185" s="8"/>
      <c r="P185" s="8"/>
    </row>
    <row r="186" spans="1:20" x14ac:dyDescent="0.2">
      <c r="A186" t="s">
        <v>5</v>
      </c>
      <c r="B186" t="s">
        <v>6</v>
      </c>
      <c r="K186" s="8"/>
      <c r="L186" s="8"/>
      <c r="M186" s="8"/>
      <c r="N186" s="8"/>
      <c r="O186" s="8"/>
      <c r="P186" s="8"/>
    </row>
    <row r="187" spans="1:20" x14ac:dyDescent="0.2">
      <c r="A187" t="s">
        <v>73</v>
      </c>
      <c r="B187" s="9" t="s">
        <v>74</v>
      </c>
    </row>
    <row r="188" spans="1:20" x14ac:dyDescent="0.2">
      <c r="A188" t="s">
        <v>7</v>
      </c>
      <c r="B188">
        <v>1</v>
      </c>
      <c r="K188" s="8"/>
      <c r="L188" s="8"/>
      <c r="M188" s="8"/>
      <c r="N188" s="8"/>
      <c r="O188" s="8"/>
      <c r="P188" s="8"/>
    </row>
    <row r="189" spans="1:20" x14ac:dyDescent="0.2">
      <c r="A189" t="s">
        <v>8</v>
      </c>
      <c r="B189" t="s">
        <v>99</v>
      </c>
      <c r="K189" s="8"/>
      <c r="L189" s="8"/>
      <c r="M189" s="8"/>
      <c r="N189" s="8"/>
      <c r="O189" s="8"/>
      <c r="P189" s="8"/>
    </row>
    <row r="190" spans="1:20" x14ac:dyDescent="0.2">
      <c r="A190" t="s">
        <v>9</v>
      </c>
      <c r="B190" t="s">
        <v>10</v>
      </c>
      <c r="K190" s="8"/>
      <c r="L190" s="8"/>
      <c r="M190" s="8"/>
      <c r="N190" s="8"/>
      <c r="O190" s="8"/>
      <c r="P190" s="8"/>
    </row>
    <row r="191" spans="1:20" ht="16" x14ac:dyDescent="0.2">
      <c r="A191" s="1" t="s">
        <v>11</v>
      </c>
      <c r="K191" s="8"/>
      <c r="L191" s="8"/>
      <c r="M191" s="8"/>
      <c r="N191" s="8"/>
      <c r="O191" s="8"/>
      <c r="P191" s="8"/>
    </row>
    <row r="192" spans="1:20" ht="16" x14ac:dyDescent="0.2">
      <c r="A192" s="1" t="s">
        <v>12</v>
      </c>
      <c r="B192" s="1" t="s">
        <v>13</v>
      </c>
      <c r="C192" s="1" t="s">
        <v>5</v>
      </c>
      <c r="D192" s="1" t="s">
        <v>9</v>
      </c>
      <c r="E192" s="1" t="s">
        <v>51</v>
      </c>
      <c r="F192" s="1" t="s">
        <v>15</v>
      </c>
      <c r="G192" s="1" t="s">
        <v>8</v>
      </c>
      <c r="H192" s="10" t="s">
        <v>1</v>
      </c>
      <c r="I192" s="10" t="s">
        <v>76</v>
      </c>
      <c r="J192" s="1" t="s">
        <v>77</v>
      </c>
      <c r="K192" s="11" t="s">
        <v>78</v>
      </c>
      <c r="L192" s="11" t="s">
        <v>79</v>
      </c>
      <c r="M192" s="11" t="s">
        <v>80</v>
      </c>
      <c r="N192" s="11" t="s">
        <v>81</v>
      </c>
      <c r="O192" s="11" t="s">
        <v>82</v>
      </c>
      <c r="P192" s="11" t="s">
        <v>83</v>
      </c>
      <c r="Q192" s="1" t="s">
        <v>84</v>
      </c>
      <c r="R192" s="1" t="s">
        <v>85</v>
      </c>
      <c r="S192" s="10" t="s">
        <v>86</v>
      </c>
      <c r="T192" s="1" t="s">
        <v>87</v>
      </c>
    </row>
    <row r="193" spans="1:20" ht="16" x14ac:dyDescent="0.2">
      <c r="A193" t="str">
        <f>B183</f>
        <v>carbon fiber production, fiber drying and sizing</v>
      </c>
      <c r="B193">
        <v>1</v>
      </c>
      <c r="C193" t="s">
        <v>6</v>
      </c>
      <c r="D193" t="s">
        <v>10</v>
      </c>
      <c r="E193" s="12"/>
      <c r="F193" t="s">
        <v>16</v>
      </c>
      <c r="G193" t="str">
        <f>B189</f>
        <v>carbon fiber, dried and sized</v>
      </c>
      <c r="H193" s="12"/>
      <c r="I193" s="12"/>
      <c r="K193" s="8"/>
      <c r="L193" s="8"/>
      <c r="M193" s="8"/>
      <c r="N193" s="8"/>
      <c r="O193" s="8"/>
      <c r="P193" s="8"/>
      <c r="T193" t="s">
        <v>88</v>
      </c>
    </row>
    <row r="194" spans="1:20" ht="16" x14ac:dyDescent="0.2">
      <c r="A194" t="s">
        <v>37</v>
      </c>
      <c r="B194" s="4">
        <v>7.7999999999999999E-4</v>
      </c>
      <c r="C194" t="s">
        <v>6</v>
      </c>
      <c r="D194" t="s">
        <v>38</v>
      </c>
      <c r="E194" s="12"/>
      <c r="F194" t="s">
        <v>20</v>
      </c>
      <c r="G194" t="s">
        <v>39</v>
      </c>
      <c r="H194" s="12"/>
      <c r="I194" s="12">
        <v>2</v>
      </c>
      <c r="J194">
        <f t="shared" ref="J194:J203" si="14">LN(B194)</f>
        <v>-7.1562166382806369</v>
      </c>
      <c r="K194" s="8">
        <v>1.5</v>
      </c>
      <c r="L194" s="8">
        <v>1.2</v>
      </c>
      <c r="M194" s="8">
        <v>1.5</v>
      </c>
      <c r="N194" s="8">
        <v>1.1000000000000001</v>
      </c>
      <c r="O194" s="8">
        <v>2</v>
      </c>
      <c r="P194" s="8">
        <v>1.2</v>
      </c>
      <c r="Q194">
        <v>1.05</v>
      </c>
      <c r="R194">
        <f t="shared" ref="R194:R203" si="15">LN(SQRT(EXP(
SQRT(
+POWER(LN(K194),2)
+POWER(LN(L194),2)
+POWER(LN(M194),2)
+POWER(LN(N194),2)
+POWER(LN(O194),2)
+POWER(LN(P194),2)
+POWER(LN(Q194),2)
)
)))</f>
        <v>0.47095746419981693</v>
      </c>
    </row>
    <row r="195" spans="1:20" ht="16" x14ac:dyDescent="0.2">
      <c r="A195" t="s">
        <v>25</v>
      </c>
      <c r="B195" s="6">
        <v>0.45340000000000003</v>
      </c>
      <c r="C195" t="s">
        <v>6</v>
      </c>
      <c r="D195" t="s">
        <v>26</v>
      </c>
      <c r="E195" s="12"/>
      <c r="F195" t="s">
        <v>20</v>
      </c>
      <c r="G195" t="s">
        <v>27</v>
      </c>
      <c r="H195" s="12"/>
      <c r="I195" s="12">
        <v>2</v>
      </c>
      <c r="J195">
        <f t="shared" si="14"/>
        <v>-0.7909805409087084</v>
      </c>
      <c r="K195" s="8">
        <v>1.5</v>
      </c>
      <c r="L195" s="8">
        <v>1.2</v>
      </c>
      <c r="M195" s="8">
        <v>1.5</v>
      </c>
      <c r="N195" s="8">
        <v>1.1000000000000001</v>
      </c>
      <c r="O195" s="8">
        <v>2</v>
      </c>
      <c r="P195" s="8">
        <v>1.2</v>
      </c>
      <c r="Q195">
        <v>1.05</v>
      </c>
      <c r="R195">
        <f t="shared" si="15"/>
        <v>0.47095746419981693</v>
      </c>
    </row>
    <row r="196" spans="1:20" ht="16" x14ac:dyDescent="0.2">
      <c r="A196" t="s">
        <v>17</v>
      </c>
      <c r="B196" s="5">
        <f>0.03062*2.778</f>
        <v>8.5062360000000004E-2</v>
      </c>
      <c r="C196" t="s">
        <v>6</v>
      </c>
      <c r="D196" t="s">
        <v>19</v>
      </c>
      <c r="E196" s="12"/>
      <c r="F196" t="s">
        <v>20</v>
      </c>
      <c r="G196" t="s">
        <v>21</v>
      </c>
      <c r="H196" s="12"/>
      <c r="I196" s="12">
        <v>2</v>
      </c>
      <c r="J196">
        <f t="shared" si="14"/>
        <v>-2.4643706444204474</v>
      </c>
      <c r="K196" s="8">
        <v>1.5</v>
      </c>
      <c r="L196" s="8">
        <v>1.2</v>
      </c>
      <c r="M196" s="8">
        <v>1.5</v>
      </c>
      <c r="N196" s="8">
        <v>1.1000000000000001</v>
      </c>
      <c r="O196" s="8">
        <v>2</v>
      </c>
      <c r="P196" s="8">
        <v>1.2</v>
      </c>
      <c r="Q196">
        <v>1.05</v>
      </c>
      <c r="R196">
        <f t="shared" si="15"/>
        <v>0.47095746419981693</v>
      </c>
    </row>
    <row r="197" spans="1:20" ht="16" x14ac:dyDescent="0.2">
      <c r="A197" t="s">
        <v>37</v>
      </c>
      <c r="B197" s="4">
        <v>2E-3</v>
      </c>
      <c r="C197" t="s">
        <v>6</v>
      </c>
      <c r="D197" t="s">
        <v>38</v>
      </c>
      <c r="E197" s="12"/>
      <c r="F197" t="s">
        <v>20</v>
      </c>
      <c r="G197" t="s">
        <v>39</v>
      </c>
      <c r="H197" s="12"/>
      <c r="I197" s="12">
        <v>2</v>
      </c>
      <c r="J197">
        <f t="shared" si="14"/>
        <v>-6.2146080984221914</v>
      </c>
      <c r="K197" s="8">
        <v>1.5</v>
      </c>
      <c r="L197" s="8">
        <v>1.2</v>
      </c>
      <c r="M197" s="8">
        <v>1.5</v>
      </c>
      <c r="N197" s="8">
        <v>1.1000000000000001</v>
      </c>
      <c r="O197" s="8">
        <v>2</v>
      </c>
      <c r="P197" s="8">
        <v>1.2</v>
      </c>
      <c r="Q197">
        <v>1.05</v>
      </c>
      <c r="R197">
        <f t="shared" si="15"/>
        <v>0.47095746419981693</v>
      </c>
    </row>
    <row r="198" spans="1:20" ht="16" x14ac:dyDescent="0.2">
      <c r="A198" t="s">
        <v>25</v>
      </c>
      <c r="B198" s="6">
        <v>2.2259999999999999E-2</v>
      </c>
      <c r="C198" t="s">
        <v>6</v>
      </c>
      <c r="D198" t="s">
        <v>26</v>
      </c>
      <c r="E198" s="12"/>
      <c r="F198" t="s">
        <v>20</v>
      </c>
      <c r="G198" t="s">
        <v>27</v>
      </c>
      <c r="H198" s="12"/>
      <c r="I198" s="12">
        <v>2</v>
      </c>
      <c r="J198">
        <f t="shared" si="14"/>
        <v>-3.8049639331347382</v>
      </c>
      <c r="K198" s="8">
        <v>1.5</v>
      </c>
      <c r="L198" s="8">
        <v>1.2</v>
      </c>
      <c r="M198" s="8">
        <v>1.5</v>
      </c>
      <c r="N198" s="8">
        <v>1.1000000000000001</v>
      </c>
      <c r="O198" s="8">
        <v>2</v>
      </c>
      <c r="P198" s="8">
        <v>1.2</v>
      </c>
      <c r="Q198">
        <v>1.05</v>
      </c>
      <c r="R198">
        <f t="shared" si="15"/>
        <v>0.47095746419981693</v>
      </c>
    </row>
    <row r="199" spans="1:20" ht="16" x14ac:dyDescent="0.2">
      <c r="A199" t="s">
        <v>69</v>
      </c>
      <c r="B199" s="4">
        <v>1.0149999999999999E-2</v>
      </c>
      <c r="C199" t="s">
        <v>6</v>
      </c>
      <c r="D199" t="s">
        <v>10</v>
      </c>
      <c r="E199" s="12"/>
      <c r="F199" t="s">
        <v>20</v>
      </c>
      <c r="G199" t="s">
        <v>70</v>
      </c>
      <c r="H199" s="12"/>
      <c r="I199" s="12">
        <v>2</v>
      </c>
      <c r="J199">
        <f t="shared" si="14"/>
        <v>-4.590281573494341</v>
      </c>
      <c r="K199" s="8">
        <v>1.5</v>
      </c>
      <c r="L199" s="8">
        <v>1.2</v>
      </c>
      <c r="M199" s="8">
        <v>1.5</v>
      </c>
      <c r="N199" s="8">
        <v>1.1000000000000001</v>
      </c>
      <c r="O199" s="8">
        <v>2</v>
      </c>
      <c r="P199" s="8">
        <v>1.2</v>
      </c>
      <c r="Q199">
        <v>1.05</v>
      </c>
      <c r="R199">
        <f t="shared" si="15"/>
        <v>0.47095746419981693</v>
      </c>
    </row>
    <row r="200" spans="1:20" ht="16" x14ac:dyDescent="0.2">
      <c r="A200" t="s">
        <v>32</v>
      </c>
      <c r="B200" s="4">
        <v>2.5050000000000002E-4</v>
      </c>
      <c r="C200" t="s">
        <v>33</v>
      </c>
      <c r="D200" t="s">
        <v>10</v>
      </c>
      <c r="E200" s="12"/>
      <c r="F200" t="s">
        <v>20</v>
      </c>
      <c r="G200" t="s">
        <v>34</v>
      </c>
      <c r="H200" s="12"/>
      <c r="I200" s="12">
        <v>2</v>
      </c>
      <c r="J200">
        <f t="shared" si="14"/>
        <v>-8.2920516374393554</v>
      </c>
      <c r="K200" s="8">
        <v>1.5</v>
      </c>
      <c r="L200" s="8">
        <v>1.2</v>
      </c>
      <c r="M200" s="8">
        <v>1.5</v>
      </c>
      <c r="N200" s="8">
        <v>1.1000000000000001</v>
      </c>
      <c r="O200" s="8">
        <v>2</v>
      </c>
      <c r="P200" s="8">
        <v>1.2</v>
      </c>
      <c r="Q200">
        <v>1.05</v>
      </c>
      <c r="R200">
        <f t="shared" si="15"/>
        <v>0.47095746419981693</v>
      </c>
    </row>
    <row r="201" spans="1:20" ht="16" x14ac:dyDescent="0.2">
      <c r="A201" t="str">
        <f>A158</f>
        <v>carbon fiber production, fiber stabilization, carbonization, electrolysis and washing</v>
      </c>
      <c r="B201">
        <v>1.0920000000000001</v>
      </c>
      <c r="C201" t="s">
        <v>6</v>
      </c>
      <c r="D201" t="s">
        <v>10</v>
      </c>
      <c r="E201" s="12"/>
      <c r="F201" t="s">
        <v>20</v>
      </c>
      <c r="G201" t="str">
        <f>G158</f>
        <v>carbon fiber, washed</v>
      </c>
      <c r="H201" s="12"/>
      <c r="I201" s="12">
        <v>2</v>
      </c>
      <c r="J201">
        <f t="shared" si="14"/>
        <v>8.8010877322713371E-2</v>
      </c>
      <c r="K201" s="8">
        <v>1.5</v>
      </c>
      <c r="L201" s="8">
        <v>1.2</v>
      </c>
      <c r="M201" s="8">
        <v>1.5</v>
      </c>
      <c r="N201" s="8">
        <v>1.1000000000000001</v>
      </c>
      <c r="O201" s="8">
        <v>2</v>
      </c>
      <c r="P201" s="8">
        <v>1.2</v>
      </c>
      <c r="Q201">
        <v>1.05</v>
      </c>
      <c r="R201">
        <f t="shared" si="15"/>
        <v>0.47095746419981693</v>
      </c>
    </row>
    <row r="202" spans="1:20" ht="16" x14ac:dyDescent="0.2">
      <c r="A202" t="s">
        <v>25</v>
      </c>
      <c r="B202" s="6">
        <v>0.15</v>
      </c>
      <c r="C202" t="s">
        <v>6</v>
      </c>
      <c r="D202" t="s">
        <v>26</v>
      </c>
      <c r="E202" s="12"/>
      <c r="F202" t="s">
        <v>20</v>
      </c>
      <c r="G202" t="s">
        <v>27</v>
      </c>
      <c r="H202" s="12"/>
      <c r="I202" s="12">
        <v>2</v>
      </c>
      <c r="J202">
        <f t="shared" si="14"/>
        <v>-1.8971199848858813</v>
      </c>
      <c r="K202" s="8">
        <v>1.5</v>
      </c>
      <c r="L202" s="8">
        <v>1.2</v>
      </c>
      <c r="M202" s="8">
        <v>1.5</v>
      </c>
      <c r="N202" s="8">
        <v>1.1000000000000001</v>
      </c>
      <c r="O202" s="8">
        <v>2</v>
      </c>
      <c r="P202" s="8">
        <v>1.2</v>
      </c>
      <c r="Q202">
        <v>1.05</v>
      </c>
      <c r="R202">
        <f t="shared" si="15"/>
        <v>0.47095746419981693</v>
      </c>
    </row>
    <row r="203" spans="1:20" ht="16" x14ac:dyDescent="0.2">
      <c r="A203" t="s">
        <v>17</v>
      </c>
      <c r="B203" s="5">
        <v>0.25002000000000013</v>
      </c>
      <c r="C203" t="s">
        <v>6</v>
      </c>
      <c r="D203" t="s">
        <v>19</v>
      </c>
      <c r="E203" s="12"/>
      <c r="F203" t="s">
        <v>20</v>
      </c>
      <c r="G203" t="s">
        <v>21</v>
      </c>
      <c r="H203" s="12"/>
      <c r="I203" s="12">
        <v>2</v>
      </c>
      <c r="J203">
        <f t="shared" si="14"/>
        <v>-1.3862143643197193</v>
      </c>
      <c r="K203" s="8">
        <v>1.5</v>
      </c>
      <c r="L203" s="8">
        <v>1.2</v>
      </c>
      <c r="M203" s="8">
        <v>1.5</v>
      </c>
      <c r="N203" s="8">
        <v>1.1000000000000001</v>
      </c>
      <c r="O203" s="8">
        <v>2</v>
      </c>
      <c r="P203" s="8">
        <v>1.2</v>
      </c>
      <c r="Q203">
        <v>1.05</v>
      </c>
      <c r="R203">
        <f t="shared" si="15"/>
        <v>0.47095746419981693</v>
      </c>
    </row>
    <row r="204" spans="1:20" x14ac:dyDescent="0.2">
      <c r="K204" s="8"/>
      <c r="L204" s="8"/>
      <c r="M204" s="8"/>
      <c r="N204" s="8"/>
      <c r="O204" s="8"/>
      <c r="P204" s="8"/>
    </row>
    <row r="205" spans="1:20" ht="16" x14ac:dyDescent="0.2">
      <c r="A205" s="1" t="s">
        <v>0</v>
      </c>
      <c r="B205" s="1" t="s">
        <v>100</v>
      </c>
      <c r="K205" s="8"/>
      <c r="L205" s="8"/>
      <c r="M205" s="8"/>
      <c r="N205" s="8"/>
      <c r="O205" s="8"/>
      <c r="P205" s="8"/>
    </row>
    <row r="206" spans="1:20" x14ac:dyDescent="0.2">
      <c r="A206" t="s">
        <v>1</v>
      </c>
      <c r="B206" t="s">
        <v>2</v>
      </c>
      <c r="K206" s="8"/>
      <c r="L206" s="8"/>
      <c r="M206" s="8"/>
      <c r="N206" s="8"/>
      <c r="O206" s="8"/>
      <c r="P206" s="8"/>
    </row>
    <row r="207" spans="1:20" x14ac:dyDescent="0.2">
      <c r="A207" t="s">
        <v>3</v>
      </c>
      <c r="B207" t="s">
        <v>4</v>
      </c>
      <c r="K207" s="8"/>
      <c r="L207" s="8"/>
      <c r="M207" s="8"/>
      <c r="N207" s="8"/>
      <c r="O207" s="8"/>
      <c r="P207" s="8"/>
    </row>
    <row r="208" spans="1:20" x14ac:dyDescent="0.2">
      <c r="A208" t="s">
        <v>5</v>
      </c>
      <c r="B208" t="s">
        <v>6</v>
      </c>
      <c r="K208" s="8"/>
      <c r="L208" s="8"/>
      <c r="M208" s="8"/>
      <c r="N208" s="8"/>
      <c r="O208" s="8"/>
      <c r="P208" s="8"/>
    </row>
    <row r="209" spans="1:20" x14ac:dyDescent="0.2">
      <c r="A209" t="s">
        <v>73</v>
      </c>
      <c r="B209" s="9" t="s">
        <v>74</v>
      </c>
    </row>
    <row r="210" spans="1:20" x14ac:dyDescent="0.2">
      <c r="A210" t="s">
        <v>7</v>
      </c>
      <c r="B210">
        <v>1</v>
      </c>
      <c r="K210" s="8"/>
      <c r="L210" s="8"/>
      <c r="M210" s="8"/>
      <c r="N210" s="8"/>
      <c r="O210" s="8"/>
      <c r="P210" s="8"/>
    </row>
    <row r="211" spans="1:20" x14ac:dyDescent="0.2">
      <c r="A211" t="s">
        <v>8</v>
      </c>
      <c r="B211" t="s">
        <v>103</v>
      </c>
      <c r="K211" s="8"/>
      <c r="L211" s="8"/>
      <c r="M211" s="8"/>
      <c r="N211" s="8"/>
      <c r="O211" s="8"/>
      <c r="P211" s="8"/>
    </row>
    <row r="212" spans="1:20" x14ac:dyDescent="0.2">
      <c r="A212" t="s">
        <v>9</v>
      </c>
      <c r="B212" t="s">
        <v>10</v>
      </c>
      <c r="K212" s="8"/>
      <c r="L212" s="8"/>
      <c r="M212" s="8"/>
      <c r="N212" s="8"/>
      <c r="O212" s="8"/>
      <c r="P212" s="8"/>
    </row>
    <row r="213" spans="1:20" ht="16" x14ac:dyDescent="0.2">
      <c r="A213" s="1" t="s">
        <v>11</v>
      </c>
      <c r="K213" s="8"/>
      <c r="L213" s="8"/>
      <c r="M213" s="8"/>
      <c r="N213" s="8"/>
      <c r="O213" s="8"/>
      <c r="P213" s="8"/>
    </row>
    <row r="214" spans="1:20" ht="16" x14ac:dyDescent="0.2">
      <c r="A214" s="1" t="s">
        <v>12</v>
      </c>
      <c r="B214" s="1" t="s">
        <v>13</v>
      </c>
      <c r="C214" s="1" t="s">
        <v>5</v>
      </c>
      <c r="D214" s="1" t="s">
        <v>9</v>
      </c>
      <c r="E214" s="1" t="s">
        <v>51</v>
      </c>
      <c r="F214" s="1" t="s">
        <v>15</v>
      </c>
      <c r="G214" s="1" t="s">
        <v>8</v>
      </c>
      <c r="H214" s="10" t="s">
        <v>1</v>
      </c>
      <c r="I214" s="10" t="s">
        <v>76</v>
      </c>
      <c r="J214" s="1" t="s">
        <v>77</v>
      </c>
      <c r="K214" s="11" t="s">
        <v>78</v>
      </c>
      <c r="L214" s="11" t="s">
        <v>79</v>
      </c>
      <c r="M214" s="11" t="s">
        <v>80</v>
      </c>
      <c r="N214" s="11" t="s">
        <v>81</v>
      </c>
      <c r="O214" s="11" t="s">
        <v>82</v>
      </c>
      <c r="P214" s="11" t="s">
        <v>83</v>
      </c>
      <c r="Q214" s="1" t="s">
        <v>84</v>
      </c>
      <c r="R214" s="1" t="s">
        <v>85</v>
      </c>
      <c r="S214" s="10" t="s">
        <v>86</v>
      </c>
      <c r="T214" s="1" t="s">
        <v>87</v>
      </c>
    </row>
    <row r="215" spans="1:20" ht="16" x14ac:dyDescent="0.2">
      <c r="A215" t="s">
        <v>100</v>
      </c>
      <c r="B215">
        <v>1</v>
      </c>
      <c r="C215" t="s">
        <v>6</v>
      </c>
      <c r="D215" t="s">
        <v>10</v>
      </c>
      <c r="E215" s="12"/>
      <c r="F215" t="s">
        <v>16</v>
      </c>
      <c r="G215" t="s">
        <v>103</v>
      </c>
      <c r="H215" s="12"/>
      <c r="I215" s="12"/>
      <c r="K215" s="8"/>
      <c r="L215" s="8"/>
      <c r="M215" s="8"/>
      <c r="N215" s="8"/>
      <c r="O215" s="8"/>
      <c r="P215" s="8"/>
      <c r="T215" t="s">
        <v>88</v>
      </c>
    </row>
    <row r="216" spans="1:20" ht="16" x14ac:dyDescent="0.2">
      <c r="A216" t="str">
        <f>A193</f>
        <v>carbon fiber production, fiber drying and sizing</v>
      </c>
      <c r="B216">
        <v>1</v>
      </c>
      <c r="C216" t="s">
        <v>6</v>
      </c>
      <c r="D216" t="s">
        <v>10</v>
      </c>
      <c r="E216" s="12"/>
      <c r="F216" t="s">
        <v>20</v>
      </c>
      <c r="G216" t="str">
        <f>G193</f>
        <v>carbon fiber, dried and sized</v>
      </c>
      <c r="H216" s="12"/>
      <c r="I216" s="12">
        <v>2</v>
      </c>
      <c r="J216">
        <f t="shared" ref="J216:J218" si="16">LN(B216)</f>
        <v>0</v>
      </c>
      <c r="K216" s="8">
        <v>1.5</v>
      </c>
      <c r="L216" s="8">
        <v>1.2</v>
      </c>
      <c r="M216" s="8">
        <v>1.5</v>
      </c>
      <c r="N216" s="8">
        <v>1.1000000000000001</v>
      </c>
      <c r="O216" s="8">
        <v>2</v>
      </c>
      <c r="P216" s="8">
        <v>1.2</v>
      </c>
      <c r="Q216">
        <v>1.05</v>
      </c>
      <c r="R216">
        <f t="shared" ref="R216:R218" si="17">LN(SQRT(EXP(
SQRT(
+POWER(LN(K216),2)
+POWER(LN(L216),2)
+POWER(LN(M216),2)
+POWER(LN(N216),2)
+POWER(LN(O216),2)
+POWER(LN(P216),2)
+POWER(LN(Q216),2)
)
)))</f>
        <v>0.47095746419981693</v>
      </c>
    </row>
    <row r="217" spans="1:20" ht="16" x14ac:dyDescent="0.2">
      <c r="A217" t="s">
        <v>37</v>
      </c>
      <c r="B217" s="4">
        <v>5.8500000000000003E-2</v>
      </c>
      <c r="C217" t="s">
        <v>6</v>
      </c>
      <c r="D217" t="s">
        <v>38</v>
      </c>
      <c r="E217" s="12"/>
      <c r="F217" t="s">
        <v>20</v>
      </c>
      <c r="G217" t="s">
        <v>39</v>
      </c>
      <c r="H217" s="12"/>
      <c r="I217" s="12">
        <v>2</v>
      </c>
      <c r="J217">
        <f t="shared" si="16"/>
        <v>-2.8387285247443264</v>
      </c>
      <c r="K217" s="8">
        <v>1.5</v>
      </c>
      <c r="L217" s="8">
        <v>1.2</v>
      </c>
      <c r="M217" s="8">
        <v>1.5</v>
      </c>
      <c r="N217" s="8">
        <v>1.1000000000000001</v>
      </c>
      <c r="O217" s="8">
        <v>2</v>
      </c>
      <c r="P217" s="8">
        <v>1.2</v>
      </c>
      <c r="Q217">
        <v>1.05</v>
      </c>
      <c r="R217">
        <f t="shared" si="17"/>
        <v>0.47095746419981693</v>
      </c>
    </row>
    <row r="218" spans="1:20" ht="16" x14ac:dyDescent="0.2">
      <c r="A218" t="s">
        <v>25</v>
      </c>
      <c r="B218" s="6">
        <v>0.52</v>
      </c>
      <c r="C218" t="s">
        <v>6</v>
      </c>
      <c r="D218" t="s">
        <v>26</v>
      </c>
      <c r="E218" s="12"/>
      <c r="F218" t="s">
        <v>20</v>
      </c>
      <c r="G218" t="s">
        <v>27</v>
      </c>
      <c r="H218" s="12"/>
      <c r="I218" s="12">
        <v>2</v>
      </c>
      <c r="J218">
        <f t="shared" si="16"/>
        <v>-0.65392646740666394</v>
      </c>
      <c r="K218" s="8">
        <v>1.5</v>
      </c>
      <c r="L218" s="8">
        <v>1.2</v>
      </c>
      <c r="M218" s="8">
        <v>1.5</v>
      </c>
      <c r="N218" s="8">
        <v>1.1000000000000001</v>
      </c>
      <c r="O218" s="8">
        <v>2</v>
      </c>
      <c r="P218" s="8">
        <v>1.2</v>
      </c>
      <c r="Q218">
        <v>1.05</v>
      </c>
      <c r="R218">
        <f t="shared" si="17"/>
        <v>0.47095746419981693</v>
      </c>
    </row>
    <row r="219" spans="1:20" x14ac:dyDescent="0.2">
      <c r="K219" s="8"/>
      <c r="L219" s="8"/>
      <c r="M219" s="8"/>
      <c r="N219" s="8"/>
      <c r="O219" s="8"/>
      <c r="P219" s="8"/>
    </row>
  </sheetData>
  <autoFilter ref="A1:L36"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Carbon fiber</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2021-05-07T09:52:59Z</dcterms:created>
  <dcterms:modified xsi:type="dcterms:W3CDTF">2024-07-20T16:49:17Z</dcterms:modified>
</cp:coreProperties>
</file>