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7665AF0F-BCDA-4753-BF32-C148DB7427D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2" r:id="rId1"/>
    <sheet name="Allocation" sheetId="1" r:id="rId2"/>
    <sheet name="Sheet1 (2)" sheetId="3" r:id="rId3"/>
  </sheets>
  <definedNames>
    <definedName name="_xlnm._FilterDatabase" localSheetId="0" hidden="1">Sheet1!$A$3:$H$275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S11" i="1"/>
  <c r="S10" i="1"/>
  <c r="T10" i="1" s="1"/>
  <c r="S9" i="1"/>
  <c r="S8" i="1"/>
  <c r="S7" i="1"/>
  <c r="S6" i="1"/>
  <c r="S5" i="1"/>
  <c r="T11" i="1" l="1"/>
  <c r="T5" i="1"/>
  <c r="T6" i="1"/>
  <c r="T7" i="1"/>
  <c r="T8" i="1"/>
  <c r="T12" i="1"/>
  <c r="T9" i="1"/>
  <c r="C13" i="1"/>
  <c r="D13" i="1" s="1"/>
  <c r="E12" i="1" s="1"/>
  <c r="B13" i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<sst xmlns="http://schemas.openxmlformats.org/spreadsheetml/2006/main" count="4314" uniqueCount="539">
  <si>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</si>
  <si>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</si>
  <si>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</si>
  <si>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</si>
  <si>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</si>
  <si>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</si>
  <si>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</si>
  <si>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</si>
  <si>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</si>
  <si>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</si>
  <si>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</si>
  <si>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</si>
  <si>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</si>
  <si>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</si>
  <si>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</si>
  <si>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</si>
  <si>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</si>
  <si>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</si>
  <si>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</si>
  <si>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</si>
  <si>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</si>
  <si>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</si>
  <si>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</si>
  <si>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</si>
  <si>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</si>
  <si>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</si>
  <si>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</si>
  <si>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</si>
  <si>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</si>
  <si>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</si>
  <si>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</si>
  <si>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</si>
  <si>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</si>
  <si>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</si>
  <si>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</si>
  <si>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</si>
  <si>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</si>
  <si>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</si>
  <si>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</si>
  <si>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</si>
  <si>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</si>
  <si>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</si>
  <si>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</si>
  <si>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</si>
  <si>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</si>
  <si>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</si>
  <si>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</si>
  <si>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</si>
  <si>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</si>
  <si>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</si>
  <si>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</si>
  <si>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</si>
  <si>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</si>
  <si>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</si>
  <si>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</si>
  <si>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</si>
  <si>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</si>
  <si>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</si>
  <si>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</si>
  <si>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</si>
  <si>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</si>
  <si>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</si>
  <si>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</si>
  <si>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</si>
  <si>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</si>
  <si>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</si>
  <si>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</si>
  <si>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</si>
  <si>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</si>
  <si>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</si>
  <si>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</si>
  <si>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</si>
  <si>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</si>
  <si>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</si>
  <si>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</si>
  <si>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</si>
  <si>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</si>
  <si>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</si>
  <si>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</si>
  <si>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</si>
  <si>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</si>
  <si>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</si>
  <si>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</si>
  <si>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</si>
  <si>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</si>
  <si>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</si>
  <si>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</si>
  <si>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</si>
  <si>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</si>
  <si>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</si>
  <si>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</si>
  <si>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</si>
  <si>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</si>
  <si>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</si>
  <si>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</si>
  <si>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</si>
  <si>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</si>
  <si>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</si>
  <si>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</si>
  <si>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</si>
  <si>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</si>
  <si>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</si>
  <si>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</si>
  <si>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</si>
  <si>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</si>
  <si>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</si>
  <si>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</si>
  <si>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</si>
  <si>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</si>
  <si>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</si>
  <si>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</si>
  <si>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</si>
  <si>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</si>
  <si>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</si>
  <si>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</si>
  <si>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</si>
  <si>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</si>
  <si>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</si>
  <si>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</si>
  <si>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</si>
  <si>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</si>
  <si>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</si>
  <si>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</si>
  <si>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</si>
  <si>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</si>
  <si>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</si>
  <si>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</si>
  <si>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</si>
  <si>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</si>
  <si>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</si>
  <si>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</si>
  <si>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</si>
  <si>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</si>
  <si>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</si>
  <si>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</si>
  <si>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</si>
  <si>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</si>
  <si>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</si>
  <si>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</si>
  <si>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</si>
  <si>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</si>
  <si>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</si>
  <si>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</si>
  <si>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</si>
  <si>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</si>
  <si>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</si>
  <si>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</si>
  <si>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</si>
  <si>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</si>
  <si>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</si>
  <si>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</si>
  <si>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</si>
  <si>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</si>
  <si>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</si>
  <si>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</si>
  <si>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</si>
  <si>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</si>
  <si>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</si>
  <si>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</si>
  <si>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</si>
  <si>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</si>
  <si>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</si>
  <si>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</si>
  <si>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</si>
  <si>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</si>
  <si>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</si>
  <si>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</si>
  <si>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</si>
  <si>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</si>
  <si>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</si>
  <si>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</si>
  <si>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</si>
  <si>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</si>
  <si>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</si>
  <si>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</si>
  <si>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</si>
  <si>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</si>
  <si>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</si>
  <si>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</si>
  <si>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</si>
  <si>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</si>
  <si>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</si>
  <si>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</si>
  <si>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</si>
  <si>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</si>
  <si>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</si>
  <si>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</si>
  <si>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</si>
  <si>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</si>
  <si>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</si>
  <si>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</si>
  <si>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</si>
  <si>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</si>
  <si>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</si>
  <si>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</si>
  <si>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</si>
  <si>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</si>
  <si>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</si>
  <si>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</si>
  <si>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</si>
  <si>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</si>
  <si>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</si>
  <si>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</si>
  <si>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</si>
  <si>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</si>
  <si>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</si>
  <si>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</si>
  <si>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</si>
  <si>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</si>
  <si>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</si>
  <si>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</si>
  <si>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</si>
  <si>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</si>
  <si>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</si>
  <si>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</si>
  <si>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</si>
  <si>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</si>
  <si>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</si>
  <si>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</si>
  <si>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</si>
  <si>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</si>
  <si>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</si>
  <si>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</si>
  <si>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</si>
  <si>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</si>
  <si>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</si>
  <si>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</si>
  <si>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</si>
  <si>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</si>
  <si>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</si>
  <si>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</si>
  <si>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</si>
  <si>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</si>
  <si>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</si>
  <si>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</si>
  <si>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</si>
  <si>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</si>
  <si>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</si>
  <si>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</si>
  <si>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</si>
  <si>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</si>
  <si>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</si>
  <si>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</si>
  <si>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</si>
  <si>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</si>
  <si>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</si>
  <si>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</si>
  <si>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</si>
  <si>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</si>
  <si>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</si>
  <si>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</si>
  <si>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</si>
  <si>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</si>
  <si>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</si>
  <si>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</si>
  <si>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</si>
  <si>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</si>
  <si>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</si>
  <si>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</si>
  <si>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</si>
  <si>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</si>
  <si>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</si>
  <si>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</si>
  <si>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</si>
  <si>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</si>
  <si>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</si>
  <si>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</si>
  <si>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</si>
  <si>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</si>
  <si>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</si>
  <si>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</si>
  <si>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</si>
  <si>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</si>
  <si>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</si>
  <si>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</si>
  <si>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</si>
  <si>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</si>
  <si>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</si>
  <si>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</si>
  <si>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</si>
  <si>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</si>
  <si>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</si>
  <si>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</si>
  <si>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</si>
  <si>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</si>
  <si>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</si>
  <si>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</si>
  <si>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</si>
  <si>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</si>
  <si>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</si>
  <si>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</si>
  <si>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</si>
  <si>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</si>
  <si>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</si>
  <si>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</si>
  <si>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</si>
  <si>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</si>
  <si>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</si>
  <si>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</si>
  <si>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</si>
  <si>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</si>
  <si>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</si>
  <si>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</si>
  <si>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</si>
  <si>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</si>
  <si>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</si>
  <si>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</si>
  <si>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</si>
  <si>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</si>
  <si>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</si>
  <si>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</si>
  <si>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</si>
  <si>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</si>
  <si>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</si>
  <si>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</si>
  <si>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</si>
  <si>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</si>
  <si>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</si>
  <si>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</si>
  <si>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</si>
  <si>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</si>
  <si>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</si>
  <si>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</si>
  <si>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</si>
  <si>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</si>
  <si>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</si>
  <si>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</si>
  <si>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</si>
  <si>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</si>
  <si>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</si>
  <si>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</si>
  <si>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</si>
  <si>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</si>
  <si>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</si>
  <si>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</si>
  <si>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</si>
  <si>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</si>
  <si>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</si>
  <si>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</si>
  <si>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</si>
  <si>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</si>
  <si>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</si>
  <si>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</si>
  <si>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</si>
  <si>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</si>
  <si>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</si>
  <si>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</si>
  <si>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</si>
  <si>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</si>
  <si>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</si>
  <si>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</si>
  <si>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</si>
  <si>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</si>
  <si>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</si>
  <si>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</si>
  <si>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</si>
  <si>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</si>
  <si>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</si>
  <si>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</si>
  <si>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</si>
  <si>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</si>
  <si>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</si>
  <si>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</si>
  <si>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</si>
  <si>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</si>
  <si>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</si>
  <si>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</si>
  <si>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</si>
  <si>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</si>
  <si>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</si>
  <si>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</si>
  <si>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</si>
  <si>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</si>
  <si>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</si>
  <si>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</si>
  <si>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</si>
  <si>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</si>
  <si>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</si>
  <si>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</si>
  <si>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</si>
  <si>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</si>
  <si>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</si>
  <si>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</si>
  <si>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</si>
  <si>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</si>
  <si>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</si>
  <si>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</si>
  <si>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</si>
  <si>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</si>
  <si>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</si>
  <si>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</si>
  <si>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</si>
  <si>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</si>
  <si>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</si>
  <si>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</si>
  <si>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</si>
  <si>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</si>
  <si>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</si>
  <si>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</si>
  <si>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</si>
  <si>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</si>
  <si>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</si>
  <si>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</si>
  <si>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</si>
  <si>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</si>
  <si>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</si>
  <si>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</si>
  <si>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</si>
  <si>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</si>
  <si>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</si>
  <si>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</si>
  <si>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</si>
  <si>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</si>
  <si>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</si>
  <si>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</si>
  <si>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</si>
  <si>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</si>
  <si>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</si>
  <si>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</si>
  <si>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</si>
  <si>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</si>
  <si>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</si>
  <si>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</si>
  <si>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</si>
  <si>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</si>
  <si>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</si>
  <si>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</si>
  <si>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</si>
  <si>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</si>
  <si>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</si>
  <si>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</si>
  <si>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</si>
  <si>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</si>
  <si>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</si>
  <si>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</si>
  <si>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</si>
  <si>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</si>
  <si>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</si>
  <si>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</si>
  <si>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</si>
  <si>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</si>
  <si>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</si>
  <si>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</si>
  <si>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</si>
  <si>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</si>
  <si>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</si>
  <si>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</si>
  <si>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</si>
  <si>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</si>
  <si>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</si>
  <si>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</si>
  <si>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</si>
  <si>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</si>
  <si>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</si>
  <si>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</si>
  <si>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</si>
  <si>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</si>
  <si>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</si>
  <si>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</si>
  <si>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</si>
  <si>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</si>
  <si>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</si>
  <si>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</si>
  <si>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</si>
  <si>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</si>
  <si>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</si>
  <si>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</si>
  <si>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</si>
  <si>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</si>
  <si>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</si>
  <si>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</si>
  <si>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</si>
  <si>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</si>
  <si>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</si>
  <si>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</si>
  <si>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</si>
  <si>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</si>
  <si>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</si>
  <si>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</si>
  <si>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</si>
  <si>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</si>
  <si>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</si>
  <si>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</si>
  <si>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</si>
  <si>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</si>
  <si>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</si>
  <si>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</si>
  <si>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</si>
  <si>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</si>
  <si>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</si>
  <si>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</si>
  <si>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</si>
  <si>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</si>
  <si>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</si>
  <si>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</si>
  <si>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</si>
  <si>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</si>
  <si>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</si>
  <si>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</si>
  <si>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</si>
  <si>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</si>
  <si>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</si>
  <si>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</si>
  <si>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</si>
  <si>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</si>
  <si>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</si>
  <si>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</si>
  <si>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</si>
  <si>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</si>
  <si>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</si>
  <si>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</si>
  <si>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</si>
  <si>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</si>
  <si>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</si>
  <si>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</si>
  <si>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</si>
  <si>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</si>
  <si>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</si>
  <si>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</si>
  <si>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</si>
  <si>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</si>
  <si>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</si>
  <si>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</si>
  <si>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</si>
  <si>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</si>
  <si>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</si>
  <si>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</si>
  <si>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</si>
  <si>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</si>
  <si>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</si>
  <si>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</si>
  <si>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</si>
  <si>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</si>
  <si>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</si>
  <si>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</si>
  <si>
    <t>market for iron scrap, unsorted</t>
  </si>
  <si>
    <t>market for waste paper, unsorted</t>
  </si>
  <si>
    <t>market for waste wood, post-consumer</t>
  </si>
  <si>
    <t>Germanium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</si>
</sst>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  <xf numFmtId="171" fontId="0" fillId="0" borderId="0" xfId="0" applyNumberFormat="1"/>
    <xf numFmtId="171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6"/>
  <sheetViews>
    <sheetView tabSelected="1" topLeftCell="A240" workbookViewId="0">
      <selection activeCell="B261" sqref="B261"/>
    </sheetView>
  </sheetViews>
  <sheetFormatPr defaultColWidth="8.85546875" defaultRowHeight="15" x14ac:dyDescent="0.25"/>
  <cols>
    <col min="1" max="1" width="59.28515625" bestFit="1" customWidth="1"/>
    <col min="2" max="2" width="26.7109375" style="10" customWidth="1"/>
    <col min="3" max="3" width="12.85546875" bestFit="1" customWidth="1"/>
    <col min="4" max="4" width="34.28515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28</v>
      </c>
      <c r="B1" s="10" t="s">
        <v>23</v>
      </c>
    </row>
    <row r="3" spans="1:8" x14ac:dyDescent="0.25">
      <c r="A3" s="3" t="s">
        <v>29</v>
      </c>
      <c r="B3" s="11" t="s">
        <v>50</v>
      </c>
    </row>
    <row r="4" spans="1:8" x14ac:dyDescent="0.25">
      <c r="A4" t="s">
        <v>30</v>
      </c>
      <c r="B4" s="10" t="s">
        <v>48</v>
      </c>
    </row>
    <row r="5" spans="1:8" x14ac:dyDescent="0.25">
      <c r="A5" t="s">
        <v>31</v>
      </c>
      <c r="B5" s="10" t="s">
        <v>49</v>
      </c>
    </row>
    <row r="6" spans="1:8" x14ac:dyDescent="0.25">
      <c r="A6" t="s">
        <v>33</v>
      </c>
      <c r="B6" s="10">
        <v>1</v>
      </c>
    </row>
    <row r="7" spans="1:8" x14ac:dyDescent="0.25">
      <c r="A7" t="s">
        <v>34</v>
      </c>
      <c r="B7" s="10" t="s">
        <v>304</v>
      </c>
    </row>
    <row r="8" spans="1:8" x14ac:dyDescent="0.25">
      <c r="A8" t="s">
        <v>35</v>
      </c>
      <c r="B8" s="10" t="s">
        <v>36</v>
      </c>
    </row>
    <row r="9" spans="1:8" x14ac:dyDescent="0.25">
      <c r="A9" s="3" t="s">
        <v>37</v>
      </c>
    </row>
    <row r="10" spans="1:8" x14ac:dyDescent="0.25">
      <c r="A10" s="3" t="s">
        <v>38</v>
      </c>
      <c r="B10" s="11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5">
      <c r="A11" t="s">
        <v>50</v>
      </c>
      <c r="B11" s="10">
        <f>0.0002/$H$11</f>
        <v>1</v>
      </c>
      <c r="C11" t="s">
        <v>36</v>
      </c>
      <c r="E11" t="s">
        <v>49</v>
      </c>
      <c r="F11" t="s">
        <v>194</v>
      </c>
      <c r="G11" t="s">
        <v>304</v>
      </c>
      <c r="H11">
        <v>2.0000000000000001E-4</v>
      </c>
    </row>
    <row r="12" spans="1:8" x14ac:dyDescent="0.25">
      <c r="A12" t="s">
        <v>103</v>
      </c>
      <c r="B12" s="10">
        <f t="shared" ref="B12:B75" si="0">H12*0.24/0.69/$H$11</f>
        <v>2.4845153346868872E-2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5">
      <c r="A13" t="s">
        <v>104</v>
      </c>
      <c r="B13" s="10">
        <f t="shared" si="0"/>
        <v>3.8784984007255124E-3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5">
      <c r="A14" t="s">
        <v>104</v>
      </c>
      <c r="B14" s="10">
        <f t="shared" si="0"/>
        <v>1.8411722293099304E-2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5">
      <c r="A15" t="s">
        <v>105</v>
      </c>
      <c r="B15" s="10">
        <f t="shared" si="0"/>
        <v>1.4565405920484084E-4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5">
      <c r="A16" t="s">
        <v>106</v>
      </c>
      <c r="B16" s="10">
        <f t="shared" si="0"/>
        <v>-3.3163098912007126E-5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5">
      <c r="A17" t="s">
        <v>106</v>
      </c>
      <c r="B17" s="10">
        <f t="shared" si="0"/>
        <v>-2.6382028003778262E-3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5">
      <c r="A18" t="s">
        <v>106</v>
      </c>
      <c r="B18" s="10">
        <f t="shared" si="0"/>
        <v>-1.2687017987777721E-3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5">
      <c r="A19" t="s">
        <v>107</v>
      </c>
      <c r="B19" s="10">
        <f t="shared" si="0"/>
        <v>1.883216755420591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5">
      <c r="A20" t="s">
        <v>108</v>
      </c>
      <c r="B20" s="10">
        <f t="shared" si="0"/>
        <v>2.8159358094081915E-2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5">
      <c r="A21" t="s">
        <v>108</v>
      </c>
      <c r="B21" s="10">
        <f t="shared" si="0"/>
        <v>8.1306883815129207E-3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5">
      <c r="A22" t="s">
        <v>109</v>
      </c>
      <c r="B22" s="10">
        <f t="shared" si="0"/>
        <v>0.25235383154914087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5">
      <c r="A23" t="s">
        <v>110</v>
      </c>
      <c r="B23" s="10">
        <f t="shared" si="0"/>
        <v>0.1767603642556522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5">
      <c r="A24" t="s">
        <v>111</v>
      </c>
      <c r="B24" s="10">
        <f t="shared" si="0"/>
        <v>3.4630858748825037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5">
      <c r="A25" t="s">
        <v>112</v>
      </c>
      <c r="B25" s="10">
        <f t="shared" si="0"/>
        <v>5.0117119940854267E-5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5">
      <c r="A26" t="s">
        <v>112</v>
      </c>
      <c r="B26" s="10">
        <f t="shared" si="0"/>
        <v>3.1339250954911476E-7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5">
      <c r="A27" t="s">
        <v>112</v>
      </c>
      <c r="B27" s="10">
        <f t="shared" si="0"/>
        <v>2.0031262789509043E-6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5">
      <c r="A28" t="s">
        <v>112</v>
      </c>
      <c r="B28" s="10">
        <f t="shared" si="0"/>
        <v>8.273453687772783E-4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5">
      <c r="A29" t="s">
        <v>498</v>
      </c>
      <c r="B29" s="10">
        <f t="shared" si="0"/>
        <v>4.1693246974018432E-3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5">
      <c r="A30" t="s">
        <v>114</v>
      </c>
      <c r="B30" s="10">
        <f t="shared" si="0"/>
        <v>1.7788839112510958E-4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5">
      <c r="A31" t="s">
        <v>115</v>
      </c>
      <c r="B31" s="10">
        <f t="shared" si="0"/>
        <v>12.962282093251826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5">
      <c r="A32" t="s">
        <v>116</v>
      </c>
      <c r="B32" s="10">
        <f t="shared" si="0"/>
        <v>8.9468679850576355E-2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5">
      <c r="A33" t="s">
        <v>117</v>
      </c>
      <c r="B33" s="10">
        <f t="shared" si="0"/>
        <v>27.178521517146955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5">
      <c r="A34" t="s">
        <v>117</v>
      </c>
      <c r="B34" s="10">
        <f t="shared" si="0"/>
        <v>7.3530684568520694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5">
      <c r="A35" t="s">
        <v>118</v>
      </c>
      <c r="B35" s="10">
        <f t="shared" si="0"/>
        <v>101.39795085045512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5">
      <c r="A36" t="s">
        <v>42</v>
      </c>
      <c r="B36" s="10">
        <f t="shared" si="0"/>
        <v>166.56650595205949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5">
      <c r="A37" t="s">
        <v>42</v>
      </c>
      <c r="B37" s="10">
        <f t="shared" si="0"/>
        <v>9.8644021482975491E-3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5">
      <c r="A38" t="s">
        <v>42</v>
      </c>
      <c r="B38" s="10">
        <f t="shared" si="0"/>
        <v>69.062384544436341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5">
      <c r="A39" t="s">
        <v>42</v>
      </c>
      <c r="B39" s="10">
        <f t="shared" si="0"/>
        <v>26.326005569299305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5">
      <c r="A40" t="s">
        <v>119</v>
      </c>
      <c r="B40" s="10">
        <f t="shared" si="0"/>
        <v>30.020494827976002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5">
      <c r="A41" t="s">
        <v>42</v>
      </c>
      <c r="B41" s="10">
        <f t="shared" si="0"/>
        <v>215.01700988308176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5">
      <c r="A42" t="s">
        <v>119</v>
      </c>
      <c r="B42" s="10">
        <f t="shared" si="0"/>
        <v>137.84433751159199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5">
      <c r="A43" t="s">
        <v>42</v>
      </c>
      <c r="B43" s="10">
        <f t="shared" si="0"/>
        <v>20.868526008724523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5">
      <c r="A44" t="s">
        <v>120</v>
      </c>
      <c r="B44" s="10">
        <f t="shared" si="0"/>
        <v>-2.4478119899036868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5">
      <c r="A45" t="s">
        <v>120</v>
      </c>
      <c r="B45" s="10">
        <f t="shared" si="0"/>
        <v>-1.1771435744878451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5">
      <c r="A46" t="s">
        <v>120</v>
      </c>
      <c r="B46" s="10">
        <f t="shared" si="0"/>
        <v>-3.0769822216679999E-2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121</v>
      </c>
      <c r="B47" s="10">
        <f t="shared" si="0"/>
        <v>-9.1344361782557573E-2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5">
      <c r="A48" t="s">
        <v>121</v>
      </c>
      <c r="B48" s="10">
        <f t="shared" si="0"/>
        <v>-5.8837208447286076E-3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5">
      <c r="A49" t="s">
        <v>122</v>
      </c>
      <c r="B49" s="10">
        <f t="shared" si="0"/>
        <v>49.307170439275644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5">
      <c r="A50" t="s">
        <v>123</v>
      </c>
      <c r="B50" s="10">
        <f t="shared" si="0"/>
        <v>2.2297210603913218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5">
      <c r="A51" t="s">
        <v>124</v>
      </c>
      <c r="B51" s="10">
        <f t="shared" si="0"/>
        <v>1.1559961510665897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5">
      <c r="A52" t="s">
        <v>125</v>
      </c>
      <c r="B52" s="10">
        <f t="shared" si="0"/>
        <v>0.66239280375375476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5">
      <c r="A53" t="s">
        <v>126</v>
      </c>
      <c r="B53" s="10">
        <f t="shared" si="0"/>
        <v>1.673541145589506E-2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5">
      <c r="A54" t="s">
        <v>126</v>
      </c>
      <c r="B54" s="10">
        <f t="shared" si="0"/>
        <v>3.6817905202969042E-2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5">
      <c r="A55" t="s">
        <v>127</v>
      </c>
      <c r="B55" s="10">
        <f t="shared" si="0"/>
        <v>-9.6490598488949738E-4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5">
      <c r="A56" t="s">
        <v>127</v>
      </c>
      <c r="B56" s="10">
        <f t="shared" si="0"/>
        <v>-0.11203306286054018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10">
        <f t="shared" si="0"/>
        <v>-0.39490215491224523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5">
      <c r="A58" t="s">
        <v>535</v>
      </c>
      <c r="B58" s="10">
        <f t="shared" si="0"/>
        <v>-8.615811381382521E-2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5">
      <c r="A59" t="s">
        <v>129</v>
      </c>
      <c r="B59" s="10">
        <f t="shared" si="0"/>
        <v>3.9992342174190426E-2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5">
      <c r="A60" t="s">
        <v>129</v>
      </c>
      <c r="B60" s="10">
        <f t="shared" si="0"/>
        <v>1.9750539868055479E-2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5">
      <c r="A61" t="s">
        <v>130</v>
      </c>
      <c r="B61" s="10">
        <f t="shared" si="0"/>
        <v>1.6944686953631443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5">
      <c r="A62" t="s">
        <v>131</v>
      </c>
      <c r="B62" s="10">
        <f t="shared" si="0"/>
        <v>2.6947522410074955E-2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5">
      <c r="A63" t="s">
        <v>131</v>
      </c>
      <c r="B63" s="10">
        <f t="shared" si="0"/>
        <v>0.31200647450814428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5">
      <c r="A64" t="s">
        <v>132</v>
      </c>
      <c r="B64" s="10">
        <f t="shared" si="0"/>
        <v>8.1195533367899128E-2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5">
      <c r="A65" t="s">
        <v>132</v>
      </c>
      <c r="B65" s="10">
        <f t="shared" si="0"/>
        <v>6.8921455232738257E-4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133</v>
      </c>
      <c r="B66" s="10">
        <f t="shared" si="0"/>
        <v>1.0435867908317618E-5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5">
      <c r="A67" t="s">
        <v>133</v>
      </c>
      <c r="B67" s="10">
        <f t="shared" si="0"/>
        <v>1.2239219958781948E-3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5">
      <c r="A68" t="s">
        <v>134</v>
      </c>
      <c r="B68" s="10">
        <f t="shared" si="0"/>
        <v>2.9450736558810786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5">
      <c r="A69" t="s">
        <v>134</v>
      </c>
      <c r="B69" s="10">
        <f t="shared" si="0"/>
        <v>1.2042398183104484E-3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5">
      <c r="A70" t="s">
        <v>134</v>
      </c>
      <c r="B70" s="10">
        <f t="shared" si="0"/>
        <v>0.11632349097535373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5">
      <c r="A71" t="s">
        <v>135</v>
      </c>
      <c r="B71" s="10">
        <f t="shared" si="0"/>
        <v>0.13529669967332575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5">
      <c r="A72" t="s">
        <v>135</v>
      </c>
      <c r="B72" s="10">
        <f t="shared" si="0"/>
        <v>0.64227053982859983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5">
      <c r="A73" t="s">
        <v>136</v>
      </c>
      <c r="B73" s="10">
        <f t="shared" si="0"/>
        <v>8.8987219664306949E-2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5">
      <c r="A74" t="s">
        <v>137</v>
      </c>
      <c r="B74" s="10">
        <f t="shared" si="0"/>
        <v>2.6119365749729045E-7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5">
      <c r="A75" t="s">
        <v>139</v>
      </c>
      <c r="B75" s="10">
        <f t="shared" si="0"/>
        <v>-4.885497859454782E-4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5">
      <c r="A76" t="s">
        <v>139</v>
      </c>
      <c r="B76" s="10">
        <f t="shared" ref="B76:B139" si="1">H76*0.24/0.69/$H$11</f>
        <v>-1.3712544302384435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5">
      <c r="A77" t="s">
        <v>139</v>
      </c>
      <c r="B77" s="10">
        <f t="shared" si="1"/>
        <v>-6.9816678577193912E-4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138</v>
      </c>
      <c r="B78" s="10">
        <f t="shared" si="1"/>
        <v>-0.11390680634251636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5">
      <c r="A79" t="s">
        <v>139</v>
      </c>
      <c r="B79" s="10">
        <f t="shared" si="1"/>
        <v>-1.9388822667159478E-3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5">
      <c r="A80" t="s">
        <v>140</v>
      </c>
      <c r="B80" s="10">
        <f t="shared" si="1"/>
        <v>5.1622173223374611E-2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5">
      <c r="A81" t="s">
        <v>141</v>
      </c>
      <c r="B81" s="10">
        <f t="shared" si="1"/>
        <v>-18528.648785965743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5">
      <c r="A82" t="s">
        <v>142</v>
      </c>
      <c r="B82" s="10">
        <f t="shared" si="1"/>
        <v>4.8445750297967998E-3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5">
      <c r="A83" t="s">
        <v>142</v>
      </c>
      <c r="B83" s="10">
        <f t="shared" si="1"/>
        <v>9.8096509550878955E-3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5">
      <c r="A84" t="s">
        <v>143</v>
      </c>
      <c r="B84" s="10">
        <f t="shared" si="1"/>
        <v>1.9507473488561392E-4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5">
      <c r="A85" t="s">
        <v>143</v>
      </c>
      <c r="B85" s="10">
        <f t="shared" si="1"/>
        <v>7.1094294890501749E-4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5">
      <c r="A86" t="s">
        <v>144</v>
      </c>
      <c r="B86" s="10">
        <f t="shared" si="1"/>
        <v>4.5213634877754608E-2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5">
      <c r="A87" t="s">
        <v>144</v>
      </c>
      <c r="B87" s="10">
        <f t="shared" si="1"/>
        <v>8.8747186092072335E-3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10">
        <f t="shared" si="1"/>
        <v>3.926646383184365E-4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5">
      <c r="A89" t="s">
        <v>144</v>
      </c>
      <c r="B89" s="10">
        <f t="shared" si="1"/>
        <v>8.0885784381597389E-5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5">
      <c r="A90" t="s">
        <v>144</v>
      </c>
      <c r="B90" s="10">
        <f t="shared" si="1"/>
        <v>3.9394436786065217E-4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5">
      <c r="A91" t="s">
        <v>144</v>
      </c>
      <c r="B91" s="10">
        <f t="shared" si="1"/>
        <v>1.4689567605776122E-3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10">
        <f t="shared" si="1"/>
        <v>1.6280854667100437E-3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5">
      <c r="A93" t="s">
        <v>145</v>
      </c>
      <c r="B93" s="10">
        <f t="shared" si="1"/>
        <v>3.9119678258354613E-2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5">
      <c r="A94" t="s">
        <v>145</v>
      </c>
      <c r="B94" s="10">
        <f t="shared" si="1"/>
        <v>0.42235659609936171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5">
      <c r="A95" t="s">
        <v>146</v>
      </c>
      <c r="B95" s="10">
        <f t="shared" si="1"/>
        <v>6.2118969409577042E-2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5">
      <c r="A96" t="s">
        <v>147</v>
      </c>
      <c r="B96" s="10">
        <f t="shared" si="1"/>
        <v>2.8713099292937392E-2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5">
      <c r="A97" t="s">
        <v>147</v>
      </c>
      <c r="B97" s="10">
        <f t="shared" si="1"/>
        <v>5.8140390059004003E-2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5">
      <c r="A98" t="s">
        <v>148</v>
      </c>
      <c r="B98" s="10">
        <f t="shared" si="1"/>
        <v>1.5065883482821896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5">
      <c r="A99" t="s">
        <v>149</v>
      </c>
      <c r="B99" s="10">
        <f t="shared" si="1"/>
        <v>5.7715961717924866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5">
      <c r="A100" t="s">
        <v>149</v>
      </c>
      <c r="B100" s="10">
        <f t="shared" si="1"/>
        <v>9.5514301008760175E-5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5">
      <c r="A101" t="s">
        <v>150</v>
      </c>
      <c r="B101" s="10">
        <f t="shared" si="1"/>
        <v>0.14322304420988122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5">
      <c r="A102" t="s">
        <v>150</v>
      </c>
      <c r="B102" s="10">
        <f t="shared" si="1"/>
        <v>1.1969343172626868E-3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5">
      <c r="A103" t="s">
        <v>151</v>
      </c>
      <c r="B103" s="10">
        <f t="shared" si="1"/>
        <v>-9.0126004152822441E-4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5">
      <c r="A104" t="s">
        <v>151</v>
      </c>
      <c r="B104" s="10">
        <f t="shared" si="1"/>
        <v>-4.0446976873564168E-2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5">
      <c r="A105" t="s">
        <v>151</v>
      </c>
      <c r="B105" s="10">
        <f t="shared" si="1"/>
        <v>-1.9209331199539305E-2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5">
      <c r="A106" t="s">
        <v>152</v>
      </c>
      <c r="B106" s="10">
        <f t="shared" si="1"/>
        <v>2.2743889961707651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5">
      <c r="A107" t="s">
        <v>153</v>
      </c>
      <c r="B107" s="10">
        <f t="shared" si="1"/>
        <v>4.3178695304883302E-2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5">
      <c r="A108" t="s">
        <v>153</v>
      </c>
      <c r="B108" s="10">
        <f t="shared" si="1"/>
        <v>8.7431390169792358E-2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5">
      <c r="A109" t="s">
        <v>154</v>
      </c>
      <c r="B109" s="10">
        <f t="shared" si="1"/>
        <v>6.3939720471944518E-3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5">
      <c r="A110" t="s">
        <v>155</v>
      </c>
      <c r="B110" s="10">
        <f t="shared" si="1"/>
        <v>4.5041654937800525E-2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5">
      <c r="A111" t="s">
        <v>156</v>
      </c>
      <c r="B111" s="10">
        <f t="shared" si="1"/>
        <v>0.11863395917922244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5">
      <c r="A112" t="s">
        <v>157</v>
      </c>
      <c r="B112" s="10">
        <f t="shared" si="1"/>
        <v>2.7402954273363131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5">
      <c r="A113" t="s">
        <v>158</v>
      </c>
      <c r="B113" s="10">
        <f t="shared" si="1"/>
        <v>-800.17773847595481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5">
      <c r="A114" t="s">
        <v>158</v>
      </c>
      <c r="B114" s="10">
        <f t="shared" si="1"/>
        <v>-291.18215698122083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5">
      <c r="A115" t="s">
        <v>158</v>
      </c>
      <c r="B115" s="10">
        <f t="shared" si="1"/>
        <v>-120.5998539937974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5">
      <c r="A116" t="s">
        <v>158</v>
      </c>
      <c r="B116" s="10">
        <f t="shared" si="1"/>
        <v>-2361.5560763043827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5">
      <c r="A117" t="s">
        <v>158</v>
      </c>
      <c r="B117" s="10">
        <f t="shared" si="1"/>
        <v>-1358.2386598084695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5">
      <c r="A118" t="s">
        <v>158</v>
      </c>
      <c r="B118" s="10">
        <f t="shared" si="1"/>
        <v>-616.75590730668171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5">
      <c r="A119" t="s">
        <v>158</v>
      </c>
      <c r="B119" s="10">
        <f t="shared" si="1"/>
        <v>-424.16298457894442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5">
      <c r="A120" t="s">
        <v>158</v>
      </c>
      <c r="B120" s="10">
        <f t="shared" si="1"/>
        <v>-332.45206899430787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5">
      <c r="A121" t="s">
        <v>159</v>
      </c>
      <c r="B121" s="10">
        <f t="shared" si="1"/>
        <v>0.46759310978043306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5">
      <c r="A122" t="s">
        <v>159</v>
      </c>
      <c r="B122" s="10">
        <f t="shared" si="1"/>
        <v>0.18785075921980521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5">
      <c r="A123" t="s">
        <v>160</v>
      </c>
      <c r="B123" s="10">
        <f t="shared" si="1"/>
        <v>6.2815965132263119E-2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5">
      <c r="A124" t="s">
        <v>160</v>
      </c>
      <c r="B124" s="10">
        <f t="shared" si="1"/>
        <v>0.48016748148520877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5">
      <c r="A125" t="s">
        <v>161</v>
      </c>
      <c r="B125" s="10">
        <f t="shared" si="1"/>
        <v>6464.805150712069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5">
      <c r="A126" t="s">
        <v>162</v>
      </c>
      <c r="B126" s="10">
        <f t="shared" si="1"/>
        <v>0.23876140480788516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5">
      <c r="A127" t="s">
        <v>162</v>
      </c>
      <c r="B127" s="10">
        <f t="shared" si="1"/>
        <v>0.20098654160957388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5">
      <c r="A128" t="s">
        <v>162</v>
      </c>
      <c r="B128" s="10">
        <f t="shared" si="1"/>
        <v>1.8634925062221215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5">
      <c r="A129" t="s">
        <v>163</v>
      </c>
      <c r="B129" s="10">
        <f t="shared" si="1"/>
        <v>0.26124547924449915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5">
      <c r="A130" t="s">
        <v>164</v>
      </c>
      <c r="B130" s="10">
        <f t="shared" si="1"/>
        <v>-1.6688892399099081E-3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5">
      <c r="A131" t="s">
        <v>165</v>
      </c>
      <c r="B131" s="10">
        <f t="shared" si="1"/>
        <v>-7.6488644157724356E-2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5">
      <c r="A132" t="s">
        <v>165</v>
      </c>
      <c r="B132" s="10">
        <f t="shared" si="1"/>
        <v>-2.9212562974471824E-2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10">
        <f t="shared" si="1"/>
        <v>-7.2318685775456173E-4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5">
      <c r="A134" t="s">
        <v>536</v>
      </c>
      <c r="B134" s="10">
        <f t="shared" si="1"/>
        <v>-2.4687157275730091E-4</v>
      </c>
      <c r="C134" t="s">
        <v>36</v>
      </c>
      <c r="E134" t="s">
        <v>176</v>
      </c>
      <c r="F134" t="s">
        <v>44</v>
      </c>
      <c r="G134" t="s">
        <v>99</v>
      </c>
      <c r="H134" s="2">
        <v>-1.41951154335448E-7</v>
      </c>
    </row>
    <row r="135" spans="1:8" x14ac:dyDescent="0.25">
      <c r="A135" t="s">
        <v>167</v>
      </c>
      <c r="B135" s="10">
        <f t="shared" si="1"/>
        <v>-2.1492669185132519E-4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5">
      <c r="A136" t="s">
        <v>167</v>
      </c>
      <c r="B136" s="10">
        <f t="shared" si="1"/>
        <v>-2.1492669185132519E-4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5">
      <c r="A137" t="s">
        <v>167</v>
      </c>
      <c r="B137" s="10">
        <f t="shared" si="1"/>
        <v>-9.0225830878284338E-6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5">
      <c r="A138" t="s">
        <v>537</v>
      </c>
      <c r="B138" s="10">
        <f t="shared" si="1"/>
        <v>-2.927892562542991E-2</v>
      </c>
      <c r="C138" t="s">
        <v>36</v>
      </c>
      <c r="E138" t="s">
        <v>176</v>
      </c>
      <c r="F138" t="s">
        <v>44</v>
      </c>
      <c r="G138" t="s">
        <v>21</v>
      </c>
      <c r="H138" s="2">
        <v>-1.6835382234622199E-5</v>
      </c>
    </row>
    <row r="139" spans="1:8" x14ac:dyDescent="0.25">
      <c r="A139" t="s">
        <v>169</v>
      </c>
      <c r="B139" s="10">
        <f t="shared" si="1"/>
        <v>0.47470481758247995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5">
      <c r="A140" t="s">
        <v>169</v>
      </c>
      <c r="B140" s="10">
        <f t="shared" ref="B140:B203" si="2">H140*0.24/0.69/$H$11</f>
        <v>2.507715069435513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5">
      <c r="A141" t="s">
        <v>170</v>
      </c>
      <c r="B141" s="10">
        <f t="shared" si="2"/>
        <v>-0.11974884983834086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5">
      <c r="A142" t="s">
        <v>195</v>
      </c>
      <c r="B142" s="10">
        <f t="shared" si="2"/>
        <v>7.0634487632758447E-5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5">
      <c r="A143" t="s">
        <v>196</v>
      </c>
      <c r="B143" s="10">
        <f t="shared" si="2"/>
        <v>2.5581817560783824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5">
      <c r="A144" t="s">
        <v>499</v>
      </c>
      <c r="B144" s="10">
        <f t="shared" si="2"/>
        <v>6.0748826516536535E-5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198</v>
      </c>
      <c r="B145" s="10">
        <f t="shared" si="2"/>
        <v>1.5128334713992051E-3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5">
      <c r="A146" t="s">
        <v>198</v>
      </c>
      <c r="B146" s="10">
        <f t="shared" si="2"/>
        <v>6.5188022001200696E-4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5">
      <c r="A147" t="s">
        <v>500</v>
      </c>
      <c r="B147" s="10">
        <f t="shared" si="2"/>
        <v>3.825228295940921E-3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5">
      <c r="A148" t="s">
        <v>501</v>
      </c>
      <c r="B148" s="10">
        <f t="shared" si="2"/>
        <v>4.3840716075178605E-4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5">
      <c r="A149" t="s">
        <v>501</v>
      </c>
      <c r="B149" s="10">
        <f t="shared" si="2"/>
        <v>1.0492035816400799E-4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502</v>
      </c>
      <c r="B150" s="10">
        <f t="shared" si="2"/>
        <v>3.8543328353612175E-3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5">
      <c r="A151" t="s">
        <v>502</v>
      </c>
      <c r="B151" s="10">
        <f t="shared" si="2"/>
        <v>2.8735761405275649E-6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5">
      <c r="A152" t="s">
        <v>502</v>
      </c>
      <c r="B152" s="10">
        <f t="shared" si="2"/>
        <v>1.8145083495642956E-7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5">
      <c r="A153" t="s">
        <v>502</v>
      </c>
      <c r="B153" s="10">
        <f t="shared" si="2"/>
        <v>2.9960923921825044E-2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5">
      <c r="A154" t="s">
        <v>503</v>
      </c>
      <c r="B154" s="10">
        <f t="shared" si="2"/>
        <v>1.3598026467371566E-2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5">
      <c r="A155" t="s">
        <v>204</v>
      </c>
      <c r="B155" s="10">
        <f t="shared" si="2"/>
        <v>1.2326826956790924E-3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5">
      <c r="A156" t="s">
        <v>205</v>
      </c>
      <c r="B156" s="10">
        <f t="shared" si="2"/>
        <v>7.9003458775463299E-8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5">
      <c r="A157" t="s">
        <v>504</v>
      </c>
      <c r="B157" s="10">
        <f t="shared" si="2"/>
        <v>2.9050548390641391E-5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5">
      <c r="A158" t="s">
        <v>207</v>
      </c>
      <c r="B158" s="10">
        <f t="shared" si="2"/>
        <v>1.8127488204730436E-6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5">
      <c r="A159" t="s">
        <v>207</v>
      </c>
      <c r="B159" s="10">
        <f t="shared" si="2"/>
        <v>1.3261426141902104E-3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5">
      <c r="A160" t="s">
        <v>208</v>
      </c>
      <c r="B160" s="10">
        <f t="shared" si="2"/>
        <v>8.4131401435228875E-2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5">
      <c r="A161" t="s">
        <v>505</v>
      </c>
      <c r="B161" s="10">
        <f t="shared" si="2"/>
        <v>7.2645291940118945E-4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505</v>
      </c>
      <c r="B162" s="10">
        <f t="shared" si="2"/>
        <v>1.0351309643808347E-5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5">
      <c r="A163" t="s">
        <v>505</v>
      </c>
      <c r="B163" s="10">
        <f t="shared" si="2"/>
        <v>5.6400379347331829E-5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5">
      <c r="A164" t="s">
        <v>505</v>
      </c>
      <c r="B164" s="10">
        <f t="shared" si="2"/>
        <v>2.5981375283326436E-3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5">
      <c r="A165" t="s">
        <v>211</v>
      </c>
      <c r="B165" s="10">
        <f t="shared" si="2"/>
        <v>2.9731703077198264E-5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5">
      <c r="A166" t="s">
        <v>211</v>
      </c>
      <c r="B166" s="10">
        <f t="shared" si="2"/>
        <v>88.905362996542777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5">
      <c r="A167" t="s">
        <v>506</v>
      </c>
      <c r="B167" s="10">
        <f t="shared" si="2"/>
        <v>1.7585360419520344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5">
      <c r="A168" t="s">
        <v>214</v>
      </c>
      <c r="B168" s="10">
        <f t="shared" si="2"/>
        <v>143.18599908262783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5">
      <c r="A169" t="s">
        <v>215</v>
      </c>
      <c r="B169" s="10">
        <f t="shared" si="2"/>
        <v>2.084361059472974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5">
      <c r="A170" t="s">
        <v>216</v>
      </c>
      <c r="B170" s="10">
        <f t="shared" si="2"/>
        <v>0.28303592136699479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5">
      <c r="A171" t="s">
        <v>217</v>
      </c>
      <c r="B171" s="10">
        <f t="shared" si="2"/>
        <v>2.4440220624499655E-2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5">
      <c r="A172" t="s">
        <v>218</v>
      </c>
      <c r="B172" s="10">
        <f t="shared" si="2"/>
        <v>7.832170151045062E-2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5">
      <c r="A173" t="s">
        <v>219</v>
      </c>
      <c r="B173" s="10">
        <f t="shared" si="2"/>
        <v>3.1598129586523477E-3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5">
      <c r="A174" t="s">
        <v>507</v>
      </c>
      <c r="B174" s="10">
        <f t="shared" si="2"/>
        <v>1.3194298901914104E-4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5">
      <c r="A175" t="s">
        <v>507</v>
      </c>
      <c r="B175" s="10">
        <f t="shared" si="2"/>
        <v>4.4436786683761392E-8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5">
      <c r="A176" t="s">
        <v>220</v>
      </c>
      <c r="B176" s="10">
        <f t="shared" si="2"/>
        <v>1.0862332329124538E-5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10">
        <f t="shared" si="2"/>
        <v>0.13551989473340298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508</v>
      </c>
      <c r="B178" s="10">
        <f t="shared" si="2"/>
        <v>9.4050565913599297E-4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5">
      <c r="A179" t="s">
        <v>223</v>
      </c>
      <c r="B179" s="10">
        <f t="shared" si="2"/>
        <v>9.0637441023652866E-6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5">
      <c r="A180" t="s">
        <v>223</v>
      </c>
      <c r="B180" s="10">
        <f t="shared" si="2"/>
        <v>8.6279352599153755E-3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5">
      <c r="A181" t="s">
        <v>224</v>
      </c>
      <c r="B181" s="10">
        <f t="shared" si="2"/>
        <v>19.799383105978436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5">
      <c r="A182" t="s">
        <v>509</v>
      </c>
      <c r="B182" s="10">
        <f t="shared" si="2"/>
        <v>7.4339381011054778E-2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5">
      <c r="A183" t="s">
        <v>509</v>
      </c>
      <c r="B183" s="10">
        <f t="shared" si="2"/>
        <v>2.6798230638153567E-3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5">
      <c r="A184" t="s">
        <v>509</v>
      </c>
      <c r="B184" s="10">
        <f t="shared" si="2"/>
        <v>1.3380375129098085E-7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5">
      <c r="A185" t="s">
        <v>509</v>
      </c>
      <c r="B185" s="10">
        <f t="shared" si="2"/>
        <v>1.0854571118612469E-2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5">
      <c r="A186" t="s">
        <v>227</v>
      </c>
      <c r="B186" s="10">
        <f t="shared" si="2"/>
        <v>4.7608157097198086E-5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5">
      <c r="A187" t="s">
        <v>228</v>
      </c>
      <c r="B187" s="10">
        <f t="shared" si="2"/>
        <v>7.8443181327161396E-13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5">
      <c r="A188" t="s">
        <v>229</v>
      </c>
      <c r="B188" s="10">
        <f t="shared" si="2"/>
        <v>5.4479094095380871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5">
      <c r="A189" t="s">
        <v>230</v>
      </c>
      <c r="B189" s="10">
        <f t="shared" si="2"/>
        <v>3.3569422601352868E-6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5">
      <c r="A190" t="s">
        <v>230</v>
      </c>
      <c r="B190" s="10">
        <f t="shared" si="2"/>
        <v>2.2959082779881038E-4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5">
      <c r="A191" t="s">
        <v>510</v>
      </c>
      <c r="B191" s="10">
        <f t="shared" si="2"/>
        <v>2.7155800693888523E-3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5">
      <c r="A192" t="s">
        <v>232</v>
      </c>
      <c r="B192" s="10">
        <f t="shared" si="2"/>
        <v>1.5804668772901669E-3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5">
      <c r="A193" t="s">
        <v>232</v>
      </c>
      <c r="B193" s="10">
        <f t="shared" si="2"/>
        <v>1.1118849977804E-4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10">
        <f t="shared" si="2"/>
        <v>2.2462317100831655E-3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5">
      <c r="A195" t="s">
        <v>233</v>
      </c>
      <c r="B195" s="10">
        <f t="shared" si="2"/>
        <v>2.8366139780422609E-3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5">
      <c r="A196" t="s">
        <v>234</v>
      </c>
      <c r="B196" s="10">
        <f t="shared" si="2"/>
        <v>5.32293704809687E-3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5">
      <c r="A197" t="s">
        <v>511</v>
      </c>
      <c r="B197" s="10">
        <f t="shared" si="2"/>
        <v>23949.201639771651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5">
      <c r="A198" t="s">
        <v>512</v>
      </c>
      <c r="B198" s="10">
        <f t="shared" si="2"/>
        <v>1.2533631882858068E-3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5">
      <c r="A199" t="s">
        <v>237</v>
      </c>
      <c r="B199" s="10">
        <f t="shared" si="2"/>
        <v>7.86392603567134E-4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5">
      <c r="A200" t="s">
        <v>513</v>
      </c>
      <c r="B200" s="10">
        <f t="shared" si="2"/>
        <v>2.4653533397890609E-4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5">
      <c r="A201" t="s">
        <v>239</v>
      </c>
      <c r="B201" s="10">
        <f t="shared" si="2"/>
        <v>1.8959769568028696E-4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5">
      <c r="A202" t="s">
        <v>514</v>
      </c>
      <c r="B202" s="10">
        <f t="shared" si="2"/>
        <v>3.2087326880166609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5">
      <c r="A203" t="s">
        <v>515</v>
      </c>
      <c r="B203" s="10">
        <f t="shared" si="2"/>
        <v>0.149015241831888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5">
      <c r="A204" t="s">
        <v>242</v>
      </c>
      <c r="B204" s="10">
        <f t="shared" ref="B204:B267" si="3">H204*0.24/0.69/$H$11</f>
        <v>153.05318755370538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5">
      <c r="A205" t="s">
        <v>516</v>
      </c>
      <c r="B205" s="10">
        <f t="shared" si="3"/>
        <v>7.0100000542369215E-2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5">
      <c r="A206" t="s">
        <v>516</v>
      </c>
      <c r="B206" s="10">
        <f t="shared" si="3"/>
        <v>2.4119287338883827E-5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5">
      <c r="A207" t="s">
        <v>516</v>
      </c>
      <c r="B207" s="10">
        <f t="shared" si="3"/>
        <v>1.1532098282864766E-3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5">
      <c r="A208" t="s">
        <v>516</v>
      </c>
      <c r="B208" s="10">
        <f t="shared" si="3"/>
        <v>3.4763956278165741E-3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5">
      <c r="A209" t="s">
        <v>244</v>
      </c>
      <c r="B209" s="10">
        <f t="shared" si="3"/>
        <v>0.12159069114666504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5">
      <c r="A210" t="s">
        <v>244</v>
      </c>
      <c r="B210" s="10">
        <f t="shared" si="3"/>
        <v>50.821231965567989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5">
      <c r="A211" t="s">
        <v>246</v>
      </c>
      <c r="B211" s="10">
        <f t="shared" si="3"/>
        <v>0.18505425412275128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5">
      <c r="A212" t="s">
        <v>517</v>
      </c>
      <c r="B212" s="10">
        <f t="shared" si="3"/>
        <v>5.0509813393770954E-3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517</v>
      </c>
      <c r="B213" s="10">
        <f t="shared" si="3"/>
        <v>1.4957925526661671E-3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5">
      <c r="A214" t="s">
        <v>517</v>
      </c>
      <c r="B214" s="10">
        <f t="shared" si="3"/>
        <v>1.199795168712619E-5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5">
      <c r="A215" t="s">
        <v>517</v>
      </c>
      <c r="B215" s="10">
        <f t="shared" si="3"/>
        <v>1.781354482920313E-2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5">
      <c r="A216" t="s">
        <v>248</v>
      </c>
      <c r="B216" s="10">
        <f t="shared" si="3"/>
        <v>2.6070918441874263E-5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5">
      <c r="A217" t="s">
        <v>518</v>
      </c>
      <c r="B217" s="10">
        <f t="shared" si="3"/>
        <v>4.146848520996539E-5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518</v>
      </c>
      <c r="B218" s="10">
        <f t="shared" si="3"/>
        <v>4.1968143265603127E-7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5">
      <c r="A219" t="s">
        <v>518</v>
      </c>
      <c r="B219" s="10">
        <f t="shared" si="3"/>
        <v>1.0676063276834677E-8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5">
      <c r="A220" t="s">
        <v>518</v>
      </c>
      <c r="B220" s="10">
        <f t="shared" si="3"/>
        <v>1.6916908086814139E-4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5">
      <c r="A221" t="s">
        <v>250</v>
      </c>
      <c r="B221" s="10">
        <f t="shared" si="3"/>
        <v>8.2265456988668342E-3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5">
      <c r="A222" t="s">
        <v>251</v>
      </c>
      <c r="B222" s="10">
        <f t="shared" si="3"/>
        <v>3.2025839774525916E-2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5">
      <c r="A223" t="s">
        <v>252</v>
      </c>
      <c r="B223" s="10">
        <f t="shared" si="3"/>
        <v>1.9271905208188347E-3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5">
      <c r="A224" t="s">
        <v>519</v>
      </c>
      <c r="B224" s="10">
        <f t="shared" si="3"/>
        <v>7.4389395022895122E-4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5">
      <c r="A225" t="s">
        <v>519</v>
      </c>
      <c r="B225" s="10">
        <f t="shared" si="3"/>
        <v>1.033896883703139E-5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5">
      <c r="A226" t="s">
        <v>519</v>
      </c>
      <c r="B226" s="10">
        <f t="shared" si="3"/>
        <v>9.5539175731070966E-8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5">
      <c r="A227" t="s">
        <v>519</v>
      </c>
      <c r="B227" s="10">
        <f t="shared" si="3"/>
        <v>3.2829558919014262E-4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255</v>
      </c>
      <c r="B228" s="10">
        <f t="shared" si="3"/>
        <v>0.15456981003843551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5">
      <c r="A229" t="s">
        <v>256</v>
      </c>
      <c r="B229" s="10">
        <f t="shared" si="3"/>
        <v>5.272862778411026E-5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5">
      <c r="A230" t="s">
        <v>257</v>
      </c>
      <c r="B230" s="10">
        <f t="shared" si="3"/>
        <v>2.0045977492646086E-3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5">
      <c r="A231" t="s">
        <v>257</v>
      </c>
      <c r="B231" s="10">
        <f t="shared" si="3"/>
        <v>1.2304531553922365E-2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5">
      <c r="A232" t="s">
        <v>258</v>
      </c>
      <c r="B232" s="10">
        <f t="shared" si="3"/>
        <v>1.5249007075571912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5">
      <c r="A233" t="s">
        <v>259</v>
      </c>
      <c r="B233" s="10">
        <f t="shared" si="3"/>
        <v>2.4440220624499655E-2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5">
      <c r="A234" t="s">
        <v>520</v>
      </c>
      <c r="B234" s="10">
        <f t="shared" si="3"/>
        <v>7.044443438776557E-2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5">
      <c r="A235" t="s">
        <v>261</v>
      </c>
      <c r="B235" s="10">
        <f t="shared" si="3"/>
        <v>1.1053168926110175E-6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5">
      <c r="A236" t="s">
        <v>521</v>
      </c>
      <c r="B236" s="10">
        <f t="shared" si="3"/>
        <v>1.5696445682220835E-2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5">
      <c r="A237" t="s">
        <v>522</v>
      </c>
      <c r="B237" s="10">
        <f t="shared" si="3"/>
        <v>1.2815120382750296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5">
      <c r="A238" t="s">
        <v>523</v>
      </c>
      <c r="B238" s="10">
        <f t="shared" si="3"/>
        <v>0.35150329584093049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5">
      <c r="A239" t="s">
        <v>265</v>
      </c>
      <c r="B239" s="10">
        <f t="shared" si="3"/>
        <v>1.5482409814682799E-3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5">
      <c r="A240" t="s">
        <v>265</v>
      </c>
      <c r="B240" s="10">
        <f t="shared" si="3"/>
        <v>2.1864438756881044E-2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5">
      <c r="A241" t="s">
        <v>524</v>
      </c>
      <c r="B241" s="10">
        <f t="shared" si="3"/>
        <v>3.203840956111617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5">
      <c r="A242" t="s">
        <v>525</v>
      </c>
      <c r="B242" s="10">
        <f t="shared" si="3"/>
        <v>6.5289134666101908E-2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5">
      <c r="A243" t="s">
        <v>526</v>
      </c>
      <c r="B243" s="10">
        <f t="shared" si="3"/>
        <v>0.12862037141327198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5">
      <c r="A244" t="s">
        <v>527</v>
      </c>
      <c r="B244" s="10">
        <f t="shared" si="3"/>
        <v>3.8153942155405212E-5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5">
      <c r="A245" t="s">
        <v>527</v>
      </c>
      <c r="B245" s="10">
        <f t="shared" si="3"/>
        <v>4.3987263155655128E-6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5">
      <c r="A246" t="s">
        <v>528</v>
      </c>
      <c r="B246" s="10">
        <f t="shared" si="3"/>
        <v>0.26141179089832872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5">
      <c r="A247" t="s">
        <v>272</v>
      </c>
      <c r="B247" s="10">
        <f t="shared" si="3"/>
        <v>9.8950251854267309E-7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5">
      <c r="A248" t="s">
        <v>272</v>
      </c>
      <c r="B248" s="10">
        <f t="shared" si="3"/>
        <v>9.7827166128148527E-2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5">
      <c r="A249" t="s">
        <v>529</v>
      </c>
      <c r="B249" s="10">
        <f t="shared" si="3"/>
        <v>0.15822987157961235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5">
      <c r="A250" t="s">
        <v>530</v>
      </c>
      <c r="B250" s="10">
        <f t="shared" si="3"/>
        <v>3.4484118843242609E-2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5">
      <c r="A251" t="s">
        <v>276</v>
      </c>
      <c r="B251" s="10">
        <f t="shared" si="3"/>
        <v>1.6850021878208503E-5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5">
      <c r="A252" t="s">
        <v>276</v>
      </c>
      <c r="B252" s="10">
        <f t="shared" si="3"/>
        <v>5.0134141881220513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491</v>
      </c>
      <c r="B253" s="10">
        <f t="shared" si="3"/>
        <v>8.4229224021760682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5">
      <c r="A254" t="s">
        <v>277</v>
      </c>
      <c r="B254" s="10">
        <f t="shared" si="3"/>
        <v>9.635422335053026E-2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5">
      <c r="A255" t="s">
        <v>278</v>
      </c>
      <c r="B255" s="10">
        <f t="shared" si="3"/>
        <v>2.3215299139332695E-3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280</v>
      </c>
      <c r="B256" s="10">
        <f t="shared" si="3"/>
        <v>0.17242662000077272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5">
      <c r="A257" t="s">
        <v>280</v>
      </c>
      <c r="B257" s="10">
        <f t="shared" si="3"/>
        <v>0.29468978870422957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5">
      <c r="A258" t="s">
        <v>531</v>
      </c>
      <c r="B258" s="10">
        <f t="shared" si="3"/>
        <v>0.12081698040928085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5">
      <c r="A259" t="s">
        <v>282</v>
      </c>
      <c r="B259" s="10">
        <f t="shared" si="3"/>
        <v>3.3569422601352868E-6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5">
      <c r="A260" t="s">
        <v>282</v>
      </c>
      <c r="B260" s="10">
        <f t="shared" si="3"/>
        <v>2.2959082779881038E-4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5">
      <c r="A261" t="s">
        <v>532</v>
      </c>
      <c r="B261" s="10">
        <f t="shared" si="3"/>
        <v>3.2723143563701046E-3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5">
      <c r="A262" t="s">
        <v>533</v>
      </c>
      <c r="B262" s="10">
        <f t="shared" si="3"/>
        <v>3.4030859328709737E-3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5">
      <c r="A263" t="s">
        <v>285</v>
      </c>
      <c r="B263" s="10">
        <f t="shared" si="3"/>
        <v>10.359218482031146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5">
      <c r="A264" t="s">
        <v>285</v>
      </c>
      <c r="B264" s="10">
        <f t="shared" si="3"/>
        <v>0.19522818877227999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5">
      <c r="A265" t="s">
        <v>285</v>
      </c>
      <c r="B265" s="10">
        <f t="shared" si="3"/>
        <v>58.702238064843137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5">
      <c r="A266" t="s">
        <v>286</v>
      </c>
      <c r="B266" s="10">
        <f t="shared" si="3"/>
        <v>4.9414458328192863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5">
      <c r="A267" t="s">
        <v>287</v>
      </c>
      <c r="B267" s="10">
        <f t="shared" si="3"/>
        <v>0.87452693368495127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5">
      <c r="A268" t="s">
        <v>288</v>
      </c>
      <c r="B268" s="10">
        <f t="shared" ref="B268:B275" si="4">H268*0.24/0.69/$H$11</f>
        <v>9.874850858722975E-2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5">
      <c r="A269" t="s">
        <v>289</v>
      </c>
      <c r="B269" s="10">
        <f t="shared" si="4"/>
        <v>54.289544605977042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5">
      <c r="A270" t="s">
        <v>290</v>
      </c>
      <c r="B270" s="10">
        <f t="shared" si="4"/>
        <v>2.3916736616715304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5">
      <c r="A271" t="s">
        <v>291</v>
      </c>
      <c r="B271" s="10">
        <f t="shared" si="4"/>
        <v>715.82706296130084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5">
      <c r="A272" t="s">
        <v>534</v>
      </c>
      <c r="B272" s="10">
        <f t="shared" si="4"/>
        <v>6.9364854826163128E-2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5">
      <c r="A273" t="s">
        <v>534</v>
      </c>
      <c r="B273" s="10">
        <f t="shared" si="4"/>
        <v>6.922240527918678E-3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5">
      <c r="A274" t="s">
        <v>534</v>
      </c>
      <c r="B274" s="10">
        <f t="shared" si="4"/>
        <v>6.3705437968288002E-3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5">
      <c r="A275" t="s">
        <v>534</v>
      </c>
      <c r="B275" s="10">
        <f t="shared" si="4"/>
        <v>0.51182893529018603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7" x14ac:dyDescent="0.25">
      <c r="A276" t="s">
        <v>538</v>
      </c>
      <c r="B276" s="10">
        <f>B11</f>
        <v>1</v>
      </c>
      <c r="C276" t="s">
        <v>36</v>
      </c>
      <c r="D276" t="s">
        <v>296</v>
      </c>
      <c r="F276" t="s">
        <v>294</v>
      </c>
    </row>
    <row r="278" spans="1:17" x14ac:dyDescent="0.25">
      <c r="A278" s="3"/>
      <c r="B278" s="11"/>
    </row>
    <row r="284" spans="1:17" x14ac:dyDescent="0.25">
      <c r="A284" s="3"/>
    </row>
    <row r="285" spans="1:17" x14ac:dyDescent="0.25">
      <c r="A285" s="3"/>
      <c r="B285" s="11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7" spans="1:17" x14ac:dyDescent="0.25">
      <c r="H287" s="2"/>
    </row>
    <row r="288" spans="1:17" x14ac:dyDescent="0.25">
      <c r="H288" s="2"/>
      <c r="Q288" s="2"/>
    </row>
    <row r="290" spans="8:17" x14ac:dyDescent="0.25">
      <c r="H290" s="2"/>
      <c r="Q290" s="2"/>
    </row>
    <row r="291" spans="8:17" x14ac:dyDescent="0.25">
      <c r="H291" s="2"/>
      <c r="Q291" s="2"/>
    </row>
    <row r="292" spans="8:17" x14ac:dyDescent="0.25">
      <c r="H292" s="2"/>
      <c r="Q292" s="2"/>
    </row>
    <row r="293" spans="8:17" x14ac:dyDescent="0.25">
      <c r="H293" s="2"/>
      <c r="Q293" s="2"/>
    </row>
    <row r="294" spans="8:17" x14ac:dyDescent="0.25">
      <c r="Q294" s="2"/>
    </row>
    <row r="300" spans="8:17" x14ac:dyDescent="0.25">
      <c r="H300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10" spans="8:8" x14ac:dyDescent="0.25">
      <c r="H310" s="2"/>
    </row>
    <row r="312" spans="8:8" x14ac:dyDescent="0.25">
      <c r="H312" s="2"/>
    </row>
    <row r="314" spans="8:8" x14ac:dyDescent="0.25">
      <c r="H314" s="2"/>
    </row>
    <row r="316" spans="8:8" x14ac:dyDescent="0.25">
      <c r="H316" s="2"/>
    </row>
    <row r="317" spans="8:8" x14ac:dyDescent="0.25">
      <c r="H317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3" spans="8:8" x14ac:dyDescent="0.25">
      <c r="H323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31" spans="8:8" x14ac:dyDescent="0.25">
      <c r="H331" s="2"/>
    </row>
    <row r="333" spans="8:8" x14ac:dyDescent="0.25">
      <c r="H333" s="2"/>
    </row>
    <row r="334" spans="8:8" x14ac:dyDescent="0.25">
      <c r="H334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75" spans="8:8" x14ac:dyDescent="0.25">
      <c r="H375" s="2"/>
    </row>
    <row r="381" spans="8:8" x14ac:dyDescent="0.25">
      <c r="H381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7" spans="8:8" x14ac:dyDescent="0.25">
      <c r="H387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3" spans="8:8" x14ac:dyDescent="0.25">
      <c r="H393" s="2"/>
    </row>
    <row r="394" spans="8:8" x14ac:dyDescent="0.25">
      <c r="H394" s="2"/>
    </row>
    <row r="400" spans="8:8" x14ac:dyDescent="0.25">
      <c r="H400" s="2"/>
    </row>
    <row r="404" spans="8:8" x14ac:dyDescent="0.25">
      <c r="H404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1" spans="8:8" x14ac:dyDescent="0.25">
      <c r="H411" s="2"/>
    </row>
    <row r="413" spans="8:8" x14ac:dyDescent="0.25">
      <c r="H413" s="2"/>
    </row>
    <row r="415" spans="8:8" x14ac:dyDescent="0.25">
      <c r="H415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7" spans="8:8" x14ac:dyDescent="0.25">
      <c r="H427" s="2"/>
    </row>
    <row r="428" spans="8:8" x14ac:dyDescent="0.25">
      <c r="H428" s="2"/>
    </row>
    <row r="432" spans="8:8" x14ac:dyDescent="0.25">
      <c r="H432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9" spans="8:8" x14ac:dyDescent="0.25">
      <c r="H439" s="2"/>
    </row>
    <row r="441" spans="8:8" x14ac:dyDescent="0.25">
      <c r="H441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3" spans="8:8" x14ac:dyDescent="0.25">
      <c r="H473" s="2"/>
    </row>
    <row r="476" spans="8:8" x14ac:dyDescent="0.25">
      <c r="H476" s="2"/>
    </row>
    <row r="478" spans="8:8" x14ac:dyDescent="0.25">
      <c r="H478" s="2"/>
    </row>
    <row r="480" spans="8:8" x14ac:dyDescent="0.25">
      <c r="H480" s="2"/>
    </row>
    <row r="483" spans="8:8" x14ac:dyDescent="0.25">
      <c r="H483" s="2"/>
    </row>
    <row r="484" spans="8:8" x14ac:dyDescent="0.25">
      <c r="H484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9" spans="8:8" x14ac:dyDescent="0.25">
      <c r="H509" s="2"/>
    </row>
    <row r="520" spans="8:8" x14ac:dyDescent="0.25">
      <c r="H520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6" spans="8:8" x14ac:dyDescent="0.25">
      <c r="H536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4" spans="8:8" x14ac:dyDescent="0.25">
      <c r="H604" s="2"/>
    </row>
    <row r="605" spans="8:8" x14ac:dyDescent="0.25">
      <c r="H605" s="2"/>
    </row>
    <row r="607" spans="8:8" x14ac:dyDescent="0.25">
      <c r="H607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3" spans="8:8" x14ac:dyDescent="0.25">
      <c r="H613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5" spans="8:8" x14ac:dyDescent="0.25">
      <c r="H665" s="2"/>
    </row>
    <row r="666" spans="8:8" x14ac:dyDescent="0.25">
      <c r="H666" s="2"/>
    </row>
  </sheetData>
  <autoFilter ref="A3:H27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opLeftCell="A25" workbookViewId="0">
      <selection activeCell="C66" sqref="C66"/>
    </sheetView>
  </sheetViews>
  <sheetFormatPr defaultColWidth="8.85546875" defaultRowHeight="15" x14ac:dyDescent="0.25"/>
  <cols>
    <col min="1" max="1" width="43.28515625" bestFit="1" customWidth="1"/>
    <col min="2" max="2" width="12" bestFit="1" customWidth="1"/>
    <col min="5" max="5" width="12" bestFit="1" customWidth="1"/>
    <col min="16" max="16" width="36.7109375" bestFit="1" customWidth="1"/>
    <col min="17" max="17" width="42.42578125" bestFit="1" customWidth="1"/>
    <col min="18" max="18" width="7" bestFit="1" customWidth="1"/>
    <col min="19" max="19" width="12" bestFit="1" customWidth="1"/>
    <col min="20" max="20" width="9.140625" customWidth="1"/>
  </cols>
  <sheetData>
    <row r="1" spans="1:20" x14ac:dyDescent="0.25">
      <c r="A1" t="s">
        <v>331</v>
      </c>
    </row>
    <row r="3" spans="1:20" x14ac:dyDescent="0.25">
      <c r="A3" s="6" t="s">
        <v>47</v>
      </c>
      <c r="P3" t="s">
        <v>46</v>
      </c>
    </row>
    <row r="4" spans="1:20" x14ac:dyDescent="0.25">
      <c r="B4" t="s">
        <v>17</v>
      </c>
      <c r="C4" t="s">
        <v>18</v>
      </c>
      <c r="Q4" t="s">
        <v>17</v>
      </c>
      <c r="R4" t="s">
        <v>18</v>
      </c>
    </row>
    <row r="5" spans="1:20" x14ac:dyDescent="0.25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0.52660182000906308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5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7.5360919399914371E-3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5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9.4939473133169208E-2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5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2.0069427781615342E-3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5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8.7668116677403554E-2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5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2.9008096840223985E-2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5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1.175795157921973E-2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5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4.065088891617331E-4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5">
      <c r="A13" s="3" t="s">
        <v>23</v>
      </c>
      <c r="B13">
        <f>0.0002</f>
        <v>2.0000000000000001E-4</v>
      </c>
      <c r="C13">
        <f>AVERAGE(1084,913,724,770,840)</f>
        <v>866.2</v>
      </c>
      <c r="D13">
        <f>B13*C13</f>
        <v>0.17324000000000001</v>
      </c>
      <c r="E13" s="4">
        <f t="shared" si="2"/>
        <v>0.24007499815360553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5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5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5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5">
      <c r="A17" t="s">
        <v>8</v>
      </c>
      <c r="C17" s="1">
        <v>0.14899999999999999</v>
      </c>
      <c r="D17" t="s">
        <v>22</v>
      </c>
    </row>
    <row r="20" spans="1:9" x14ac:dyDescent="0.25">
      <c r="A20" s="6" t="s">
        <v>305</v>
      </c>
    </row>
    <row r="21" spans="1:9" x14ac:dyDescent="0.25">
      <c r="B21" t="s">
        <v>17</v>
      </c>
      <c r="C21" t="s">
        <v>18</v>
      </c>
      <c r="E21" t="s">
        <v>0</v>
      </c>
    </row>
    <row r="22" spans="1:9" x14ac:dyDescent="0.25">
      <c r="A22" t="s">
        <v>306</v>
      </c>
      <c r="B22" s="8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5">
      <c r="A23" t="s">
        <v>307</v>
      </c>
      <c r="B23" s="9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5">
      <c r="A24" t="s">
        <v>308</v>
      </c>
      <c r="B24" s="9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5">
      <c r="A25" t="s">
        <v>309</v>
      </c>
      <c r="B25" s="9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5">
      <c r="A26" t="s">
        <v>310</v>
      </c>
      <c r="B26" s="9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5">
      <c r="A27" t="s">
        <v>311</v>
      </c>
      <c r="B27" s="9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5">
      <c r="A28" t="s">
        <v>312</v>
      </c>
      <c r="B28" s="9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5">
      <c r="A29" t="s">
        <v>313</v>
      </c>
      <c r="B29" s="9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5">
      <c r="A30" t="s">
        <v>314</v>
      </c>
      <c r="B30" s="9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5">
      <c r="A31" t="s">
        <v>3</v>
      </c>
      <c r="B31" s="9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5">
      <c r="A32" t="s">
        <v>315</v>
      </c>
      <c r="B32" s="9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5">
      <c r="A33" t="s">
        <v>62</v>
      </c>
      <c r="B33" s="9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5">
      <c r="A34" t="s">
        <v>63</v>
      </c>
      <c r="B34" s="9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5">
      <c r="A35" t="s">
        <v>316</v>
      </c>
      <c r="B35" s="9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5">
      <c r="A36" t="s">
        <v>317</v>
      </c>
      <c r="B36" s="9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5">
      <c r="A37" t="s">
        <v>5</v>
      </c>
      <c r="B37" s="9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5">
      <c r="A38" t="s">
        <v>6</v>
      </c>
      <c r="B38" s="9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5">
      <c r="A39" t="s">
        <v>318</v>
      </c>
      <c r="B39" s="9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5">
      <c r="A40" t="s">
        <v>319</v>
      </c>
      <c r="B40" s="9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5">
      <c r="A41" t="s">
        <v>7</v>
      </c>
      <c r="B41" s="9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5">
      <c r="A42" t="s">
        <v>8</v>
      </c>
      <c r="B42" s="9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5">
      <c r="A43" t="s">
        <v>320</v>
      </c>
      <c r="B43" s="9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5">
      <c r="A44" t="s">
        <v>9</v>
      </c>
      <c r="B44" s="9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x14ac:dyDescent="0.25">
      <c r="A45" s="1" t="s">
        <v>11</v>
      </c>
      <c r="B45" s="9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x14ac:dyDescent="0.25">
      <c r="A46" s="1" t="s">
        <v>11</v>
      </c>
      <c r="B46" s="9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x14ac:dyDescent="0.25">
      <c r="A47" s="1" t="s">
        <v>11</v>
      </c>
      <c r="B47" s="9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x14ac:dyDescent="0.25">
      <c r="A48" s="1" t="s">
        <v>321</v>
      </c>
      <c r="B48" s="9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x14ac:dyDescent="0.25">
      <c r="A49" s="1" t="s">
        <v>16</v>
      </c>
      <c r="B49" s="9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x14ac:dyDescent="0.25">
      <c r="A50" s="1" t="s">
        <v>322</v>
      </c>
      <c r="B50" s="9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x14ac:dyDescent="0.25">
      <c r="A51" s="1" t="s">
        <v>92</v>
      </c>
      <c r="B51" s="9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x14ac:dyDescent="0.25">
      <c r="A52" s="1" t="s">
        <v>93</v>
      </c>
      <c r="B52" s="9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x14ac:dyDescent="0.25">
      <c r="A53" s="1" t="s">
        <v>323</v>
      </c>
      <c r="B53" s="9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x14ac:dyDescent="0.25">
      <c r="A54" s="1" t="s">
        <v>323</v>
      </c>
      <c r="B54" s="9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x14ac:dyDescent="0.25">
      <c r="A55" s="1" t="s">
        <v>324</v>
      </c>
      <c r="B55" s="9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x14ac:dyDescent="0.25">
      <c r="A56" s="1" t="s">
        <v>98</v>
      </c>
      <c r="B56" s="9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x14ac:dyDescent="0.25">
      <c r="A57" s="1" t="s">
        <v>99</v>
      </c>
      <c r="B57" s="9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x14ac:dyDescent="0.25">
      <c r="A58" s="1" t="s">
        <v>325</v>
      </c>
      <c r="B58" s="9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x14ac:dyDescent="0.25">
      <c r="A59" s="1" t="s">
        <v>326</v>
      </c>
      <c r="B59" s="9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x14ac:dyDescent="0.25">
      <c r="A60" s="1" t="s">
        <v>327</v>
      </c>
      <c r="B60" s="9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x14ac:dyDescent="0.25">
      <c r="A61" s="1" t="s">
        <v>328</v>
      </c>
      <c r="B61" s="9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x14ac:dyDescent="0.25">
      <c r="A62" s="1" t="s">
        <v>329</v>
      </c>
      <c r="B62" s="9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x14ac:dyDescent="0.25">
      <c r="A63" s="1" t="s">
        <v>330</v>
      </c>
      <c r="B63" s="9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x14ac:dyDescent="0.25">
      <c r="A64" s="1" t="s">
        <v>101</v>
      </c>
      <c r="B64" s="8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x14ac:dyDescent="0.25">
      <c r="A65" s="1" t="s">
        <v>102</v>
      </c>
      <c r="B65" s="9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x14ac:dyDescent="0.25">
      <c r="A66" s="1" t="s">
        <v>23</v>
      </c>
      <c r="B66">
        <f>0.0002</f>
        <v>2.0000000000000001E-4</v>
      </c>
      <c r="C66" s="7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5">
      <c r="B67" s="7"/>
      <c r="C67" s="1"/>
      <c r="D67" s="1"/>
      <c r="E67" s="1"/>
    </row>
    <row r="71" spans="1:7" x14ac:dyDescent="0.25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topLeftCell="A268" workbookViewId="0">
      <selection activeCell="B281" sqref="B281"/>
    </sheetView>
  </sheetViews>
  <sheetFormatPr defaultColWidth="8.85546875"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10.140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331</v>
      </c>
    </row>
    <row r="3" spans="1:8" x14ac:dyDescent="0.25">
      <c r="A3" t="s">
        <v>28</v>
      </c>
      <c r="B3" t="s">
        <v>23</v>
      </c>
    </row>
    <row r="5" spans="1:8" x14ac:dyDescent="0.25">
      <c r="A5" s="3" t="s">
        <v>29</v>
      </c>
      <c r="B5" s="3" t="s">
        <v>50</v>
      </c>
    </row>
    <row r="6" spans="1:8" x14ac:dyDescent="0.25">
      <c r="A6" t="s">
        <v>30</v>
      </c>
      <c r="B6" t="s">
        <v>48</v>
      </c>
    </row>
    <row r="7" spans="1:8" x14ac:dyDescent="0.25">
      <c r="A7" t="s">
        <v>31</v>
      </c>
      <c r="B7" t="s">
        <v>49</v>
      </c>
    </row>
    <row r="8" spans="1:8" x14ac:dyDescent="0.25">
      <c r="A8" t="s">
        <v>33</v>
      </c>
      <c r="B8">
        <v>1</v>
      </c>
    </row>
    <row r="9" spans="1:8" x14ac:dyDescent="0.25">
      <c r="A9" t="s">
        <v>34</v>
      </c>
      <c r="B9" t="s">
        <v>304</v>
      </c>
    </row>
    <row r="10" spans="1:8" x14ac:dyDescent="0.25">
      <c r="A10" t="s">
        <v>35</v>
      </c>
      <c r="B10" t="s">
        <v>36</v>
      </c>
    </row>
    <row r="11" spans="1:8" x14ac:dyDescent="0.25">
      <c r="A11" s="3" t="s">
        <v>37</v>
      </c>
    </row>
    <row r="12" spans="1:8" x14ac:dyDescent="0.25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5">
      <c r="A13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5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5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5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5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5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5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5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5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5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5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5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5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5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5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5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5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5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5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5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5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5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5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5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5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5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5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5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5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5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5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5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5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5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5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5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5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5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5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5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5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5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5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5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5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5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5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5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5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5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5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5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5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5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5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5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5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5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5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5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5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5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5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5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5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5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5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5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5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5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5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5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5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5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5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5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5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5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5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5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5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5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5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5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5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5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5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5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5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5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5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5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5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5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5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5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5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5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5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5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5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5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5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5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5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5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5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5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5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5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5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5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5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5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5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5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5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5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5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5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5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5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5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5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5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5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5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5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5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5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5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5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5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5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5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5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5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5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5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5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5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5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5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5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5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5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5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5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5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5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5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5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5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5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5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5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5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5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5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5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5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5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5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5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5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5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5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5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5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5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5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5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5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5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5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5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5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5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5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5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5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5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5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5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5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5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5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5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5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5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5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5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5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5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5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5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5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5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5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5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5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5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5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5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5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5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5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5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5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5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5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5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5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5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5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5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5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5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5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5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5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5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5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5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5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5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5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5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5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5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5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5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5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5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5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5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5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5">
      <c r="A280" s="3" t="s">
        <v>29</v>
      </c>
      <c r="B280" s="3" t="s">
        <v>495</v>
      </c>
      <c r="J280" s="3"/>
    </row>
    <row r="281" spans="1:11" x14ac:dyDescent="0.25">
      <c r="A281" t="s">
        <v>30</v>
      </c>
      <c r="B281" t="s">
        <v>496</v>
      </c>
    </row>
    <row r="282" spans="1:11" x14ac:dyDescent="0.25">
      <c r="A282" t="s">
        <v>31</v>
      </c>
      <c r="B282" t="s">
        <v>49</v>
      </c>
    </row>
    <row r="283" spans="1:11" x14ac:dyDescent="0.25">
      <c r="A283" t="s">
        <v>33</v>
      </c>
      <c r="B283">
        <v>1</v>
      </c>
    </row>
    <row r="284" spans="1:11" x14ac:dyDescent="0.25">
      <c r="A284" t="s">
        <v>34</v>
      </c>
      <c r="B284" t="s">
        <v>23</v>
      </c>
    </row>
    <row r="285" spans="1:11" x14ac:dyDescent="0.25">
      <c r="A285" t="s">
        <v>35</v>
      </c>
      <c r="B285" t="s">
        <v>36</v>
      </c>
    </row>
    <row r="286" spans="1:11" x14ac:dyDescent="0.25">
      <c r="A286" s="3" t="s">
        <v>37</v>
      </c>
      <c r="J286" s="3"/>
    </row>
    <row r="287" spans="1:11" x14ac:dyDescent="0.25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5">
      <c r="A288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5">
      <c r="A289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</row>
    <row r="290" spans="1:11" x14ac:dyDescent="0.25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5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5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5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5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5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5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5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5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5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5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5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5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5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5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5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5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5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5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5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5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5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5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5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5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5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5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5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5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5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5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5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5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5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5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5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5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5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5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5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5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5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5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5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5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5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5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5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5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5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5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5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5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5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5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5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5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5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5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5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5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5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5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5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5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5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5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5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5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5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5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5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5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5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5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5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5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5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5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5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5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5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5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5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5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5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5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5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5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5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5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5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5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5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5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5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5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5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5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5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5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5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5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5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5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5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5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5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5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5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5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5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5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5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5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5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5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5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5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5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5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5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5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5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5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5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5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5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5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5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5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5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5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5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5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5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5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5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5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5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5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5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5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5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5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5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5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5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5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5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5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5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5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5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5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5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5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5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5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5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5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5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5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5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5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5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5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5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5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5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5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5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5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5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5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5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5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5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5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5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5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5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5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5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5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5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5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5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5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5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5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5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5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5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5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5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5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5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5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5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5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5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5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5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5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5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5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5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5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5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5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5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5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5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5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5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5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5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5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5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5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5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5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5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5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5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5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5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5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5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5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5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5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5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5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5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5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5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5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5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5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5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5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5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5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5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5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5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5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5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5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5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5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5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5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5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5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5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5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5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5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5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5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5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5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5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5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5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5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5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5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5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5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5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5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5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5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5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5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5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5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5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5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5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5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5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5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5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5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5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5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5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5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5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5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5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5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5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5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5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5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5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5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5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5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5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5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5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5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5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5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5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5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5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5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5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5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5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5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5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5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5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5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5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5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5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5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5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5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5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5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5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5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5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5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5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5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5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5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5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5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5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5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5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5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5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5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5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5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5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5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5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5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5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5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5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5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5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5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5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5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5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5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5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5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5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5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5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5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5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2024-10-02T14:13:48Z</dcterms:modified>
</cp:coreProperties>
</file>