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bdon\Documents\GitHub\"/>
    </mc:Choice>
  </mc:AlternateContent>
  <xr:revisionPtr revIDLastSave="0" documentId="13_ncr:1_{CED6C73F-4946-455C-B79A-DDEA5DCC3FD7}" xr6:coauthVersionLast="47" xr6:coauthVersionMax="47" xr10:uidLastSave="{00000000-0000-0000-0000-000000000000}"/>
  <bookViews>
    <workbookView xWindow="-108" yWindow="-108" windowWidth="30936" windowHeight="16896" xr2:uid="{A1FDCB0D-6B30-4C31-B663-4464D1CAA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9" i="1" l="1"/>
  <c r="O11" i="1"/>
  <c r="O10" i="1"/>
  <c r="O9" i="1"/>
  <c r="O6" i="1"/>
  <c r="N6" i="1"/>
  <c r="N14" i="1"/>
  <c r="O14" i="1"/>
  <c r="M12" i="1"/>
  <c r="L12" i="1"/>
  <c r="L13" i="1"/>
  <c r="L14" i="1"/>
  <c r="P7" i="1"/>
  <c r="Q7" i="1" s="1"/>
  <c r="K19" i="1" l="1"/>
  <c r="L19" i="1" s="1"/>
  <c r="L21" i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P21" i="1"/>
  <c r="N19" i="1"/>
  <c r="N9" i="1"/>
  <c r="Q21" i="1" l="1"/>
</calcChain>
</file>

<file path=xl/sharedStrings.xml><?xml version="1.0" encoding="utf-8"?>
<sst xmlns="http://schemas.openxmlformats.org/spreadsheetml/2006/main" count="64" uniqueCount="51">
  <si>
    <t>LED</t>
  </si>
  <si>
    <t>Driver</t>
  </si>
  <si>
    <t>sensor</t>
  </si>
  <si>
    <t>multiconductor cable</t>
  </si>
  <si>
    <t>3-pin receptacle</t>
  </si>
  <si>
    <t xml:space="preserve">2-pin receptacle </t>
  </si>
  <si>
    <t>3-pin header</t>
  </si>
  <si>
    <t>2-pin header</t>
  </si>
  <si>
    <t>10-pin header</t>
  </si>
  <si>
    <t>Contact sockets</t>
  </si>
  <si>
    <t xml:space="preserve">Newark </t>
  </si>
  <si>
    <t>Count</t>
  </si>
  <si>
    <t>Per tube</t>
  </si>
  <si>
    <t>per unit</t>
  </si>
  <si>
    <t>3 units</t>
  </si>
  <si>
    <t>C503B-AAN-CY0B0251</t>
  </si>
  <si>
    <t>NSI45020AT1G</t>
  </si>
  <si>
    <t>TEMT6000</t>
  </si>
  <si>
    <t>22-01-3037</t>
  </si>
  <si>
    <t>22-01-3027</t>
  </si>
  <si>
    <t>22-27-2031</t>
  </si>
  <si>
    <t>22-23-2021</t>
  </si>
  <si>
    <t>08-50-0032</t>
  </si>
  <si>
    <t>Supplier</t>
  </si>
  <si>
    <t>Item #</t>
  </si>
  <si>
    <t>LabJack</t>
  </si>
  <si>
    <t>Purchase</t>
  </si>
  <si>
    <t>USB header</t>
  </si>
  <si>
    <t>terminal for splitting</t>
  </si>
  <si>
    <t>jumper for terminal</t>
  </si>
  <si>
    <t>Kulka® 600 GP Series</t>
  </si>
  <si>
    <t>or</t>
  </si>
  <si>
    <t>Digikey</t>
  </si>
  <si>
    <t>10-pin receptacle</t>
  </si>
  <si>
    <t>WM9150-ND</t>
  </si>
  <si>
    <t>WM9219-ND</t>
  </si>
  <si>
    <t>Newark</t>
  </si>
  <si>
    <t>DigiKey</t>
  </si>
  <si>
    <t>USBR-B-S-S-O-TH</t>
  </si>
  <si>
    <t>Amazon</t>
  </si>
  <si>
    <t>cost</t>
  </si>
  <si>
    <t>-</t>
  </si>
  <si>
    <t>Other</t>
  </si>
  <si>
    <t xml:space="preserve">Wire to jack screw terminal </t>
  </si>
  <si>
    <t>amazon</t>
  </si>
  <si>
    <t>https://www.amazon.com/DAYKIT-Female-2-1x5-5MM-Adapter-Connector/dp/B01J1WZENK</t>
  </si>
  <si>
    <t>power supply</t>
  </si>
  <si>
    <t>Common ground options:</t>
  </si>
  <si>
    <t>Screw it, just wire them all together.</t>
  </si>
  <si>
    <t>16-00015</t>
  </si>
  <si>
    <t>DigiKey maybe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</si>
</sst>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1859-2C2D-4BD5-825C-5CE2A86DCACB}">
  <dimension ref="G3:Q30"/>
  <sheetViews>
    <sheetView tabSelected="1" workbookViewId="0">
      <selection activeCell="H18" sqref="H18"/>
    </sheetView>
  </sheetViews>
  <sheetFormatPr defaultRowHeight="14.4" x14ac:dyDescent="0.3"/>
  <cols>
    <col min="7" max="7" width="36.77734375" bestFit="1" customWidth="1"/>
    <col min="8" max="8" width="15.44140625" customWidth="1"/>
    <col min="9" max="9" width="19.5546875" bestFit="1" customWidth="1"/>
  </cols>
  <sheetData>
    <row r="3" spans="7:17" x14ac:dyDescent="0.3">
      <c r="J3" s="1" t="s">
        <v>11</v>
      </c>
      <c r="K3" s="1"/>
      <c r="L3" s="1"/>
      <c r="M3" s="1"/>
    </row>
    <row r="4" spans="7:17" x14ac:dyDescent="0.3">
      <c r="H4" t="s">
        <v>23</v>
      </c>
      <c r="I4" t="s">
        <v>24</v>
      </c>
      <c r="J4" t="s">
        <v>12</v>
      </c>
      <c r="K4" t="s">
        <v>13</v>
      </c>
      <c r="L4" t="s">
        <v>14</v>
      </c>
      <c r="M4" t="s">
        <v>26</v>
      </c>
      <c r="N4" t="s">
        <v>36</v>
      </c>
      <c r="O4" t="s">
        <v>37</v>
      </c>
      <c r="P4" t="s">
        <v>42</v>
      </c>
      <c r="Q4" t="s">
        <v>40</v>
      </c>
    </row>
    <row r="5" spans="7:17" x14ac:dyDescent="0.3">
      <c r="G5" t="s">
        <v>0</v>
      </c>
      <c r="H5" t="s">
        <v>10</v>
      </c>
      <c r="I5" t="s">
        <v>15</v>
      </c>
      <c r="J5">
        <v>1</v>
      </c>
      <c r="K5">
        <f>J5*16</f>
        <v>16</v>
      </c>
      <c r="L5">
        <f>K5*3</f>
        <v>48</v>
      </c>
      <c r="M5">
        <v>100</v>
      </c>
      <c r="N5">
        <v>21.6</v>
      </c>
      <c r="O5">
        <v>15.48</v>
      </c>
    </row>
    <row r="6" spans="7:17" x14ac:dyDescent="0.3">
      <c r="G6" t="s">
        <v>1</v>
      </c>
      <c r="H6" t="s">
        <v>10</v>
      </c>
      <c r="I6" t="s">
        <v>16</v>
      </c>
      <c r="J6">
        <v>1</v>
      </c>
      <c r="K6">
        <f t="shared" ref="K6:K19" si="0">J6*16</f>
        <v>16</v>
      </c>
      <c r="L6">
        <f t="shared" ref="L6:L23" si="1">K6*3</f>
        <v>48</v>
      </c>
      <c r="M6">
        <v>50</v>
      </c>
      <c r="N6">
        <f>M6*0.336</f>
        <v>16.8</v>
      </c>
      <c r="O6">
        <f>M6*0.3732</f>
        <v>18.66</v>
      </c>
    </row>
    <row r="7" spans="7:17" x14ac:dyDescent="0.3">
      <c r="G7" t="s">
        <v>2</v>
      </c>
      <c r="H7" t="s">
        <v>39</v>
      </c>
      <c r="I7" t="s">
        <v>17</v>
      </c>
      <c r="J7">
        <v>1</v>
      </c>
      <c r="K7">
        <f t="shared" si="0"/>
        <v>16</v>
      </c>
      <c r="L7">
        <f t="shared" si="1"/>
        <v>48</v>
      </c>
      <c r="M7">
        <v>52</v>
      </c>
      <c r="N7" t="s">
        <v>41</v>
      </c>
      <c r="P7">
        <f>1.5*M7</f>
        <v>78</v>
      </c>
      <c r="Q7">
        <f>P7</f>
        <v>78</v>
      </c>
    </row>
    <row r="8" spans="7:17" x14ac:dyDescent="0.3">
      <c r="G8" t="s">
        <v>4</v>
      </c>
      <c r="H8" t="s">
        <v>10</v>
      </c>
      <c r="I8" t="s">
        <v>18</v>
      </c>
      <c r="J8">
        <v>2</v>
      </c>
      <c r="K8">
        <f t="shared" si="0"/>
        <v>32</v>
      </c>
      <c r="L8">
        <f t="shared" si="1"/>
        <v>96</v>
      </c>
      <c r="M8">
        <v>100</v>
      </c>
      <c r="N8">
        <v>7.9</v>
      </c>
      <c r="O8">
        <v>10.99</v>
      </c>
    </row>
    <row r="9" spans="7:17" x14ac:dyDescent="0.3">
      <c r="G9" t="s">
        <v>5</v>
      </c>
      <c r="H9" t="s">
        <v>10</v>
      </c>
      <c r="I9" t="s">
        <v>19</v>
      </c>
      <c r="J9">
        <v>1</v>
      </c>
      <c r="K9">
        <f t="shared" si="0"/>
        <v>16</v>
      </c>
      <c r="L9">
        <f t="shared" si="1"/>
        <v>48</v>
      </c>
      <c r="M9">
        <v>50</v>
      </c>
      <c r="N9">
        <f>50*0.086</f>
        <v>4.3</v>
      </c>
      <c r="O9">
        <f>M9*0.11</f>
        <v>5.5</v>
      </c>
    </row>
    <row r="10" spans="7:17" x14ac:dyDescent="0.3">
      <c r="G10" t="s">
        <v>6</v>
      </c>
      <c r="H10" t="s">
        <v>10</v>
      </c>
      <c r="I10" t="s">
        <v>20</v>
      </c>
      <c r="J10">
        <v>2</v>
      </c>
      <c r="K10">
        <f t="shared" si="0"/>
        <v>32</v>
      </c>
      <c r="L10">
        <f t="shared" si="1"/>
        <v>96</v>
      </c>
      <c r="M10">
        <v>100</v>
      </c>
      <c r="N10">
        <v>13.6</v>
      </c>
      <c r="O10">
        <f>M10*0.2702</f>
        <v>27.02</v>
      </c>
    </row>
    <row r="11" spans="7:17" x14ac:dyDescent="0.3">
      <c r="G11" t="s">
        <v>7</v>
      </c>
      <c r="H11" t="s">
        <v>10</v>
      </c>
      <c r="I11" t="s">
        <v>21</v>
      </c>
      <c r="J11">
        <v>1</v>
      </c>
      <c r="K11">
        <f t="shared" si="0"/>
        <v>16</v>
      </c>
      <c r="L11">
        <f t="shared" si="1"/>
        <v>48</v>
      </c>
      <c r="M11">
        <v>50</v>
      </c>
      <c r="N11">
        <v>5.45</v>
      </c>
      <c r="O11">
        <f>M11*0.168</f>
        <v>8.4</v>
      </c>
    </row>
    <row r="12" spans="7:17" x14ac:dyDescent="0.3">
      <c r="G12" s="2" t="s">
        <v>33</v>
      </c>
      <c r="H12" s="2" t="s">
        <v>32</v>
      </c>
      <c r="I12" s="2" t="s">
        <v>34</v>
      </c>
      <c r="J12" s="2">
        <v>0</v>
      </c>
      <c r="K12" s="2">
        <v>3</v>
      </c>
      <c r="L12" s="2">
        <f t="shared" si="1"/>
        <v>9</v>
      </c>
      <c r="M12" s="2">
        <f>10</f>
        <v>10</v>
      </c>
      <c r="N12" s="2"/>
      <c r="O12" s="2">
        <v>17.7</v>
      </c>
      <c r="P12" s="2"/>
      <c r="Q12" s="2"/>
    </row>
    <row r="13" spans="7:17" x14ac:dyDescent="0.3">
      <c r="G13" s="2" t="s">
        <v>8</v>
      </c>
      <c r="H13" s="2" t="s">
        <v>32</v>
      </c>
      <c r="I13" s="2" t="s">
        <v>35</v>
      </c>
      <c r="J13" s="2">
        <v>0</v>
      </c>
      <c r="K13" s="2">
        <v>3</v>
      </c>
      <c r="L13" s="2">
        <f>K13*3</f>
        <v>9</v>
      </c>
      <c r="M13" s="2">
        <v>10</v>
      </c>
      <c r="N13" s="2"/>
      <c r="O13" s="2">
        <v>12.2</v>
      </c>
      <c r="P13" s="2"/>
      <c r="Q13" s="2"/>
    </row>
    <row r="14" spans="7:17" x14ac:dyDescent="0.3">
      <c r="G14" t="s">
        <v>27</v>
      </c>
      <c r="H14" t="s">
        <v>10</v>
      </c>
      <c r="I14" t="s">
        <v>38</v>
      </c>
      <c r="J14">
        <v>0</v>
      </c>
      <c r="K14">
        <v>1</v>
      </c>
      <c r="L14">
        <f>K14*3</f>
        <v>3</v>
      </c>
      <c r="M14">
        <v>5</v>
      </c>
      <c r="N14">
        <f>1.52*M14</f>
        <v>7.6</v>
      </c>
      <c r="O14">
        <f>M14*2.24</f>
        <v>11.200000000000001</v>
      </c>
    </row>
    <row r="16" spans="7:17" x14ac:dyDescent="0.3">
      <c r="G16" t="s">
        <v>43</v>
      </c>
      <c r="H16" t="s">
        <v>44</v>
      </c>
      <c r="I16" t="s">
        <v>45</v>
      </c>
      <c r="J16">
        <v>0</v>
      </c>
      <c r="K16">
        <v>0</v>
      </c>
      <c r="L16">
        <v>1</v>
      </c>
      <c r="M16">
        <v>1</v>
      </c>
      <c r="P16">
        <v>8</v>
      </c>
    </row>
    <row r="17" spans="7:17" x14ac:dyDescent="0.3">
      <c r="G17" t="s">
        <v>46</v>
      </c>
      <c r="H17" t="s">
        <v>50</v>
      </c>
      <c r="I17" t="s">
        <v>49</v>
      </c>
      <c r="J17">
        <v>0</v>
      </c>
      <c r="K17">
        <v>1</v>
      </c>
      <c r="L17">
        <v>3</v>
      </c>
      <c r="M17">
        <v>3</v>
      </c>
      <c r="O17">
        <f>M17*6.95</f>
        <v>20.85</v>
      </c>
    </row>
    <row r="19" spans="7:17" x14ac:dyDescent="0.3">
      <c r="G19" t="s">
        <v>9</v>
      </c>
      <c r="H19" t="s">
        <v>10</v>
      </c>
      <c r="I19" t="s">
        <v>22</v>
      </c>
      <c r="J19">
        <v>8</v>
      </c>
      <c r="K19">
        <f t="shared" si="0"/>
        <v>128</v>
      </c>
      <c r="L19">
        <f t="shared" si="1"/>
        <v>384</v>
      </c>
      <c r="M19">
        <v>400</v>
      </c>
      <c r="N19">
        <f>M19*0.065</f>
        <v>26</v>
      </c>
      <c r="O19">
        <f>M19*0.0985</f>
        <v>39.4</v>
      </c>
    </row>
    <row r="20" spans="7:17" x14ac:dyDescent="0.3">
      <c r="G20" t="s">
        <v>3</v>
      </c>
    </row>
    <row r="21" spans="7:17" x14ac:dyDescent="0.3">
      <c r="G21" t="s">
        <v>25</v>
      </c>
      <c r="K21">
        <v>1</v>
      </c>
      <c r="L21">
        <f t="shared" si="1"/>
        <v>3</v>
      </c>
      <c r="M21">
        <v>3</v>
      </c>
      <c r="P21">
        <f>130*M21</f>
        <v>390</v>
      </c>
      <c r="Q21">
        <f>P21</f>
        <v>390</v>
      </c>
    </row>
    <row r="26" spans="7:17" x14ac:dyDescent="0.3">
      <c r="G26" t="s">
        <v>47</v>
      </c>
    </row>
    <row r="27" spans="7:17" x14ac:dyDescent="0.3">
      <c r="G27" t="s">
        <v>48</v>
      </c>
    </row>
    <row r="28" spans="7:17" x14ac:dyDescent="0.3">
      <c r="G28" t="s">
        <v>43</v>
      </c>
      <c r="H28" t="s">
        <v>44</v>
      </c>
      <c r="I28" t="s">
        <v>45</v>
      </c>
    </row>
    <row r="29" spans="7:17" x14ac:dyDescent="0.3">
      <c r="G29" t="s">
        <v>28</v>
      </c>
      <c r="H29" t="s">
        <v>10</v>
      </c>
      <c r="I29">
        <v>387700108</v>
      </c>
      <c r="J29" t="s">
        <v>31</v>
      </c>
      <c r="K29" t="s">
        <v>30</v>
      </c>
    </row>
    <row r="30" spans="7:17" x14ac:dyDescent="0.3">
      <c r="G30" t="s">
        <v>29</v>
      </c>
      <c r="H30" t="s">
        <v>10</v>
      </c>
      <c r="I30">
        <v>380021290</v>
      </c>
    </row>
  </sheetData>
  <mergeCells count="1"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Hebdon, Skyler</dc:creator>
  <cp:lastModifiedBy>Hebdon, Skyler</cp:lastModifiedBy>
  <dcterms:created xsi:type="dcterms:W3CDTF">2023-12-07T21:46:26Z</dcterms:created>
  <dcterms:modified xsi:type="dcterms:W3CDTF">2023-12-12T00:59:41Z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2023-12-11T21:28:57Z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62ce7735-18d8-4913-a8d5-90c0abf47a1b</vt:lpwstr>
  </property>
  <property fmtid="{D5CDD505-2E9C-101B-9397-08002B2CF9AE}" pid="8" name="MSIP_Label_95965d95-ecc0-4720-b759-1f33c42ed7da_ContentBits">
    <vt:lpwstr>0</vt:lpwstr>
  </property>
</Properties>
</file>