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736F78A9-08A9-46ED-B96B-ED31A41D9E7D}" xr6:coauthVersionLast="47" xr6:coauthVersionMax="47" xr10:uidLastSave="{00000000-0000-0000-0000-000000000000}"/>
  <bookViews>
    <workbookView xWindow="-110" yWindow="-110" windowWidth="19420" windowHeight="11500" activeTab="1" xr2:uid="{0FB8D6CD-8546-4236-B63D-A974CB21DD58}"/>
  </bookViews>
  <sheets>
    <sheet name="Silicon" sheetId="1" r:id="rId1"/>
    <sheet name="CdTe" sheetId="3" r:id="rId2"/>
    <sheet name="CSA Scaling" sheetId="2" r:id="rId3"/>
  </sheets>
  <definedNames>
    <definedName name="_ftn1" localSheetId="2">'CSA Scaling'!$A$14</definedName>
    <definedName name="_ftnref1" localSheetId="2">'CSA Scaling'!$A$8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2" i="3"/>
  <c r="P2" i="3"/>
  <c r="H57" i="3" l="1"/>
  <c r="H56" i="3"/>
  <c r="H55" i="3"/>
  <c r="K55" i="3" s="1"/>
  <c r="H54" i="3"/>
  <c r="H53" i="3"/>
  <c r="H52" i="3"/>
  <c r="H51" i="3"/>
  <c r="K51" i="3" s="1"/>
  <c r="H50" i="3"/>
  <c r="H49" i="3"/>
  <c r="I49" i="3" s="1"/>
  <c r="H48" i="3"/>
  <c r="H47" i="3"/>
  <c r="K47" i="3" s="1"/>
  <c r="H46" i="3"/>
  <c r="H45" i="3"/>
  <c r="H44" i="3"/>
  <c r="H43" i="3"/>
  <c r="K43" i="3" s="1"/>
  <c r="H42" i="3"/>
  <c r="H41" i="3"/>
  <c r="I41" i="3" s="1"/>
  <c r="H40" i="3"/>
  <c r="H39" i="3"/>
  <c r="K39" i="3" s="1"/>
  <c r="H38" i="3"/>
  <c r="H37" i="3"/>
  <c r="H36" i="3"/>
  <c r="P36" i="3" s="1"/>
  <c r="H35" i="3"/>
  <c r="K35" i="3" s="1"/>
  <c r="H34" i="3"/>
  <c r="H33" i="3"/>
  <c r="I33" i="3" s="1"/>
  <c r="H32" i="3"/>
  <c r="H31" i="3"/>
  <c r="K31" i="3" s="1"/>
  <c r="H30" i="3"/>
  <c r="H29" i="3"/>
  <c r="I29" i="3" s="1"/>
  <c r="H28" i="3"/>
  <c r="H27" i="3"/>
  <c r="K27" i="3" s="1"/>
  <c r="H26" i="3"/>
  <c r="K26" i="3" s="1"/>
  <c r="H25" i="3"/>
  <c r="H24" i="3"/>
  <c r="H23" i="3"/>
  <c r="K23" i="3" s="1"/>
  <c r="H22" i="3"/>
  <c r="H21" i="3"/>
  <c r="H20" i="3"/>
  <c r="H19" i="3"/>
  <c r="K19" i="3" s="1"/>
  <c r="H18" i="3"/>
  <c r="H17" i="3"/>
  <c r="H16" i="3"/>
  <c r="H15" i="3"/>
  <c r="K15" i="3" s="1"/>
  <c r="H14" i="3"/>
  <c r="H13" i="3"/>
  <c r="I13" i="3" s="1"/>
  <c r="H12" i="3"/>
  <c r="H11" i="3"/>
  <c r="K11" i="3" s="1"/>
  <c r="H10" i="3"/>
  <c r="H9" i="3"/>
  <c r="H8" i="3"/>
  <c r="H7" i="3"/>
  <c r="K7" i="3" s="1"/>
  <c r="H6" i="3"/>
  <c r="P6" i="3" s="1"/>
  <c r="H5" i="3"/>
  <c r="H4" i="3"/>
  <c r="M4" i="3" s="1"/>
  <c r="X3" i="3"/>
  <c r="Z3" i="3" s="1"/>
  <c r="X6" i="3" s="1"/>
  <c r="H3" i="3"/>
  <c r="H2" i="3"/>
  <c r="I3" i="1"/>
  <c r="Q3" i="1" s="1"/>
  <c r="I4" i="1"/>
  <c r="Q4" i="1" s="1"/>
  <c r="I5" i="1"/>
  <c r="Q5" i="1" s="1"/>
  <c r="I6" i="1"/>
  <c r="Q6" i="1" s="1"/>
  <c r="I7" i="1"/>
  <c r="Q7" i="1" s="1"/>
  <c r="I8" i="1"/>
  <c r="Q8" i="1" s="1"/>
  <c r="I9" i="1"/>
  <c r="Q9" i="1" s="1"/>
  <c r="I10" i="1"/>
  <c r="L10" i="1" s="1"/>
  <c r="I11" i="1"/>
  <c r="Q11" i="1" s="1"/>
  <c r="I12" i="1"/>
  <c r="Q12" i="1" s="1"/>
  <c r="I13" i="1"/>
  <c r="Q13" i="1" s="1"/>
  <c r="I14" i="1"/>
  <c r="Q14" i="1" s="1"/>
  <c r="I15" i="1"/>
  <c r="Q15" i="1" s="1"/>
  <c r="I16" i="1"/>
  <c r="Q16" i="1" s="1"/>
  <c r="I17" i="1"/>
  <c r="P17" i="1" s="1"/>
  <c r="I18" i="1"/>
  <c r="L18" i="1" s="1"/>
  <c r="I19" i="1"/>
  <c r="Q19" i="1" s="1"/>
  <c r="I20" i="1"/>
  <c r="Q20" i="1" s="1"/>
  <c r="I21" i="1"/>
  <c r="Q21" i="1" s="1"/>
  <c r="I22" i="1"/>
  <c r="Q22" i="1" s="1"/>
  <c r="I23" i="1"/>
  <c r="Q23" i="1" s="1"/>
  <c r="I24" i="1"/>
  <c r="Q24" i="1" s="1"/>
  <c r="I25" i="1"/>
  <c r="P25" i="1" s="1"/>
  <c r="I26" i="1"/>
  <c r="L26" i="1" s="1"/>
  <c r="I27" i="1"/>
  <c r="Q27" i="1" s="1"/>
  <c r="I28" i="1"/>
  <c r="Q28" i="1" s="1"/>
  <c r="I29" i="1"/>
  <c r="Q29" i="1" s="1"/>
  <c r="I30" i="1"/>
  <c r="Q30" i="1" s="1"/>
  <c r="I31" i="1"/>
  <c r="Q31" i="1" s="1"/>
  <c r="I32" i="1"/>
  <c r="Q32" i="1" s="1"/>
  <c r="I33" i="1"/>
  <c r="L33" i="1" s="1"/>
  <c r="I34" i="1"/>
  <c r="L34" i="1" s="1"/>
  <c r="I35" i="1"/>
  <c r="Q35" i="1" s="1"/>
  <c r="I36" i="1"/>
  <c r="Q36" i="1" s="1"/>
  <c r="I37" i="1"/>
  <c r="Q37" i="1" s="1"/>
  <c r="I38" i="1"/>
  <c r="Q38" i="1" s="1"/>
  <c r="I39" i="1"/>
  <c r="Q39" i="1" s="1"/>
  <c r="I40" i="1"/>
  <c r="Q40" i="1" s="1"/>
  <c r="I41" i="1"/>
  <c r="O41" i="1" s="1"/>
  <c r="I42" i="1"/>
  <c r="L42" i="1" s="1"/>
  <c r="I43" i="1"/>
  <c r="Q43" i="1" s="1"/>
  <c r="I44" i="1"/>
  <c r="Q44" i="1" s="1"/>
  <c r="I45" i="1"/>
  <c r="Q45" i="1" s="1"/>
  <c r="I46" i="1"/>
  <c r="Q46" i="1" s="1"/>
  <c r="I47" i="1"/>
  <c r="Q47" i="1" s="1"/>
  <c r="I48" i="1"/>
  <c r="Q48" i="1" s="1"/>
  <c r="I49" i="1"/>
  <c r="Q49" i="1" s="1"/>
  <c r="I50" i="1"/>
  <c r="L50" i="1" s="1"/>
  <c r="I51" i="1"/>
  <c r="Q51" i="1" s="1"/>
  <c r="I52" i="1"/>
  <c r="Q52" i="1" s="1"/>
  <c r="I53" i="1"/>
  <c r="Q53" i="1" s="1"/>
  <c r="I54" i="1"/>
  <c r="Q54" i="1" s="1"/>
  <c r="I55" i="1"/>
  <c r="Q55" i="1" s="1"/>
  <c r="I56" i="1"/>
  <c r="Q56" i="1" s="1"/>
  <c r="I57" i="1"/>
  <c r="Q57" i="1" s="1"/>
  <c r="I2" i="1"/>
  <c r="N2" i="1" s="1"/>
  <c r="Z3" i="1"/>
  <c r="AB3" i="1" s="1"/>
  <c r="Z6" i="1" s="1"/>
  <c r="E9" i="2"/>
  <c r="E7" i="2"/>
  <c r="E8" i="2"/>
  <c r="D1" i="2"/>
  <c r="D7" i="2"/>
  <c r="D8" i="2"/>
  <c r="D9" i="2"/>
  <c r="D10" i="2"/>
  <c r="E10" i="2" s="1"/>
  <c r="D11" i="2"/>
  <c r="E11" i="2" s="1"/>
  <c r="D4" i="2"/>
  <c r="E4" i="2" s="1"/>
  <c r="D5" i="2"/>
  <c r="E5" i="2" s="1"/>
  <c r="J3" i="1"/>
  <c r="J7" i="1"/>
  <c r="J11" i="1"/>
  <c r="J12" i="1"/>
  <c r="L15" i="1"/>
  <c r="J19" i="1"/>
  <c r="O23" i="1"/>
  <c r="O31" i="1"/>
  <c r="J37" i="1"/>
  <c r="J39" i="1"/>
  <c r="J45" i="1"/>
  <c r="O47" i="1"/>
  <c r="J52" i="1"/>
  <c r="N3" i="1"/>
  <c r="M51" i="3" l="1"/>
  <c r="P51" i="3"/>
  <c r="M6" i="3"/>
  <c r="N51" i="3"/>
  <c r="M36" i="3"/>
  <c r="N24" i="3"/>
  <c r="P24" i="3"/>
  <c r="N44" i="3"/>
  <c r="M31" i="3"/>
  <c r="P44" i="3"/>
  <c r="N31" i="3"/>
  <c r="M52" i="3"/>
  <c r="M39" i="3"/>
  <c r="L3" i="3"/>
  <c r="M20" i="3"/>
  <c r="N39" i="3"/>
  <c r="N20" i="3"/>
  <c r="P39" i="3"/>
  <c r="N27" i="3"/>
  <c r="P3" i="3"/>
  <c r="M8" i="3"/>
  <c r="N56" i="3"/>
  <c r="L27" i="3"/>
  <c r="M3" i="3"/>
  <c r="N8" i="3"/>
  <c r="M15" i="3"/>
  <c r="P56" i="3"/>
  <c r="P31" i="3"/>
  <c r="N6" i="3"/>
  <c r="P8" i="3"/>
  <c r="N15" i="3"/>
  <c r="N36" i="3"/>
  <c r="I35" i="3"/>
  <c r="L43" i="3"/>
  <c r="M12" i="3"/>
  <c r="L35" i="3"/>
  <c r="N48" i="3"/>
  <c r="M2" i="3"/>
  <c r="N4" i="3"/>
  <c r="L7" i="3"/>
  <c r="P12" i="3"/>
  <c r="N19" i="3"/>
  <c r="L26" i="3"/>
  <c r="N28" i="3"/>
  <c r="L32" i="3"/>
  <c r="K38" i="3"/>
  <c r="L40" i="3"/>
  <c r="M43" i="3"/>
  <c r="I47" i="3"/>
  <c r="P48" i="3"/>
  <c r="N2" i="3"/>
  <c r="P4" i="3"/>
  <c r="M16" i="3"/>
  <c r="M23" i="3"/>
  <c r="P28" i="3"/>
  <c r="M35" i="3"/>
  <c r="L38" i="3"/>
  <c r="N43" i="3"/>
  <c r="L47" i="3"/>
  <c r="L52" i="3"/>
  <c r="M55" i="3"/>
  <c r="L11" i="3"/>
  <c r="N16" i="3"/>
  <c r="L20" i="3"/>
  <c r="N23" i="3"/>
  <c r="M32" i="3"/>
  <c r="N35" i="3"/>
  <c r="M40" i="3"/>
  <c r="P43" i="3"/>
  <c r="N55" i="3"/>
  <c r="M48" i="3"/>
  <c r="L12" i="3"/>
  <c r="L19" i="3"/>
  <c r="I43" i="3"/>
  <c r="L48" i="3"/>
  <c r="L28" i="3"/>
  <c r="I55" i="3"/>
  <c r="L23" i="3"/>
  <c r="L55" i="3"/>
  <c r="N12" i="3"/>
  <c r="L16" i="3"/>
  <c r="M19" i="3"/>
  <c r="M28" i="3"/>
  <c r="M7" i="3"/>
  <c r="P16" i="3"/>
  <c r="N32" i="3"/>
  <c r="P35" i="3"/>
  <c r="N40" i="3"/>
  <c r="P55" i="3"/>
  <c r="I6" i="3"/>
  <c r="N7" i="3"/>
  <c r="L24" i="3"/>
  <c r="P32" i="3"/>
  <c r="I39" i="3"/>
  <c r="P40" i="3"/>
  <c r="L44" i="3"/>
  <c r="M47" i="3"/>
  <c r="N52" i="3"/>
  <c r="K6" i="3"/>
  <c r="M11" i="3"/>
  <c r="L15" i="3"/>
  <c r="L31" i="3"/>
  <c r="L36" i="3"/>
  <c r="L39" i="3"/>
  <c r="N47" i="3"/>
  <c r="I51" i="3"/>
  <c r="P52" i="3"/>
  <c r="N3" i="3"/>
  <c r="L6" i="3"/>
  <c r="L8" i="3"/>
  <c r="N11" i="3"/>
  <c r="P20" i="3"/>
  <c r="M24" i="3"/>
  <c r="M27" i="3"/>
  <c r="M44" i="3"/>
  <c r="P47" i="3"/>
  <c r="L51" i="3"/>
  <c r="M56" i="3"/>
  <c r="P14" i="3"/>
  <c r="N14" i="3"/>
  <c r="M14" i="3"/>
  <c r="P21" i="3"/>
  <c r="N21" i="3"/>
  <c r="M21" i="3"/>
  <c r="L21" i="3"/>
  <c r="K21" i="3"/>
  <c r="P34" i="3"/>
  <c r="N34" i="3"/>
  <c r="M34" i="3"/>
  <c r="P50" i="3"/>
  <c r="M50" i="3"/>
  <c r="N50" i="3"/>
  <c r="I14" i="3"/>
  <c r="I21" i="3"/>
  <c r="I34" i="3"/>
  <c r="P45" i="3"/>
  <c r="N45" i="3"/>
  <c r="M45" i="3"/>
  <c r="L45" i="3"/>
  <c r="K45" i="3"/>
  <c r="I50" i="3"/>
  <c r="P57" i="3"/>
  <c r="N57" i="3"/>
  <c r="M57" i="3"/>
  <c r="L57" i="3"/>
  <c r="K57" i="3"/>
  <c r="I57" i="3"/>
  <c r="K14" i="3"/>
  <c r="P22" i="3"/>
  <c r="N22" i="3"/>
  <c r="M22" i="3"/>
  <c r="K34" i="3"/>
  <c r="I45" i="3"/>
  <c r="K50" i="3"/>
  <c r="P9" i="3"/>
  <c r="N9" i="3"/>
  <c r="M9" i="3"/>
  <c r="L9" i="3"/>
  <c r="K9" i="3"/>
  <c r="L14" i="3"/>
  <c r="I22" i="3"/>
  <c r="L34" i="3"/>
  <c r="P46" i="3"/>
  <c r="N46" i="3"/>
  <c r="M46" i="3"/>
  <c r="L50" i="3"/>
  <c r="P5" i="3"/>
  <c r="N5" i="3"/>
  <c r="M5" i="3"/>
  <c r="L5" i="3"/>
  <c r="I9" i="3"/>
  <c r="K22" i="3"/>
  <c r="P30" i="3"/>
  <c r="N30" i="3"/>
  <c r="M30" i="3"/>
  <c r="I46" i="3"/>
  <c r="I5" i="3"/>
  <c r="P10" i="3"/>
  <c r="M10" i="3"/>
  <c r="N10" i="3"/>
  <c r="P17" i="3"/>
  <c r="N17" i="3"/>
  <c r="M17" i="3"/>
  <c r="L17" i="3"/>
  <c r="K17" i="3"/>
  <c r="L22" i="3"/>
  <c r="I30" i="3"/>
  <c r="K46" i="3"/>
  <c r="K5" i="3"/>
  <c r="I10" i="3"/>
  <c r="I17" i="3"/>
  <c r="K30" i="3"/>
  <c r="P42" i="3"/>
  <c r="M42" i="3"/>
  <c r="N42" i="3"/>
  <c r="L46" i="3"/>
  <c r="K10" i="3"/>
  <c r="P18" i="3"/>
  <c r="M18" i="3"/>
  <c r="N18" i="3"/>
  <c r="P25" i="3"/>
  <c r="N25" i="3"/>
  <c r="M25" i="3"/>
  <c r="L25" i="3"/>
  <c r="K25" i="3"/>
  <c r="L30" i="3"/>
  <c r="P37" i="3"/>
  <c r="N37" i="3"/>
  <c r="M37" i="3"/>
  <c r="L37" i="3"/>
  <c r="K37" i="3"/>
  <c r="I42" i="3"/>
  <c r="P53" i="3"/>
  <c r="N53" i="3"/>
  <c r="M53" i="3"/>
  <c r="L53" i="3"/>
  <c r="K53" i="3"/>
  <c r="I53" i="3"/>
  <c r="L10" i="3"/>
  <c r="I18" i="3"/>
  <c r="I25" i="3"/>
  <c r="I37" i="3"/>
  <c r="K42" i="3"/>
  <c r="P54" i="3"/>
  <c r="M54" i="3"/>
  <c r="N54" i="3"/>
  <c r="K2" i="3"/>
  <c r="I2" i="3"/>
  <c r="K18" i="3"/>
  <c r="P26" i="3"/>
  <c r="N26" i="3"/>
  <c r="M26" i="3"/>
  <c r="P38" i="3"/>
  <c r="N38" i="3"/>
  <c r="M38" i="3"/>
  <c r="L42" i="3"/>
  <c r="I54" i="3"/>
  <c r="L2" i="3"/>
  <c r="P13" i="3"/>
  <c r="N13" i="3"/>
  <c r="M13" i="3"/>
  <c r="L13" i="3"/>
  <c r="K13" i="3"/>
  <c r="L18" i="3"/>
  <c r="I26" i="3"/>
  <c r="P33" i="3"/>
  <c r="N33" i="3"/>
  <c r="M33" i="3"/>
  <c r="K33" i="3"/>
  <c r="L33" i="3"/>
  <c r="I38" i="3"/>
  <c r="P49" i="3"/>
  <c r="N49" i="3"/>
  <c r="M49" i="3"/>
  <c r="K49" i="3"/>
  <c r="L49" i="3"/>
  <c r="K54" i="3"/>
  <c r="P29" i="3"/>
  <c r="N29" i="3"/>
  <c r="M29" i="3"/>
  <c r="K29" i="3"/>
  <c r="L29" i="3"/>
  <c r="P41" i="3"/>
  <c r="N41" i="3"/>
  <c r="M41" i="3"/>
  <c r="L41" i="3"/>
  <c r="K41" i="3"/>
  <c r="L54" i="3"/>
  <c r="P11" i="3"/>
  <c r="P15" i="3"/>
  <c r="P19" i="3"/>
  <c r="I3" i="3"/>
  <c r="K4" i="3"/>
  <c r="I8" i="3"/>
  <c r="I12" i="3"/>
  <c r="I16" i="3"/>
  <c r="I20" i="3"/>
  <c r="I24" i="3"/>
  <c r="I28" i="3"/>
  <c r="I32" i="3"/>
  <c r="I36" i="3"/>
  <c r="I40" i="3"/>
  <c r="I44" i="3"/>
  <c r="I48" i="3"/>
  <c r="I52" i="3"/>
  <c r="I56" i="3"/>
  <c r="P7" i="3"/>
  <c r="P23" i="3"/>
  <c r="P27" i="3"/>
  <c r="I4" i="3"/>
  <c r="K3" i="3"/>
  <c r="L4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L56" i="3"/>
  <c r="I7" i="3"/>
  <c r="I11" i="3"/>
  <c r="I15" i="3"/>
  <c r="I19" i="3"/>
  <c r="I23" i="3"/>
  <c r="I27" i="3"/>
  <c r="I31" i="3"/>
  <c r="J4" i="1"/>
  <c r="J21" i="1"/>
  <c r="J5" i="1"/>
  <c r="J13" i="1"/>
  <c r="J29" i="1"/>
  <c r="L4" i="1"/>
  <c r="J44" i="1"/>
  <c r="J22" i="1"/>
  <c r="J38" i="1"/>
  <c r="O49" i="1"/>
  <c r="L48" i="1"/>
  <c r="O51" i="1"/>
  <c r="J35" i="1"/>
  <c r="J27" i="1"/>
  <c r="O43" i="1"/>
  <c r="P24" i="1"/>
  <c r="R50" i="1"/>
  <c r="R54" i="1"/>
  <c r="R46" i="1"/>
  <c r="J46" i="1"/>
  <c r="R42" i="1"/>
  <c r="L8" i="1"/>
  <c r="R34" i="1"/>
  <c r="R18" i="1"/>
  <c r="N30" i="1"/>
  <c r="L16" i="1"/>
  <c r="J6" i="1"/>
  <c r="R14" i="1"/>
  <c r="O32" i="1"/>
  <c r="Q2" i="1"/>
  <c r="R10" i="1"/>
  <c r="J14" i="1"/>
  <c r="R6" i="1"/>
  <c r="O55" i="1"/>
  <c r="J53" i="1"/>
  <c r="L56" i="1"/>
  <c r="J54" i="1"/>
  <c r="L40" i="1"/>
  <c r="R30" i="1"/>
  <c r="R26" i="1"/>
  <c r="R22" i="1"/>
  <c r="J28" i="1"/>
  <c r="J36" i="1"/>
  <c r="R38" i="1"/>
  <c r="J20" i="1"/>
  <c r="P57" i="1"/>
  <c r="R2" i="1"/>
  <c r="Q50" i="1"/>
  <c r="Q42" i="1"/>
  <c r="Q34" i="1"/>
  <c r="Q26" i="1"/>
  <c r="Q18" i="1"/>
  <c r="Q10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P9" i="1"/>
  <c r="Q41" i="1"/>
  <c r="Q33" i="1"/>
  <c r="Q25" i="1"/>
  <c r="Q17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L3" i="1"/>
  <c r="P13" i="1"/>
  <c r="L7" i="1"/>
  <c r="P5" i="1"/>
  <c r="O3" i="1"/>
  <c r="N45" i="1"/>
  <c r="O39" i="1"/>
  <c r="P4" i="1"/>
  <c r="P11" i="1"/>
  <c r="P35" i="1"/>
  <c r="L28" i="1"/>
  <c r="P27" i="1"/>
  <c r="L36" i="1"/>
  <c r="P19" i="1"/>
  <c r="P37" i="1"/>
  <c r="P29" i="1"/>
  <c r="L45" i="1"/>
  <c r="P21" i="1"/>
  <c r="O53" i="1"/>
  <c r="L52" i="1"/>
  <c r="L20" i="1"/>
  <c r="J43" i="1"/>
  <c r="P15" i="1"/>
  <c r="L44" i="1"/>
  <c r="L12" i="1"/>
  <c r="N15" i="1"/>
  <c r="L54" i="1"/>
  <c r="O14" i="1"/>
  <c r="J51" i="1"/>
  <c r="M14" i="1"/>
  <c r="J48" i="1"/>
  <c r="J16" i="1"/>
  <c r="L46" i="1"/>
  <c r="J40" i="1"/>
  <c r="J8" i="1"/>
  <c r="N22" i="1"/>
  <c r="P22" i="1"/>
  <c r="L22" i="1"/>
  <c r="J32" i="1"/>
  <c r="L38" i="1"/>
  <c r="J56" i="1"/>
  <c r="J24" i="1"/>
  <c r="P7" i="1"/>
  <c r="J55" i="1"/>
  <c r="J47" i="1"/>
  <c r="J31" i="1"/>
  <c r="J23" i="1"/>
  <c r="J15" i="1"/>
  <c r="P30" i="1"/>
  <c r="L6" i="1"/>
  <c r="J30" i="1"/>
  <c r="O30" i="1"/>
  <c r="M30" i="1"/>
  <c r="L30" i="1"/>
  <c r="J2" i="1"/>
  <c r="J50" i="1"/>
  <c r="J42" i="1"/>
  <c r="J34" i="1"/>
  <c r="J26" i="1"/>
  <c r="J18" i="1"/>
  <c r="J10" i="1"/>
  <c r="J57" i="1"/>
  <c r="J49" i="1"/>
  <c r="J41" i="1"/>
  <c r="J33" i="1"/>
  <c r="J25" i="1"/>
  <c r="J17" i="1"/>
  <c r="J9" i="1"/>
  <c r="D6" i="2"/>
  <c r="E6" i="2" s="1"/>
  <c r="L32" i="1"/>
  <c r="P31" i="1"/>
  <c r="O15" i="1"/>
  <c r="P23" i="1"/>
  <c r="N23" i="1"/>
  <c r="N14" i="1"/>
  <c r="N47" i="1"/>
  <c r="M22" i="1"/>
  <c r="N39" i="1"/>
  <c r="L23" i="1"/>
  <c r="O6" i="1"/>
  <c r="O9" i="1"/>
  <c r="O57" i="1"/>
  <c r="N9" i="1"/>
  <c r="N41" i="1"/>
  <c r="O24" i="1"/>
  <c r="P6" i="1"/>
  <c r="M3" i="1"/>
  <c r="L43" i="1"/>
  <c r="L24" i="1"/>
  <c r="M6" i="1"/>
  <c r="P32" i="1"/>
  <c r="P14" i="1"/>
  <c r="N6" i="1"/>
  <c r="N11" i="1"/>
  <c r="P41" i="1"/>
  <c r="P33" i="1"/>
  <c r="N33" i="1"/>
  <c r="L49" i="1"/>
  <c r="L53" i="1"/>
  <c r="O45" i="1"/>
  <c r="M28" i="1"/>
  <c r="M51" i="1"/>
  <c r="M10" i="1"/>
  <c r="M9" i="1"/>
  <c r="M8" i="1"/>
  <c r="M44" i="1"/>
  <c r="M12" i="1"/>
  <c r="O19" i="1"/>
  <c r="M19" i="1"/>
  <c r="M26" i="1"/>
  <c r="M7" i="1"/>
  <c r="M36" i="1"/>
  <c r="M27" i="1"/>
  <c r="M50" i="1"/>
  <c r="M34" i="1"/>
  <c r="P51" i="1"/>
  <c r="L9" i="1"/>
  <c r="M25" i="1"/>
  <c r="L57" i="1"/>
  <c r="M56" i="1"/>
  <c r="M48" i="1"/>
  <c r="M40" i="1"/>
  <c r="M32" i="1"/>
  <c r="M24" i="1"/>
  <c r="N55" i="1"/>
  <c r="L51" i="1"/>
  <c r="O44" i="1"/>
  <c r="O35" i="1"/>
  <c r="N31" i="1"/>
  <c r="O25" i="1"/>
  <c r="L17" i="1"/>
  <c r="O8" i="1"/>
  <c r="O4" i="1"/>
  <c r="M55" i="1"/>
  <c r="M47" i="1"/>
  <c r="M39" i="1"/>
  <c r="M31" i="1"/>
  <c r="M23" i="1"/>
  <c r="M15" i="1"/>
  <c r="P53" i="1"/>
  <c r="P49" i="1"/>
  <c r="P43" i="1"/>
  <c r="N35" i="1"/>
  <c r="L31" i="1"/>
  <c r="N25" i="1"/>
  <c r="O22" i="1"/>
  <c r="P16" i="1"/>
  <c r="L14" i="1"/>
  <c r="O7" i="1"/>
  <c r="N4" i="1"/>
  <c r="M54" i="1"/>
  <c r="M46" i="1"/>
  <c r="M38" i="1"/>
  <c r="M52" i="1"/>
  <c r="M20" i="1"/>
  <c r="P52" i="1"/>
  <c r="M43" i="1"/>
  <c r="M35" i="1"/>
  <c r="M11" i="1"/>
  <c r="O52" i="1"/>
  <c r="N19" i="1"/>
  <c r="M2" i="1"/>
  <c r="M42" i="1"/>
  <c r="M18" i="1"/>
  <c r="N57" i="1"/>
  <c r="L41" i="1"/>
  <c r="O27" i="1"/>
  <c r="O17" i="1"/>
  <c r="M57" i="1"/>
  <c r="M49" i="1"/>
  <c r="M41" i="1"/>
  <c r="M33" i="1"/>
  <c r="M17" i="1"/>
  <c r="N51" i="1"/>
  <c r="P44" i="1"/>
  <c r="N27" i="1"/>
  <c r="N17" i="1"/>
  <c r="P8" i="1"/>
  <c r="M16" i="1"/>
  <c r="N53" i="1"/>
  <c r="N49" i="1"/>
  <c r="N43" i="1"/>
  <c r="O33" i="1"/>
  <c r="L25" i="1"/>
  <c r="O16" i="1"/>
  <c r="O11" i="1"/>
  <c r="N7" i="1"/>
  <c r="M53" i="1"/>
  <c r="M45" i="1"/>
  <c r="M37" i="1"/>
  <c r="M29" i="1"/>
  <c r="M21" i="1"/>
  <c r="M13" i="1"/>
  <c r="M5" i="1"/>
  <c r="M4" i="1"/>
  <c r="L55" i="1"/>
  <c r="L39" i="1"/>
  <c r="P56" i="1"/>
  <c r="P54" i="1"/>
  <c r="P50" i="1"/>
  <c r="P46" i="1"/>
  <c r="P42" i="1"/>
  <c r="P38" i="1"/>
  <c r="O54" i="1"/>
  <c r="O40" i="1"/>
  <c r="N56" i="1"/>
  <c r="N54" i="1"/>
  <c r="N52" i="1"/>
  <c r="N50" i="1"/>
  <c r="N48" i="1"/>
  <c r="N46" i="1"/>
  <c r="N44" i="1"/>
  <c r="N42" i="1"/>
  <c r="N40" i="1"/>
  <c r="N38" i="1"/>
  <c r="P48" i="1"/>
  <c r="P40" i="1"/>
  <c r="O56" i="1"/>
  <c r="O50" i="1"/>
  <c r="O48" i="1"/>
  <c r="O46" i="1"/>
  <c r="O42" i="1"/>
  <c r="O38" i="1"/>
  <c r="L47" i="1"/>
  <c r="P55" i="1"/>
  <c r="P47" i="1"/>
  <c r="P45" i="1"/>
  <c r="P39" i="1"/>
  <c r="O37" i="1"/>
  <c r="O29" i="1"/>
  <c r="O21" i="1"/>
  <c r="O13" i="1"/>
  <c r="O5" i="1"/>
  <c r="N37" i="1"/>
  <c r="N29" i="1"/>
  <c r="N21" i="1"/>
  <c r="N13" i="1"/>
  <c r="N5" i="1"/>
  <c r="L37" i="1"/>
  <c r="L35" i="1"/>
  <c r="L29" i="1"/>
  <c r="L27" i="1"/>
  <c r="L21" i="1"/>
  <c r="L19" i="1"/>
  <c r="L13" i="1"/>
  <c r="L11" i="1"/>
  <c r="L5" i="1"/>
  <c r="L2" i="1"/>
  <c r="P36" i="1"/>
  <c r="P34" i="1"/>
  <c r="P28" i="1"/>
  <c r="P26" i="1"/>
  <c r="P20" i="1"/>
  <c r="P18" i="1"/>
  <c r="P12" i="1"/>
  <c r="P10" i="1"/>
  <c r="P2" i="1"/>
  <c r="O36" i="1"/>
  <c r="O34" i="1"/>
  <c r="O28" i="1"/>
  <c r="O26" i="1"/>
  <c r="O20" i="1"/>
  <c r="O18" i="1"/>
  <c r="O12" i="1"/>
  <c r="O10" i="1"/>
  <c r="O2" i="1"/>
  <c r="N36" i="1"/>
  <c r="N34" i="1"/>
  <c r="N32" i="1"/>
  <c r="N28" i="1"/>
  <c r="N26" i="1"/>
  <c r="N24" i="1"/>
  <c r="N20" i="1"/>
  <c r="N18" i="1"/>
  <c r="N16" i="1"/>
  <c r="N12" i="1"/>
  <c r="N10" i="1"/>
  <c r="N8" i="1"/>
  <c r="P3" i="1"/>
</calcChain>
</file>

<file path=xl/sharedStrings.xml><?xml version="1.0" encoding="utf-8"?>
<sst xmlns="http://schemas.openxmlformats.org/spreadsheetml/2006/main" count="108" uniqueCount="43">
  <si>
    <t>year</t>
  </si>
  <si>
    <t>g</t>
  </si>
  <si>
    <t>Copper</t>
  </si>
  <si>
    <t>Glass</t>
  </si>
  <si>
    <t>Silicon</t>
  </si>
  <si>
    <t>Silver</t>
  </si>
  <si>
    <t>Total</t>
  </si>
  <si>
    <t>Aluminium</t>
  </si>
  <si>
    <t>r</t>
  </si>
  <si>
    <t>b</t>
  </si>
  <si>
    <t>Aluminum</t>
  </si>
  <si>
    <t>Module Mass [kg]</t>
  </si>
  <si>
    <t>Material</t>
  </si>
  <si>
    <t>CSA Group</t>
  </si>
  <si>
    <r>
      <t xml:space="preserve">(437 GW) </t>
    </r>
    <r>
      <rPr>
        <sz val="11"/>
        <color theme="1"/>
        <rFont val="Calibri"/>
        <family val="2"/>
        <scheme val="minor"/>
      </rPr>
      <t>[13]</t>
    </r>
  </si>
  <si>
    <t>CSA Group Scaled</t>
  </si>
  <si>
    <t>(773 GW)</t>
  </si>
  <si>
    <t>Module</t>
  </si>
  <si>
    <t>Polymers</t>
  </si>
  <si>
    <t xml:space="preserve">Copper[1] </t>
  </si>
  <si>
    <t>Other</t>
  </si>
  <si>
    <t>[1] Other material compositions include copper external to the module, including junction box and cabling, while currently our baseline only includes the busbar and cell stringing internal to the module.</t>
  </si>
  <si>
    <t>Encapsulant</t>
  </si>
  <si>
    <t>Backsheets</t>
  </si>
  <si>
    <t>um</t>
  </si>
  <si>
    <t>Thcikness</t>
  </si>
  <si>
    <t>m3</t>
  </si>
  <si>
    <t>Volume for 1 m2 of panel</t>
  </si>
  <si>
    <t>cc</t>
  </si>
  <si>
    <t>Density</t>
  </si>
  <si>
    <t>Weight</t>
  </si>
  <si>
    <t>g/cc</t>
  </si>
  <si>
    <t xml:space="preserve">QUICK ENCAPSULANT </t>
  </si>
  <si>
    <t>hex</t>
  </si>
  <si>
    <t>#00bfbf</t>
  </si>
  <si>
    <t>#ff7f0e</t>
  </si>
  <si>
    <t>#1f77be</t>
  </si>
  <si>
    <t>#2ca02c</t>
  </si>
  <si>
    <t>#d62728</t>
  </si>
  <si>
    <t>#9467BD</t>
  </si>
  <si>
    <t>#8C564B</t>
  </si>
  <si>
    <t>Cadmium</t>
  </si>
  <si>
    <t>Tellurium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</si>
</sst>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5156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0" fillId="0" borderId="4" xfId="0" applyNumberForma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3" fillId="0" borderId="2" xfId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5" fillId="0" borderId="0" xfId="0" applyFont="1"/>
    <xf numFmtId="0" fontId="4" fillId="0" borderId="0" xfId="0" applyFont="1"/>
    <xf numFmtId="164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F0E"/>
      <color rgb="FF2CA02C"/>
      <color rgb="FF8C564B"/>
      <color rgb="FF9467BD"/>
      <color rgb="FFD62728"/>
      <color rgb="FF1F77BE"/>
      <color rgb="FF00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 b="1"/>
              <a:t>Average Module Composition by Mass </a:t>
            </a:r>
            <a:r>
              <a:rPr lang="en-US" sz="1440" b="1" i="0" u="none" strike="noStrike" baseline="0">
                <a:effectLst/>
              </a:rPr>
              <a:t>over Time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Silicon!$B$1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Silicon!$A$2:$A$57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Silicon!$B$2:$B$57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8289.7499999999909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9284.5874999999996</c:v>
                </c:pt>
                <c:pt idx="27">
                  <c:v>9626.5</c:v>
                </c:pt>
                <c:pt idx="28">
                  <c:v>9805.4500000000007</c:v>
                </c:pt>
                <c:pt idx="29">
                  <c:v>9977.4</c:v>
                </c:pt>
                <c:pt idx="30">
                  <c:v>9940.2374999999993</c:v>
                </c:pt>
                <c:pt idx="31">
                  <c:v>9901.5</c:v>
                </c:pt>
                <c:pt idx="32">
                  <c:v>10008.405555555501</c:v>
                </c:pt>
                <c:pt idx="33">
                  <c:v>10113.405555555501</c:v>
                </c:pt>
                <c:pt idx="34">
                  <c:v>10216.5</c:v>
                </c:pt>
                <c:pt idx="35">
                  <c:v>10170.9111111111</c:v>
                </c:pt>
                <c:pt idx="36">
                  <c:v>10125.0111111111</c:v>
                </c:pt>
                <c:pt idx="37">
                  <c:v>10078.799999999999</c:v>
                </c:pt>
                <c:pt idx="38">
                  <c:v>10078.799999999999</c:v>
                </c:pt>
                <c:pt idx="39">
                  <c:v>10078.799999999999</c:v>
                </c:pt>
                <c:pt idx="40">
                  <c:v>10078.799999999999</c:v>
                </c:pt>
                <c:pt idx="41">
                  <c:v>10078.799999999999</c:v>
                </c:pt>
                <c:pt idx="42">
                  <c:v>10078.799999999999</c:v>
                </c:pt>
                <c:pt idx="43">
                  <c:v>10078.799999999999</c:v>
                </c:pt>
                <c:pt idx="44">
                  <c:v>10078.799999999999</c:v>
                </c:pt>
                <c:pt idx="45">
                  <c:v>10078.799999999999</c:v>
                </c:pt>
                <c:pt idx="46">
                  <c:v>10078.799999999999</c:v>
                </c:pt>
                <c:pt idx="47">
                  <c:v>10078.799999999999</c:v>
                </c:pt>
                <c:pt idx="48">
                  <c:v>10078.799999999999</c:v>
                </c:pt>
                <c:pt idx="49">
                  <c:v>10078.799999999999</c:v>
                </c:pt>
                <c:pt idx="50">
                  <c:v>10078.799999999999</c:v>
                </c:pt>
                <c:pt idx="51">
                  <c:v>10078.799999999999</c:v>
                </c:pt>
                <c:pt idx="52">
                  <c:v>10078.799999999999</c:v>
                </c:pt>
                <c:pt idx="53">
                  <c:v>10078.799999999999</c:v>
                </c:pt>
                <c:pt idx="54">
                  <c:v>10078.799999999999</c:v>
                </c:pt>
                <c:pt idx="55">
                  <c:v>10078.799999999999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F-4A10-93F1-674C47718A1A}"/>
            </c:ext>
          </c:extLst>
        </c:ser>
        <c:ser>
          <c:idx val="1"/>
          <c:order val="1"/>
          <c:tx>
            <c:strRef>
              <c:f>Silicon!$C$1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Silicon!$A$2:$A$57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Silicon!$C$2:$C$57</c:f>
              <c:numCache>
                <c:formatCode>General</c:formatCode>
                <c:ptCount val="56"/>
                <c:pt idx="0">
                  <c:v>3091.1854103343398</c:v>
                </c:pt>
                <c:pt idx="1">
                  <c:v>3017.4165457184299</c:v>
                </c:pt>
                <c:pt idx="2">
                  <c:v>2699.99999999999</c:v>
                </c:pt>
                <c:pt idx="3">
                  <c:v>2540.37267080745</c:v>
                </c:pt>
                <c:pt idx="4">
                  <c:v>2484.69891411648</c:v>
                </c:pt>
                <c:pt idx="5">
                  <c:v>2433.96226415094</c:v>
                </c:pt>
                <c:pt idx="6">
                  <c:v>2387.53387533875</c:v>
                </c:pt>
                <c:pt idx="7">
                  <c:v>2344.8873483535499</c:v>
                </c:pt>
                <c:pt idx="8">
                  <c:v>2317.8920526986799</c:v>
                </c:pt>
                <c:pt idx="9">
                  <c:v>2256.0192616372301</c:v>
                </c:pt>
                <c:pt idx="10">
                  <c:v>2113.83285302593</c:v>
                </c:pt>
                <c:pt idx="11">
                  <c:v>2083.4794808839001</c:v>
                </c:pt>
                <c:pt idx="12">
                  <c:v>2054.6821599453101</c:v>
                </c:pt>
                <c:pt idx="13">
                  <c:v>2027.3242252582399</c:v>
                </c:pt>
                <c:pt idx="14">
                  <c:v>2001.30039011703</c:v>
                </c:pt>
                <c:pt idx="15">
                  <c:v>1987.15065852875</c:v>
                </c:pt>
                <c:pt idx="16">
                  <c:v>1966.5931295304099</c:v>
                </c:pt>
                <c:pt idx="17">
                  <c:v>1962.9861982434099</c:v>
                </c:pt>
                <c:pt idx="18">
                  <c:v>1619.45812807881</c:v>
                </c:pt>
                <c:pt idx="19">
                  <c:v>1592.7397260273899</c:v>
                </c:pt>
                <c:pt idx="20">
                  <c:v>1495.2424242424199</c:v>
                </c:pt>
                <c:pt idx="21">
                  <c:v>1412.5263157894699</c:v>
                </c:pt>
                <c:pt idx="22">
                  <c:v>1379.8208955223799</c:v>
                </c:pt>
                <c:pt idx="23">
                  <c:v>1361.6666666666599</c:v>
                </c:pt>
                <c:pt idx="24">
                  <c:v>1343.64705882352</c:v>
                </c:pt>
                <c:pt idx="25">
                  <c:v>1315.0588235294099</c:v>
                </c:pt>
                <c:pt idx="26">
                  <c:v>1343.64705882352</c:v>
                </c:pt>
                <c:pt idx="27">
                  <c:v>1315.0588235294099</c:v>
                </c:pt>
                <c:pt idx="28">
                  <c:v>1286.4705882352901</c:v>
                </c:pt>
                <c:pt idx="29">
                  <c:v>1257.88235294117</c:v>
                </c:pt>
                <c:pt idx="30">
                  <c:v>1222.14705882352</c:v>
                </c:pt>
                <c:pt idx="31">
                  <c:v>1186.4117647058799</c:v>
                </c:pt>
                <c:pt idx="32">
                  <c:v>1181.64705882352</c:v>
                </c:pt>
                <c:pt idx="33">
                  <c:v>1176.88235294117</c:v>
                </c:pt>
                <c:pt idx="34">
                  <c:v>1172.11764705882</c:v>
                </c:pt>
                <c:pt idx="35">
                  <c:v>1167.35294117647</c:v>
                </c:pt>
                <c:pt idx="36">
                  <c:v>1162.5882352941101</c:v>
                </c:pt>
                <c:pt idx="37">
                  <c:v>1157.8235294117601</c:v>
                </c:pt>
                <c:pt idx="38">
                  <c:v>1157.8235294117601</c:v>
                </c:pt>
                <c:pt idx="39">
                  <c:v>1157.8235294117601</c:v>
                </c:pt>
                <c:pt idx="40">
                  <c:v>1157.8235294117601</c:v>
                </c:pt>
                <c:pt idx="41">
                  <c:v>1157.8235294117601</c:v>
                </c:pt>
                <c:pt idx="42">
                  <c:v>1157.8235294117601</c:v>
                </c:pt>
                <c:pt idx="43">
                  <c:v>1157.8235294117601</c:v>
                </c:pt>
                <c:pt idx="44">
                  <c:v>1157.8235294117601</c:v>
                </c:pt>
                <c:pt idx="45">
                  <c:v>1157.8235294117601</c:v>
                </c:pt>
                <c:pt idx="46">
                  <c:v>1157.8235294117601</c:v>
                </c:pt>
                <c:pt idx="47">
                  <c:v>1157.8235294117601</c:v>
                </c:pt>
                <c:pt idx="48">
                  <c:v>1157.8235294117601</c:v>
                </c:pt>
                <c:pt idx="49">
                  <c:v>1157.8235294117601</c:v>
                </c:pt>
                <c:pt idx="50">
                  <c:v>1157.8235294117601</c:v>
                </c:pt>
                <c:pt idx="51">
                  <c:v>1157.8235294117601</c:v>
                </c:pt>
                <c:pt idx="52">
                  <c:v>1157.8235294117601</c:v>
                </c:pt>
                <c:pt idx="53">
                  <c:v>1157.8235294117601</c:v>
                </c:pt>
                <c:pt idx="54">
                  <c:v>1157.8235294117601</c:v>
                </c:pt>
                <c:pt idx="55">
                  <c:v>1157.8235294117601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F-4A10-93F1-674C47718A1A}"/>
            </c:ext>
          </c:extLst>
        </c:ser>
        <c:ser>
          <c:idx val="2"/>
          <c:order val="2"/>
          <c:tx>
            <c:strRef>
              <c:f>Silicon!$D$1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Silicon!$A$2:$A$57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Silicon!$D$2:$D$57</c:f>
              <c:numCache>
                <c:formatCode>General</c:formatCode>
                <c:ptCount val="56"/>
                <c:pt idx="0">
                  <c:v>848.42142857142801</c:v>
                </c:pt>
                <c:pt idx="1">
                  <c:v>831.78571428571399</c:v>
                </c:pt>
                <c:pt idx="2">
                  <c:v>815.15</c:v>
                </c:pt>
                <c:pt idx="3">
                  <c:v>798.51428571428505</c:v>
                </c:pt>
                <c:pt idx="4">
                  <c:v>781.87857142857104</c:v>
                </c:pt>
                <c:pt idx="5">
                  <c:v>765.24285714285702</c:v>
                </c:pt>
                <c:pt idx="6">
                  <c:v>748.60714285714198</c:v>
                </c:pt>
                <c:pt idx="7">
                  <c:v>731.97142857142796</c:v>
                </c:pt>
                <c:pt idx="8">
                  <c:v>715.33571428571395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419.219999999999</c:v>
                </c:pt>
                <c:pt idx="22">
                  <c:v>419.219999999999</c:v>
                </c:pt>
                <c:pt idx="23">
                  <c:v>410.8550082557</c:v>
                </c:pt>
                <c:pt idx="24">
                  <c:v>402.14066674430001</c:v>
                </c:pt>
                <c:pt idx="25">
                  <c:v>395.54183337214999</c:v>
                </c:pt>
                <c:pt idx="26">
                  <c:v>388.94299999999998</c:v>
                </c:pt>
                <c:pt idx="27">
                  <c:v>384.28500000000003</c:v>
                </c:pt>
                <c:pt idx="28">
                  <c:v>374.96899999999999</c:v>
                </c:pt>
                <c:pt idx="29">
                  <c:v>365.65300000000002</c:v>
                </c:pt>
                <c:pt idx="30">
                  <c:v>359.83049999999997</c:v>
                </c:pt>
                <c:pt idx="31">
                  <c:v>354.00799999999998</c:v>
                </c:pt>
                <c:pt idx="32">
                  <c:v>348.57366666666599</c:v>
                </c:pt>
                <c:pt idx="33">
                  <c:v>343.13933333333301</c:v>
                </c:pt>
                <c:pt idx="34">
                  <c:v>337.70499999999998</c:v>
                </c:pt>
                <c:pt idx="35">
                  <c:v>335.37599999999998</c:v>
                </c:pt>
                <c:pt idx="36">
                  <c:v>333.04700000000003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F-4A10-93F1-674C47718A1A}"/>
            </c:ext>
          </c:extLst>
        </c:ser>
        <c:ser>
          <c:idx val="3"/>
          <c:order val="3"/>
          <c:tx>
            <c:strRef>
              <c:f>Silicon!$E$1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Silicon!$A$2:$A$57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Silicon!$E$2:$E$57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84.571428571428498</c:v>
                </c:pt>
                <c:pt idx="2">
                  <c:v>81.142857142857096</c:v>
                </c:pt>
                <c:pt idx="3">
                  <c:v>77.714285714285694</c:v>
                </c:pt>
                <c:pt idx="4">
                  <c:v>74.285714285714207</c:v>
                </c:pt>
                <c:pt idx="5">
                  <c:v>45.348571428571397</c:v>
                </c:pt>
                <c:pt idx="6">
                  <c:v>43.154285714285699</c:v>
                </c:pt>
                <c:pt idx="7">
                  <c:v>40.959999999999901</c:v>
                </c:pt>
                <c:pt idx="8">
                  <c:v>38.765714285714203</c:v>
                </c:pt>
                <c:pt idx="9">
                  <c:v>36.571428571428498</c:v>
                </c:pt>
                <c:pt idx="10">
                  <c:v>34.3771428571428</c:v>
                </c:pt>
                <c:pt idx="11">
                  <c:v>32.182857142857102</c:v>
                </c:pt>
                <c:pt idx="12">
                  <c:v>29.988571428571401</c:v>
                </c:pt>
                <c:pt idx="13">
                  <c:v>27.794285714285699</c:v>
                </c:pt>
                <c:pt idx="14">
                  <c:v>25.6</c:v>
                </c:pt>
                <c:pt idx="15">
                  <c:v>12.327416173570001</c:v>
                </c:pt>
                <c:pt idx="16">
                  <c:v>10.2728468113083</c:v>
                </c:pt>
                <c:pt idx="17">
                  <c:v>8.2182774490466795</c:v>
                </c:pt>
                <c:pt idx="18">
                  <c:v>5.7527942143326696</c:v>
                </c:pt>
                <c:pt idx="19">
                  <c:v>5.3418803418803398</c:v>
                </c:pt>
                <c:pt idx="20">
                  <c:v>4.5200525969756704</c:v>
                </c:pt>
                <c:pt idx="21">
                  <c:v>4.0997570089490099</c:v>
                </c:pt>
                <c:pt idx="22">
                  <c:v>4.0797067542614096</c:v>
                </c:pt>
                <c:pt idx="23">
                  <c:v>4.3143250717191401</c:v>
                </c:pt>
                <c:pt idx="24">
                  <c:v>4.1223937921719198</c:v>
                </c:pt>
                <c:pt idx="25">
                  <c:v>3.3920347419549</c:v>
                </c:pt>
                <c:pt idx="26">
                  <c:v>3.4053681699243099</c:v>
                </c:pt>
                <c:pt idx="27">
                  <c:v>3.1786072836069499</c:v>
                </c:pt>
                <c:pt idx="28">
                  <c:v>3.0168606482795002</c:v>
                </c:pt>
                <c:pt idx="29">
                  <c:v>2.6551843155685</c:v>
                </c:pt>
                <c:pt idx="30">
                  <c:v>2.3330387718046399</c:v>
                </c:pt>
                <c:pt idx="31">
                  <c:v>2.1767377735542599</c:v>
                </c:pt>
                <c:pt idx="32">
                  <c:v>2.06856477579512</c:v>
                </c:pt>
                <c:pt idx="33">
                  <c:v>1.9645133024313699</c:v>
                </c:pt>
                <c:pt idx="34">
                  <c:v>1.84095440417322</c:v>
                </c:pt>
                <c:pt idx="35">
                  <c:v>1.7075395688916299</c:v>
                </c:pt>
                <c:pt idx="36">
                  <c:v>1.7075395688916299</c:v>
                </c:pt>
                <c:pt idx="37">
                  <c:v>1.7075395688916299</c:v>
                </c:pt>
                <c:pt idx="38">
                  <c:v>1.7075395688916299</c:v>
                </c:pt>
                <c:pt idx="39">
                  <c:v>1.7075395688916299</c:v>
                </c:pt>
                <c:pt idx="40">
                  <c:v>1.7075395688916299</c:v>
                </c:pt>
                <c:pt idx="41">
                  <c:v>1.7075395688916299</c:v>
                </c:pt>
                <c:pt idx="42">
                  <c:v>1.7075395688916299</c:v>
                </c:pt>
                <c:pt idx="43">
                  <c:v>1.7075395688916299</c:v>
                </c:pt>
                <c:pt idx="44">
                  <c:v>1.7075395688916299</c:v>
                </c:pt>
                <c:pt idx="45">
                  <c:v>1.7075395688916299</c:v>
                </c:pt>
                <c:pt idx="46">
                  <c:v>1.7075395688916299</c:v>
                </c:pt>
                <c:pt idx="47">
                  <c:v>1.7075395688916299</c:v>
                </c:pt>
                <c:pt idx="48">
                  <c:v>1.7075395688916299</c:v>
                </c:pt>
                <c:pt idx="49">
                  <c:v>1.7075395688916299</c:v>
                </c:pt>
                <c:pt idx="50">
                  <c:v>1.7075395688916299</c:v>
                </c:pt>
                <c:pt idx="51">
                  <c:v>1.7075395688916299</c:v>
                </c:pt>
                <c:pt idx="52">
                  <c:v>1.7075395688916299</c:v>
                </c:pt>
                <c:pt idx="53">
                  <c:v>1.7075395688916299</c:v>
                </c:pt>
                <c:pt idx="54">
                  <c:v>1.7075395688916299</c:v>
                </c:pt>
                <c:pt idx="55">
                  <c:v>1.7075395688916299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F-4A10-93F1-674C47718A1A}"/>
            </c:ext>
          </c:extLst>
        </c:ser>
        <c:ser>
          <c:idx val="4"/>
          <c:order val="4"/>
          <c:tx>
            <c:strRef>
              <c:f>Silicon!$F$1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Silicon!$A$2:$A$57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Silicon!$F$2:$F$57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6.2540800000000001</c:v>
                </c:pt>
                <c:pt idx="26">
                  <c:v>1.7203200000000001</c:v>
                </c:pt>
                <c:pt idx="27">
                  <c:v>1.68448</c:v>
                </c:pt>
                <c:pt idx="28">
                  <c:v>1.66656</c:v>
                </c:pt>
                <c:pt idx="29">
                  <c:v>1.6486400000000001</c:v>
                </c:pt>
                <c:pt idx="30">
                  <c:v>1.63968</c:v>
                </c:pt>
                <c:pt idx="31">
                  <c:v>1.6307199999999999</c:v>
                </c:pt>
                <c:pt idx="32">
                  <c:v>1.6128</c:v>
                </c:pt>
                <c:pt idx="33">
                  <c:v>1.5948800000000001</c:v>
                </c:pt>
                <c:pt idx="34">
                  <c:v>1.5769599999999999</c:v>
                </c:pt>
                <c:pt idx="35">
                  <c:v>1.54112</c:v>
                </c:pt>
                <c:pt idx="36">
                  <c:v>1.50528</c:v>
                </c:pt>
                <c:pt idx="37">
                  <c:v>1.4694400000000001</c:v>
                </c:pt>
                <c:pt idx="38">
                  <c:v>1.4694400000000001</c:v>
                </c:pt>
                <c:pt idx="39">
                  <c:v>1.4694400000000001</c:v>
                </c:pt>
                <c:pt idx="40">
                  <c:v>1.4694400000000001</c:v>
                </c:pt>
                <c:pt idx="41">
                  <c:v>1.4694400000000001</c:v>
                </c:pt>
                <c:pt idx="42">
                  <c:v>1.4694400000000001</c:v>
                </c:pt>
                <c:pt idx="43">
                  <c:v>1.4694400000000001</c:v>
                </c:pt>
                <c:pt idx="44">
                  <c:v>1.4694400000000001</c:v>
                </c:pt>
                <c:pt idx="45">
                  <c:v>1.4694400000000001</c:v>
                </c:pt>
                <c:pt idx="46">
                  <c:v>1.4694400000000001</c:v>
                </c:pt>
                <c:pt idx="47">
                  <c:v>1.4694400000000001</c:v>
                </c:pt>
                <c:pt idx="48">
                  <c:v>1.4694400000000001</c:v>
                </c:pt>
                <c:pt idx="49">
                  <c:v>1.4694400000000001</c:v>
                </c:pt>
                <c:pt idx="50">
                  <c:v>1.4694400000000001</c:v>
                </c:pt>
                <c:pt idx="51">
                  <c:v>1.4694400000000001</c:v>
                </c:pt>
                <c:pt idx="52">
                  <c:v>1.4694400000000001</c:v>
                </c:pt>
                <c:pt idx="53">
                  <c:v>1.4694400000000001</c:v>
                </c:pt>
                <c:pt idx="54">
                  <c:v>1.4694400000000001</c:v>
                </c:pt>
                <c:pt idx="55">
                  <c:v>1.4694400000000001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F-4A10-93F1-674C47718A1A}"/>
            </c:ext>
          </c:extLst>
        </c:ser>
        <c:ser>
          <c:idx val="5"/>
          <c:order val="5"/>
          <c:tx>
            <c:strRef>
              <c:f>Silicon!$G$1</c:f>
              <c:strCache>
                <c:ptCount val="1"/>
                <c:pt idx="0">
                  <c:v>Encapsulant</c:v>
                </c:pt>
              </c:strCache>
            </c:strRef>
          </c:tx>
          <c:spPr>
            <a:solidFill>
              <a:srgbClr val="9467BD"/>
            </a:solidFill>
            <a:ln w="25400">
              <a:noFill/>
            </a:ln>
            <a:effectLst/>
          </c:spPr>
          <c:cat>
            <c:numRef>
              <c:f>Silicon!$A$2:$A$57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Silicon!$G$2:$G$57</c:f>
              <c:numCache>
                <c:formatCode>General</c:formatCode>
                <c:ptCount val="56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846</c:v>
                </c:pt>
                <c:pt idx="8">
                  <c:v>846</c:v>
                </c:pt>
                <c:pt idx="9">
                  <c:v>846</c:v>
                </c:pt>
                <c:pt idx="10">
                  <c:v>846</c:v>
                </c:pt>
                <c:pt idx="11">
                  <c:v>846</c:v>
                </c:pt>
                <c:pt idx="12">
                  <c:v>846</c:v>
                </c:pt>
                <c:pt idx="13">
                  <c:v>846</c:v>
                </c:pt>
                <c:pt idx="14">
                  <c:v>846</c:v>
                </c:pt>
                <c:pt idx="15">
                  <c:v>846</c:v>
                </c:pt>
                <c:pt idx="16">
                  <c:v>846</c:v>
                </c:pt>
                <c:pt idx="17">
                  <c:v>846</c:v>
                </c:pt>
                <c:pt idx="18">
                  <c:v>846</c:v>
                </c:pt>
                <c:pt idx="19">
                  <c:v>848.09</c:v>
                </c:pt>
                <c:pt idx="20">
                  <c:v>850.28</c:v>
                </c:pt>
                <c:pt idx="21">
                  <c:v>852.81</c:v>
                </c:pt>
                <c:pt idx="22">
                  <c:v>847.99</c:v>
                </c:pt>
                <c:pt idx="23">
                  <c:v>848.95500000000004</c:v>
                </c:pt>
                <c:pt idx="24">
                  <c:v>851.31</c:v>
                </c:pt>
                <c:pt idx="25">
                  <c:v>849.44499999999903</c:v>
                </c:pt>
                <c:pt idx="26">
                  <c:v>809.70999999999901</c:v>
                </c:pt>
                <c:pt idx="27">
                  <c:v>782.70749999999998</c:v>
                </c:pt>
                <c:pt idx="28">
                  <c:v>778.33499999999901</c:v>
                </c:pt>
                <c:pt idx="29">
                  <c:v>756.04499999999996</c:v>
                </c:pt>
                <c:pt idx="30">
                  <c:v>720.426999999999</c:v>
                </c:pt>
                <c:pt idx="31">
                  <c:v>692.09266666666599</c:v>
                </c:pt>
                <c:pt idx="32">
                  <c:v>680.278111111111</c:v>
                </c:pt>
                <c:pt idx="33">
                  <c:v>668.33333333333303</c:v>
                </c:pt>
                <c:pt idx="34">
                  <c:v>670.19733333333295</c:v>
                </c:pt>
                <c:pt idx="35">
                  <c:v>671.74133333333305</c:v>
                </c:pt>
                <c:pt idx="36">
                  <c:v>673.28533333333303</c:v>
                </c:pt>
                <c:pt idx="37">
                  <c:v>675.15200000000004</c:v>
                </c:pt>
                <c:pt idx="38">
                  <c:v>675.15200000000004</c:v>
                </c:pt>
                <c:pt idx="39">
                  <c:v>675.15200000000004</c:v>
                </c:pt>
                <c:pt idx="40">
                  <c:v>675.15200000000004</c:v>
                </c:pt>
                <c:pt idx="41">
                  <c:v>675.15200000000004</c:v>
                </c:pt>
                <c:pt idx="42">
                  <c:v>675.15200000000004</c:v>
                </c:pt>
                <c:pt idx="43">
                  <c:v>675.15200000000004</c:v>
                </c:pt>
                <c:pt idx="44">
                  <c:v>675.15200000000004</c:v>
                </c:pt>
                <c:pt idx="45">
                  <c:v>675.15200000000004</c:v>
                </c:pt>
                <c:pt idx="46">
                  <c:v>675.15200000000004</c:v>
                </c:pt>
                <c:pt idx="47">
                  <c:v>675.15200000000004</c:v>
                </c:pt>
                <c:pt idx="48">
                  <c:v>675.15200000000004</c:v>
                </c:pt>
                <c:pt idx="49">
                  <c:v>675.15200000000004</c:v>
                </c:pt>
                <c:pt idx="50">
                  <c:v>675.15200000000004</c:v>
                </c:pt>
                <c:pt idx="51">
                  <c:v>675.15200000000004</c:v>
                </c:pt>
                <c:pt idx="52">
                  <c:v>675.15200000000004</c:v>
                </c:pt>
                <c:pt idx="53">
                  <c:v>675.15200000000004</c:v>
                </c:pt>
                <c:pt idx="54">
                  <c:v>675.15200000000004</c:v>
                </c:pt>
                <c:pt idx="55">
                  <c:v>675.15200000000004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D-4863-A09C-A37DE859BAD2}"/>
            </c:ext>
          </c:extLst>
        </c:ser>
        <c:ser>
          <c:idx val="6"/>
          <c:order val="6"/>
          <c:tx>
            <c:strRef>
              <c:f>Silicon!$H$1</c:f>
              <c:strCache>
                <c:ptCount val="1"/>
                <c:pt idx="0">
                  <c:v>Backsheets</c:v>
                </c:pt>
              </c:strCache>
            </c:strRef>
          </c:tx>
          <c:spPr>
            <a:solidFill>
              <a:srgbClr val="8C564B"/>
            </a:solidFill>
            <a:ln w="25400">
              <a:noFill/>
            </a:ln>
            <a:effectLst/>
          </c:spPr>
          <c:val>
            <c:numRef>
              <c:f>Silicon!$H$2:$H$57</c:f>
              <c:numCache>
                <c:formatCode>General</c:formatCode>
                <c:ptCount val="56"/>
                <c:pt idx="0">
                  <c:v>180</c:v>
                </c:pt>
                <c:pt idx="1">
                  <c:v>186.48</c:v>
                </c:pt>
                <c:pt idx="2">
                  <c:v>192.96</c:v>
                </c:pt>
                <c:pt idx="3">
                  <c:v>199.44</c:v>
                </c:pt>
                <c:pt idx="4">
                  <c:v>205.92</c:v>
                </c:pt>
                <c:pt idx="5">
                  <c:v>212.39999999999901</c:v>
                </c:pt>
                <c:pt idx="6">
                  <c:v>218.879999999999</c:v>
                </c:pt>
                <c:pt idx="7">
                  <c:v>225.35999999999899</c:v>
                </c:pt>
                <c:pt idx="8">
                  <c:v>231.83999999999901</c:v>
                </c:pt>
                <c:pt idx="9">
                  <c:v>238.042153284671</c:v>
                </c:pt>
                <c:pt idx="10">
                  <c:v>244.22710622710599</c:v>
                </c:pt>
                <c:pt idx="11">
                  <c:v>270.84237132352899</c:v>
                </c:pt>
                <c:pt idx="12">
                  <c:v>297.39114391143897</c:v>
                </c:pt>
                <c:pt idx="13">
                  <c:v>323.87268518518499</c:v>
                </c:pt>
                <c:pt idx="14">
                  <c:v>350.28624535315902</c:v>
                </c:pt>
                <c:pt idx="15">
                  <c:v>376.63106343283499</c:v>
                </c:pt>
                <c:pt idx="16">
                  <c:v>402.906367041198</c:v>
                </c:pt>
                <c:pt idx="17">
                  <c:v>424.82025845864598</c:v>
                </c:pt>
                <c:pt idx="18">
                  <c:v>446.14037735849001</c:v>
                </c:pt>
                <c:pt idx="19">
                  <c:v>450.12</c:v>
                </c:pt>
                <c:pt idx="20">
                  <c:v>469.048719691119</c:v>
                </c:pt>
                <c:pt idx="21">
                  <c:v>488.55303370786498</c:v>
                </c:pt>
                <c:pt idx="22">
                  <c:v>480.42291666666603</c:v>
                </c:pt>
                <c:pt idx="23">
                  <c:v>472.89833333333303</c:v>
                </c:pt>
                <c:pt idx="24">
                  <c:v>463.21199999999999</c:v>
                </c:pt>
                <c:pt idx="25">
                  <c:v>432.53279999999899</c:v>
                </c:pt>
                <c:pt idx="26">
                  <c:v>380.7099</c:v>
                </c:pt>
                <c:pt idx="27">
                  <c:v>347.3032</c:v>
                </c:pt>
                <c:pt idx="28">
                  <c:v>326.60479999999899</c:v>
                </c:pt>
                <c:pt idx="29">
                  <c:v>305.94</c:v>
                </c:pt>
                <c:pt idx="30">
                  <c:v>295.85219999999902</c:v>
                </c:pt>
                <c:pt idx="31">
                  <c:v>285.7568</c:v>
                </c:pt>
                <c:pt idx="32">
                  <c:v>269.70993333333303</c:v>
                </c:pt>
                <c:pt idx="33">
                  <c:v>253.74666666666599</c:v>
                </c:pt>
                <c:pt idx="34">
                  <c:v>237.866999999999</c:v>
                </c:pt>
                <c:pt idx="35">
                  <c:v>235.91555555555499</c:v>
                </c:pt>
                <c:pt idx="36">
                  <c:v>233.96788888888801</c:v>
                </c:pt>
                <c:pt idx="37">
                  <c:v>233.96788888888801</c:v>
                </c:pt>
                <c:pt idx="38">
                  <c:v>233.96788888888801</c:v>
                </c:pt>
                <c:pt idx="39">
                  <c:v>233.96788888888801</c:v>
                </c:pt>
                <c:pt idx="40">
                  <c:v>233.96788888888801</c:v>
                </c:pt>
                <c:pt idx="41">
                  <c:v>233.96788888888801</c:v>
                </c:pt>
                <c:pt idx="42">
                  <c:v>233.96788888888801</c:v>
                </c:pt>
                <c:pt idx="43">
                  <c:v>233.96788888888801</c:v>
                </c:pt>
                <c:pt idx="44">
                  <c:v>233.96788888888801</c:v>
                </c:pt>
                <c:pt idx="45">
                  <c:v>233.96788888888801</c:v>
                </c:pt>
                <c:pt idx="46">
                  <c:v>233.96788888888801</c:v>
                </c:pt>
                <c:pt idx="47">
                  <c:v>233.96788888888801</c:v>
                </c:pt>
                <c:pt idx="48">
                  <c:v>233.96788888888801</c:v>
                </c:pt>
                <c:pt idx="49">
                  <c:v>233.96788888888801</c:v>
                </c:pt>
                <c:pt idx="50">
                  <c:v>233.96788888888801</c:v>
                </c:pt>
                <c:pt idx="51">
                  <c:v>233.96788888888801</c:v>
                </c:pt>
                <c:pt idx="52">
                  <c:v>233.96788888888801</c:v>
                </c:pt>
                <c:pt idx="53">
                  <c:v>233.96788888888801</c:v>
                </c:pt>
                <c:pt idx="54">
                  <c:v>233.96788888888801</c:v>
                </c:pt>
                <c:pt idx="55">
                  <c:v>233.96788888888801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B-4734-AFD9-03E580E9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>
                <a:alpha val="99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Module Composition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Average Module Composition by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Silicon!$B$1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Silicon!$A$2:$A$37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Silicon!$B$2:$B$37</c:f>
              <c:numCache>
                <c:formatCode>General</c:formatCode>
                <c:ptCount val="3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8289.7499999999909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9284.5874999999996</c:v>
                </c:pt>
                <c:pt idx="27">
                  <c:v>9626.5</c:v>
                </c:pt>
                <c:pt idx="28">
                  <c:v>9805.4500000000007</c:v>
                </c:pt>
                <c:pt idx="29">
                  <c:v>9977.4</c:v>
                </c:pt>
                <c:pt idx="30">
                  <c:v>9940.2374999999993</c:v>
                </c:pt>
                <c:pt idx="31">
                  <c:v>9901.5</c:v>
                </c:pt>
                <c:pt idx="32">
                  <c:v>10008.405555555501</c:v>
                </c:pt>
                <c:pt idx="33">
                  <c:v>10113.405555555501</c:v>
                </c:pt>
                <c:pt idx="34">
                  <c:v>10216.5</c:v>
                </c:pt>
                <c:pt idx="35">
                  <c:v>10170.9111111111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C-43AC-A097-26AE89B31CD0}"/>
            </c:ext>
          </c:extLst>
        </c:ser>
        <c:ser>
          <c:idx val="1"/>
          <c:order val="1"/>
          <c:tx>
            <c:strRef>
              <c:f>Silicon!$C$1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Silicon!$A$2:$A$37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Silicon!$C$2:$C$37</c:f>
              <c:numCache>
                <c:formatCode>General</c:formatCode>
                <c:ptCount val="36"/>
                <c:pt idx="0">
                  <c:v>3091.1854103343398</c:v>
                </c:pt>
                <c:pt idx="1">
                  <c:v>3017.4165457184299</c:v>
                </c:pt>
                <c:pt idx="2">
                  <c:v>2699.99999999999</c:v>
                </c:pt>
                <c:pt idx="3">
                  <c:v>2540.37267080745</c:v>
                </c:pt>
                <c:pt idx="4">
                  <c:v>2484.69891411648</c:v>
                </c:pt>
                <c:pt idx="5">
                  <c:v>2433.96226415094</c:v>
                </c:pt>
                <c:pt idx="6">
                  <c:v>2387.53387533875</c:v>
                </c:pt>
                <c:pt idx="7">
                  <c:v>2344.8873483535499</c:v>
                </c:pt>
                <c:pt idx="8">
                  <c:v>2317.8920526986799</c:v>
                </c:pt>
                <c:pt idx="9">
                  <c:v>2256.0192616372301</c:v>
                </c:pt>
                <c:pt idx="10">
                  <c:v>2113.83285302593</c:v>
                </c:pt>
                <c:pt idx="11">
                  <c:v>2083.4794808839001</c:v>
                </c:pt>
                <c:pt idx="12">
                  <c:v>2054.6821599453101</c:v>
                </c:pt>
                <c:pt idx="13">
                  <c:v>2027.3242252582399</c:v>
                </c:pt>
                <c:pt idx="14">
                  <c:v>2001.30039011703</c:v>
                </c:pt>
                <c:pt idx="15">
                  <c:v>1987.15065852875</c:v>
                </c:pt>
                <c:pt idx="16">
                  <c:v>1966.5931295304099</c:v>
                </c:pt>
                <c:pt idx="17">
                  <c:v>1962.9861982434099</c:v>
                </c:pt>
                <c:pt idx="18">
                  <c:v>1619.45812807881</c:v>
                </c:pt>
                <c:pt idx="19">
                  <c:v>1592.7397260273899</c:v>
                </c:pt>
                <c:pt idx="20">
                  <c:v>1495.2424242424199</c:v>
                </c:pt>
                <c:pt idx="21">
                  <c:v>1412.5263157894699</c:v>
                </c:pt>
                <c:pt idx="22">
                  <c:v>1379.8208955223799</c:v>
                </c:pt>
                <c:pt idx="23">
                  <c:v>1361.6666666666599</c:v>
                </c:pt>
                <c:pt idx="24">
                  <c:v>1343.64705882352</c:v>
                </c:pt>
                <c:pt idx="25">
                  <c:v>1315.0588235294099</c:v>
                </c:pt>
                <c:pt idx="26">
                  <c:v>1343.64705882352</c:v>
                </c:pt>
                <c:pt idx="27">
                  <c:v>1315.0588235294099</c:v>
                </c:pt>
                <c:pt idx="28">
                  <c:v>1286.4705882352901</c:v>
                </c:pt>
                <c:pt idx="29">
                  <c:v>1257.88235294117</c:v>
                </c:pt>
                <c:pt idx="30">
                  <c:v>1222.14705882352</c:v>
                </c:pt>
                <c:pt idx="31">
                  <c:v>1186.4117647058799</c:v>
                </c:pt>
                <c:pt idx="32">
                  <c:v>1181.64705882352</c:v>
                </c:pt>
                <c:pt idx="33">
                  <c:v>1176.88235294117</c:v>
                </c:pt>
                <c:pt idx="34">
                  <c:v>1172.11764705882</c:v>
                </c:pt>
                <c:pt idx="35">
                  <c:v>1167.35294117647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C-43AC-A097-26AE89B31CD0}"/>
            </c:ext>
          </c:extLst>
        </c:ser>
        <c:ser>
          <c:idx val="2"/>
          <c:order val="2"/>
          <c:tx>
            <c:strRef>
              <c:f>Silicon!$D$1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Silicon!$A$2:$A$37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Silicon!$D$2:$D$37</c:f>
              <c:numCache>
                <c:formatCode>General</c:formatCode>
                <c:ptCount val="36"/>
                <c:pt idx="0">
                  <c:v>848.42142857142801</c:v>
                </c:pt>
                <c:pt idx="1">
                  <c:v>831.78571428571399</c:v>
                </c:pt>
                <c:pt idx="2">
                  <c:v>815.15</c:v>
                </c:pt>
                <c:pt idx="3">
                  <c:v>798.51428571428505</c:v>
                </c:pt>
                <c:pt idx="4">
                  <c:v>781.87857142857104</c:v>
                </c:pt>
                <c:pt idx="5">
                  <c:v>765.24285714285702</c:v>
                </c:pt>
                <c:pt idx="6">
                  <c:v>748.60714285714198</c:v>
                </c:pt>
                <c:pt idx="7">
                  <c:v>731.97142857142796</c:v>
                </c:pt>
                <c:pt idx="8">
                  <c:v>715.33571428571395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419.219999999999</c:v>
                </c:pt>
                <c:pt idx="22">
                  <c:v>419.219999999999</c:v>
                </c:pt>
                <c:pt idx="23">
                  <c:v>410.8550082557</c:v>
                </c:pt>
                <c:pt idx="24">
                  <c:v>402.14066674430001</c:v>
                </c:pt>
                <c:pt idx="25">
                  <c:v>395.54183337214999</c:v>
                </c:pt>
                <c:pt idx="26">
                  <c:v>388.94299999999998</c:v>
                </c:pt>
                <c:pt idx="27">
                  <c:v>384.28500000000003</c:v>
                </c:pt>
                <c:pt idx="28">
                  <c:v>374.96899999999999</c:v>
                </c:pt>
                <c:pt idx="29">
                  <c:v>365.65300000000002</c:v>
                </c:pt>
                <c:pt idx="30">
                  <c:v>359.83049999999997</c:v>
                </c:pt>
                <c:pt idx="31">
                  <c:v>354.00799999999998</c:v>
                </c:pt>
                <c:pt idx="32">
                  <c:v>348.57366666666599</c:v>
                </c:pt>
                <c:pt idx="33">
                  <c:v>343.13933333333301</c:v>
                </c:pt>
                <c:pt idx="34">
                  <c:v>337.70499999999998</c:v>
                </c:pt>
                <c:pt idx="35">
                  <c:v>335.37599999999998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C-43AC-A097-26AE89B31CD0}"/>
            </c:ext>
          </c:extLst>
        </c:ser>
        <c:ser>
          <c:idx val="3"/>
          <c:order val="3"/>
          <c:tx>
            <c:strRef>
              <c:f>Silicon!$E$1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Silicon!$A$2:$A$37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Silicon!$E$2:$E$37</c:f>
              <c:numCache>
                <c:formatCode>General</c:formatCode>
                <c:ptCount val="36"/>
                <c:pt idx="0">
                  <c:v>88</c:v>
                </c:pt>
                <c:pt idx="1">
                  <c:v>84.571428571428498</c:v>
                </c:pt>
                <c:pt idx="2">
                  <c:v>81.142857142857096</c:v>
                </c:pt>
                <c:pt idx="3">
                  <c:v>77.714285714285694</c:v>
                </c:pt>
                <c:pt idx="4">
                  <c:v>74.285714285714207</c:v>
                </c:pt>
                <c:pt idx="5">
                  <c:v>45.348571428571397</c:v>
                </c:pt>
                <c:pt idx="6">
                  <c:v>43.154285714285699</c:v>
                </c:pt>
                <c:pt idx="7">
                  <c:v>40.959999999999901</c:v>
                </c:pt>
                <c:pt idx="8">
                  <c:v>38.765714285714203</c:v>
                </c:pt>
                <c:pt idx="9">
                  <c:v>36.571428571428498</c:v>
                </c:pt>
                <c:pt idx="10">
                  <c:v>34.3771428571428</c:v>
                </c:pt>
                <c:pt idx="11">
                  <c:v>32.182857142857102</c:v>
                </c:pt>
                <c:pt idx="12">
                  <c:v>29.988571428571401</c:v>
                </c:pt>
                <c:pt idx="13">
                  <c:v>27.794285714285699</c:v>
                </c:pt>
                <c:pt idx="14">
                  <c:v>25.6</c:v>
                </c:pt>
                <c:pt idx="15">
                  <c:v>12.327416173570001</c:v>
                </c:pt>
                <c:pt idx="16">
                  <c:v>10.2728468113083</c:v>
                </c:pt>
                <c:pt idx="17">
                  <c:v>8.2182774490466795</c:v>
                </c:pt>
                <c:pt idx="18">
                  <c:v>5.7527942143326696</c:v>
                </c:pt>
                <c:pt idx="19">
                  <c:v>5.3418803418803398</c:v>
                </c:pt>
                <c:pt idx="20">
                  <c:v>4.5200525969756704</c:v>
                </c:pt>
                <c:pt idx="21">
                  <c:v>4.0997570089490099</c:v>
                </c:pt>
                <c:pt idx="22">
                  <c:v>4.0797067542614096</c:v>
                </c:pt>
                <c:pt idx="23">
                  <c:v>4.3143250717191401</c:v>
                </c:pt>
                <c:pt idx="24">
                  <c:v>4.1223937921719198</c:v>
                </c:pt>
                <c:pt idx="25">
                  <c:v>3.3920347419549</c:v>
                </c:pt>
                <c:pt idx="26">
                  <c:v>3.4053681699243099</c:v>
                </c:pt>
                <c:pt idx="27">
                  <c:v>3.1786072836069499</c:v>
                </c:pt>
                <c:pt idx="28">
                  <c:v>3.0168606482795002</c:v>
                </c:pt>
                <c:pt idx="29">
                  <c:v>2.6551843155685</c:v>
                </c:pt>
                <c:pt idx="30">
                  <c:v>2.3330387718046399</c:v>
                </c:pt>
                <c:pt idx="31">
                  <c:v>2.1767377735542599</c:v>
                </c:pt>
                <c:pt idx="32">
                  <c:v>2.06856477579512</c:v>
                </c:pt>
                <c:pt idx="33">
                  <c:v>1.9645133024313699</c:v>
                </c:pt>
                <c:pt idx="34">
                  <c:v>1.84095440417322</c:v>
                </c:pt>
                <c:pt idx="35">
                  <c:v>1.7075395688916299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C-43AC-A097-26AE89B31CD0}"/>
            </c:ext>
          </c:extLst>
        </c:ser>
        <c:ser>
          <c:idx val="4"/>
          <c:order val="4"/>
          <c:tx>
            <c:strRef>
              <c:f>Silicon!$F$1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Silicon!$A$2:$A$37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Silicon!$F$2:$F$37</c:f>
              <c:numCache>
                <c:formatCode>General</c:formatCode>
                <c:ptCount val="3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6.2540800000000001</c:v>
                </c:pt>
                <c:pt idx="26">
                  <c:v>1.7203200000000001</c:v>
                </c:pt>
                <c:pt idx="27">
                  <c:v>1.68448</c:v>
                </c:pt>
                <c:pt idx="28">
                  <c:v>1.66656</c:v>
                </c:pt>
                <c:pt idx="29">
                  <c:v>1.6486400000000001</c:v>
                </c:pt>
                <c:pt idx="30">
                  <c:v>1.63968</c:v>
                </c:pt>
                <c:pt idx="31">
                  <c:v>1.6307199999999999</c:v>
                </c:pt>
                <c:pt idx="32">
                  <c:v>1.6128</c:v>
                </c:pt>
                <c:pt idx="33">
                  <c:v>1.5948800000000001</c:v>
                </c:pt>
                <c:pt idx="34">
                  <c:v>1.5769599999999999</c:v>
                </c:pt>
                <c:pt idx="35">
                  <c:v>1.54112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C-43AC-A097-26AE89B31CD0}"/>
            </c:ext>
          </c:extLst>
        </c:ser>
        <c:ser>
          <c:idx val="5"/>
          <c:order val="5"/>
          <c:tx>
            <c:strRef>
              <c:f>Silicon!$G$1</c:f>
              <c:strCache>
                <c:ptCount val="1"/>
                <c:pt idx="0">
                  <c:v>Encapsulant</c:v>
                </c:pt>
              </c:strCache>
            </c:strRef>
          </c:tx>
          <c:spPr>
            <a:solidFill>
              <a:srgbClr val="9467BD"/>
            </a:solidFill>
            <a:ln w="25400">
              <a:noFill/>
            </a:ln>
            <a:effectLst/>
          </c:spPr>
          <c:cat>
            <c:numRef>
              <c:f>Silicon!$A$2:$A$37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Silicon!$G$2:$G$37</c:f>
              <c:numCache>
                <c:formatCode>General</c:formatCode>
                <c:ptCount val="36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846</c:v>
                </c:pt>
                <c:pt idx="8">
                  <c:v>846</c:v>
                </c:pt>
                <c:pt idx="9">
                  <c:v>846</c:v>
                </c:pt>
                <c:pt idx="10">
                  <c:v>846</c:v>
                </c:pt>
                <c:pt idx="11">
                  <c:v>846</c:v>
                </c:pt>
                <c:pt idx="12">
                  <c:v>846</c:v>
                </c:pt>
                <c:pt idx="13">
                  <c:v>846</c:v>
                </c:pt>
                <c:pt idx="14">
                  <c:v>846</c:v>
                </c:pt>
                <c:pt idx="15">
                  <c:v>846</c:v>
                </c:pt>
                <c:pt idx="16">
                  <c:v>846</c:v>
                </c:pt>
                <c:pt idx="17">
                  <c:v>846</c:v>
                </c:pt>
                <c:pt idx="18">
                  <c:v>846</c:v>
                </c:pt>
                <c:pt idx="19">
                  <c:v>848.09</c:v>
                </c:pt>
                <c:pt idx="20">
                  <c:v>850.28</c:v>
                </c:pt>
                <c:pt idx="21">
                  <c:v>852.81</c:v>
                </c:pt>
                <c:pt idx="22">
                  <c:v>847.99</c:v>
                </c:pt>
                <c:pt idx="23">
                  <c:v>848.95500000000004</c:v>
                </c:pt>
                <c:pt idx="24">
                  <c:v>851.31</c:v>
                </c:pt>
                <c:pt idx="25">
                  <c:v>849.44499999999903</c:v>
                </c:pt>
                <c:pt idx="26">
                  <c:v>809.70999999999901</c:v>
                </c:pt>
                <c:pt idx="27">
                  <c:v>782.70749999999998</c:v>
                </c:pt>
                <c:pt idx="28">
                  <c:v>778.33499999999901</c:v>
                </c:pt>
                <c:pt idx="29">
                  <c:v>756.04499999999996</c:v>
                </c:pt>
                <c:pt idx="30">
                  <c:v>720.426999999999</c:v>
                </c:pt>
                <c:pt idx="31">
                  <c:v>692.09266666666599</c:v>
                </c:pt>
                <c:pt idx="32">
                  <c:v>680.278111111111</c:v>
                </c:pt>
                <c:pt idx="33">
                  <c:v>668.33333333333303</c:v>
                </c:pt>
                <c:pt idx="34">
                  <c:v>670.19733333333295</c:v>
                </c:pt>
                <c:pt idx="35">
                  <c:v>671.74133333333305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C-43AC-A097-26AE89B31CD0}"/>
            </c:ext>
          </c:extLst>
        </c:ser>
        <c:ser>
          <c:idx val="6"/>
          <c:order val="6"/>
          <c:tx>
            <c:strRef>
              <c:f>Silicon!$H$1</c:f>
              <c:strCache>
                <c:ptCount val="1"/>
                <c:pt idx="0">
                  <c:v>Backsheets</c:v>
                </c:pt>
              </c:strCache>
            </c:strRef>
          </c:tx>
          <c:spPr>
            <a:solidFill>
              <a:srgbClr val="8C564B"/>
            </a:solidFill>
            <a:ln w="25400">
              <a:noFill/>
            </a:ln>
            <a:effectLst/>
          </c:spPr>
          <c:cat>
            <c:numRef>
              <c:f>Silicon!$A$2:$A$37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Silicon!$H$2:$H$37</c:f>
              <c:numCache>
                <c:formatCode>General</c:formatCode>
                <c:ptCount val="36"/>
                <c:pt idx="0">
                  <c:v>180</c:v>
                </c:pt>
                <c:pt idx="1">
                  <c:v>186.48</c:v>
                </c:pt>
                <c:pt idx="2">
                  <c:v>192.96</c:v>
                </c:pt>
                <c:pt idx="3">
                  <c:v>199.44</c:v>
                </c:pt>
                <c:pt idx="4">
                  <c:v>205.92</c:v>
                </c:pt>
                <c:pt idx="5">
                  <c:v>212.39999999999901</c:v>
                </c:pt>
                <c:pt idx="6">
                  <c:v>218.879999999999</c:v>
                </c:pt>
                <c:pt idx="7">
                  <c:v>225.35999999999899</c:v>
                </c:pt>
                <c:pt idx="8">
                  <c:v>231.83999999999901</c:v>
                </c:pt>
                <c:pt idx="9">
                  <c:v>238.042153284671</c:v>
                </c:pt>
                <c:pt idx="10">
                  <c:v>244.22710622710599</c:v>
                </c:pt>
                <c:pt idx="11">
                  <c:v>270.84237132352899</c:v>
                </c:pt>
                <c:pt idx="12">
                  <c:v>297.39114391143897</c:v>
                </c:pt>
                <c:pt idx="13">
                  <c:v>323.87268518518499</c:v>
                </c:pt>
                <c:pt idx="14">
                  <c:v>350.28624535315902</c:v>
                </c:pt>
                <c:pt idx="15">
                  <c:v>376.63106343283499</c:v>
                </c:pt>
                <c:pt idx="16">
                  <c:v>402.906367041198</c:v>
                </c:pt>
                <c:pt idx="17">
                  <c:v>424.82025845864598</c:v>
                </c:pt>
                <c:pt idx="18">
                  <c:v>446.14037735849001</c:v>
                </c:pt>
                <c:pt idx="19">
                  <c:v>450.12</c:v>
                </c:pt>
                <c:pt idx="20">
                  <c:v>469.048719691119</c:v>
                </c:pt>
                <c:pt idx="21">
                  <c:v>488.55303370786498</c:v>
                </c:pt>
                <c:pt idx="22">
                  <c:v>480.42291666666603</c:v>
                </c:pt>
                <c:pt idx="23">
                  <c:v>472.89833333333303</c:v>
                </c:pt>
                <c:pt idx="24">
                  <c:v>463.21199999999999</c:v>
                </c:pt>
                <c:pt idx="25">
                  <c:v>432.53279999999899</c:v>
                </c:pt>
                <c:pt idx="26">
                  <c:v>380.7099</c:v>
                </c:pt>
                <c:pt idx="27">
                  <c:v>347.3032</c:v>
                </c:pt>
                <c:pt idx="28">
                  <c:v>326.60479999999899</c:v>
                </c:pt>
                <c:pt idx="29">
                  <c:v>305.94</c:v>
                </c:pt>
                <c:pt idx="30">
                  <c:v>295.85219999999902</c:v>
                </c:pt>
                <c:pt idx="31">
                  <c:v>285.7568</c:v>
                </c:pt>
                <c:pt idx="32">
                  <c:v>269.70993333333303</c:v>
                </c:pt>
                <c:pt idx="33">
                  <c:v>253.74666666666599</c:v>
                </c:pt>
                <c:pt idx="34">
                  <c:v>237.866999999999</c:v>
                </c:pt>
                <c:pt idx="35">
                  <c:v>235.91555555555499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C-43AC-A097-26AE89B31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>
                <a:alpha val="99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Module Composition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8349895083744851E-2"/>
          <c:y val="0.85645640930389311"/>
          <c:w val="0.90165010491625519"/>
          <c:h val="0.12643475230404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 b="1"/>
              <a:t>Average Module Composition by Mass </a:t>
            </a:r>
            <a:r>
              <a:rPr lang="en-US" sz="1440" b="1" i="0" u="none" strike="noStrike" baseline="0">
                <a:effectLst/>
              </a:rPr>
              <a:t>over Time</a:t>
            </a:r>
          </a:p>
          <a:p>
            <a:pPr>
              <a:defRPr b="1"/>
            </a:pPr>
            <a:r>
              <a:rPr lang="en-US" sz="1440" b="1" i="0" u="none" strike="noStrike" baseline="0">
                <a:effectLst/>
              </a:rPr>
              <a:t>CdTe</a:t>
            </a:r>
          </a:p>
        </c:rich>
      </c:tx>
      <c:layout>
        <c:manualLayout>
          <c:xMode val="edge"/>
          <c:yMode val="edge"/>
          <c:x val="0.12972670891352628"/>
          <c:y val="2.4612546196974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CdTe!$B$1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CdTe!$A$2:$A$57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CdTe!$B$2:$B$57</c:f>
              <c:numCache>
                <c:formatCode>General</c:formatCode>
                <c:ptCount val="56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16000</c:v>
                </c:pt>
                <c:pt idx="5">
                  <c:v>16000</c:v>
                </c:pt>
                <c:pt idx="6">
                  <c:v>16000</c:v>
                </c:pt>
                <c:pt idx="7">
                  <c:v>16000</c:v>
                </c:pt>
                <c:pt idx="8">
                  <c:v>16000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16000</c:v>
                </c:pt>
                <c:pt idx="16">
                  <c:v>16000</c:v>
                </c:pt>
                <c:pt idx="17">
                  <c:v>16000</c:v>
                </c:pt>
                <c:pt idx="18">
                  <c:v>16000</c:v>
                </c:pt>
                <c:pt idx="19">
                  <c:v>15947.5</c:v>
                </c:pt>
                <c:pt idx="20">
                  <c:v>15895</c:v>
                </c:pt>
                <c:pt idx="21">
                  <c:v>15842.5</c:v>
                </c:pt>
                <c:pt idx="22">
                  <c:v>15790</c:v>
                </c:pt>
                <c:pt idx="23">
                  <c:v>15755</c:v>
                </c:pt>
                <c:pt idx="24">
                  <c:v>15650</c:v>
                </c:pt>
                <c:pt idx="25">
                  <c:v>15475</c:v>
                </c:pt>
                <c:pt idx="26">
                  <c:v>14915</c:v>
                </c:pt>
                <c:pt idx="27">
                  <c:v>14810</c:v>
                </c:pt>
                <c:pt idx="28">
                  <c:v>14635</c:v>
                </c:pt>
                <c:pt idx="29">
                  <c:v>14460</c:v>
                </c:pt>
                <c:pt idx="30">
                  <c:v>14302.5</c:v>
                </c:pt>
                <c:pt idx="31">
                  <c:v>14145</c:v>
                </c:pt>
                <c:pt idx="32">
                  <c:v>14063.333329999999</c:v>
                </c:pt>
                <c:pt idx="33">
                  <c:v>13981.666670000001</c:v>
                </c:pt>
                <c:pt idx="34">
                  <c:v>13900</c:v>
                </c:pt>
                <c:pt idx="35">
                  <c:v>13806.666670000001</c:v>
                </c:pt>
                <c:pt idx="36">
                  <c:v>13713.333329999999</c:v>
                </c:pt>
                <c:pt idx="37">
                  <c:v>13620</c:v>
                </c:pt>
                <c:pt idx="38">
                  <c:v>13620</c:v>
                </c:pt>
                <c:pt idx="39">
                  <c:v>13620</c:v>
                </c:pt>
                <c:pt idx="40">
                  <c:v>13620</c:v>
                </c:pt>
                <c:pt idx="41">
                  <c:v>13620</c:v>
                </c:pt>
                <c:pt idx="42">
                  <c:v>13620</c:v>
                </c:pt>
                <c:pt idx="43">
                  <c:v>13620</c:v>
                </c:pt>
                <c:pt idx="44">
                  <c:v>13620</c:v>
                </c:pt>
                <c:pt idx="45">
                  <c:v>13620</c:v>
                </c:pt>
                <c:pt idx="46">
                  <c:v>13620</c:v>
                </c:pt>
                <c:pt idx="47">
                  <c:v>13620</c:v>
                </c:pt>
                <c:pt idx="48">
                  <c:v>13620</c:v>
                </c:pt>
                <c:pt idx="49">
                  <c:v>13620</c:v>
                </c:pt>
                <c:pt idx="50">
                  <c:v>13620</c:v>
                </c:pt>
                <c:pt idx="51">
                  <c:v>13620</c:v>
                </c:pt>
                <c:pt idx="52">
                  <c:v>13620</c:v>
                </c:pt>
                <c:pt idx="53">
                  <c:v>13620</c:v>
                </c:pt>
                <c:pt idx="54">
                  <c:v>13620</c:v>
                </c:pt>
                <c:pt idx="55">
                  <c:v>13620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D-403A-98F5-B5696608A5C9}"/>
            </c:ext>
          </c:extLst>
        </c:ser>
        <c:ser>
          <c:idx val="1"/>
          <c:order val="1"/>
          <c:tx>
            <c:strRef>
              <c:f>CdTe!$C$1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CdTe!$A$2:$A$57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CdTe!$C$2:$C$57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117.5326831</c:v>
                </c:pt>
                <c:pt idx="24">
                  <c:v>202.0802826</c:v>
                </c:pt>
                <c:pt idx="25">
                  <c:v>405.7539683</c:v>
                </c:pt>
                <c:pt idx="26">
                  <c:v>811.50793650000003</c:v>
                </c:pt>
                <c:pt idx="27">
                  <c:v>811.50793650000003</c:v>
                </c:pt>
                <c:pt idx="28">
                  <c:v>811.50793650000003</c:v>
                </c:pt>
                <c:pt idx="29">
                  <c:v>1217.2619050000001</c:v>
                </c:pt>
                <c:pt idx="30">
                  <c:v>1623.0158730000001</c:v>
                </c:pt>
                <c:pt idx="31">
                  <c:v>1623.0158730000001</c:v>
                </c:pt>
                <c:pt idx="32">
                  <c:v>1217.2619050000001</c:v>
                </c:pt>
                <c:pt idx="33">
                  <c:v>811.50793650000003</c:v>
                </c:pt>
                <c:pt idx="34">
                  <c:v>811.50793650000003</c:v>
                </c:pt>
                <c:pt idx="35">
                  <c:v>811.50793650000003</c:v>
                </c:pt>
                <c:pt idx="36">
                  <c:v>405.7539683</c:v>
                </c:pt>
                <c:pt idx="37">
                  <c:v>202.0802826</c:v>
                </c:pt>
                <c:pt idx="38">
                  <c:v>117.5326831</c:v>
                </c:pt>
                <c:pt idx="39">
                  <c:v>81.150793649999997</c:v>
                </c:pt>
                <c:pt idx="40">
                  <c:v>81.150793649999997</c:v>
                </c:pt>
                <c:pt idx="41">
                  <c:v>81.150793649999997</c:v>
                </c:pt>
                <c:pt idx="42">
                  <c:v>81.150793649999997</c:v>
                </c:pt>
                <c:pt idx="43">
                  <c:v>81.150793649999997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D-403A-98F5-B5696608A5C9}"/>
            </c:ext>
          </c:extLst>
        </c:ser>
        <c:ser>
          <c:idx val="4"/>
          <c:order val="2"/>
          <c:tx>
            <c:strRef>
              <c:f>CdTe!$D$1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CdTe!$A$2:$A$57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CdTe!$D$2:$D$57</c:f>
              <c:numCache>
                <c:formatCode>General</c:formatCode>
                <c:ptCount val="56"/>
                <c:pt idx="0">
                  <c:v>56.55</c:v>
                </c:pt>
                <c:pt idx="1">
                  <c:v>56.55</c:v>
                </c:pt>
                <c:pt idx="2">
                  <c:v>56.55</c:v>
                </c:pt>
                <c:pt idx="3">
                  <c:v>56.55</c:v>
                </c:pt>
                <c:pt idx="4">
                  <c:v>56.55</c:v>
                </c:pt>
                <c:pt idx="5">
                  <c:v>56.55</c:v>
                </c:pt>
                <c:pt idx="6">
                  <c:v>56.55</c:v>
                </c:pt>
                <c:pt idx="7">
                  <c:v>56.55</c:v>
                </c:pt>
                <c:pt idx="8">
                  <c:v>56.55</c:v>
                </c:pt>
                <c:pt idx="9">
                  <c:v>56.55</c:v>
                </c:pt>
                <c:pt idx="10">
                  <c:v>56.55</c:v>
                </c:pt>
                <c:pt idx="11">
                  <c:v>56.55</c:v>
                </c:pt>
                <c:pt idx="12">
                  <c:v>56.55</c:v>
                </c:pt>
                <c:pt idx="13">
                  <c:v>56.55</c:v>
                </c:pt>
                <c:pt idx="14">
                  <c:v>56.55</c:v>
                </c:pt>
                <c:pt idx="15">
                  <c:v>56.55</c:v>
                </c:pt>
                <c:pt idx="16">
                  <c:v>56.55</c:v>
                </c:pt>
                <c:pt idx="17">
                  <c:v>56.55</c:v>
                </c:pt>
                <c:pt idx="18">
                  <c:v>56.55</c:v>
                </c:pt>
                <c:pt idx="19">
                  <c:v>56.55</c:v>
                </c:pt>
                <c:pt idx="20">
                  <c:v>56.55</c:v>
                </c:pt>
                <c:pt idx="21">
                  <c:v>56.55</c:v>
                </c:pt>
                <c:pt idx="22">
                  <c:v>56.55</c:v>
                </c:pt>
                <c:pt idx="23">
                  <c:v>56.55</c:v>
                </c:pt>
                <c:pt idx="24">
                  <c:v>56.55</c:v>
                </c:pt>
                <c:pt idx="25">
                  <c:v>56.55</c:v>
                </c:pt>
                <c:pt idx="26">
                  <c:v>56.55</c:v>
                </c:pt>
                <c:pt idx="27">
                  <c:v>56.55</c:v>
                </c:pt>
                <c:pt idx="28">
                  <c:v>56.55</c:v>
                </c:pt>
                <c:pt idx="29">
                  <c:v>56.55</c:v>
                </c:pt>
                <c:pt idx="30">
                  <c:v>56.55</c:v>
                </c:pt>
                <c:pt idx="31">
                  <c:v>56.55</c:v>
                </c:pt>
                <c:pt idx="32">
                  <c:v>56.55</c:v>
                </c:pt>
                <c:pt idx="33">
                  <c:v>56.55</c:v>
                </c:pt>
                <c:pt idx="34">
                  <c:v>56.55</c:v>
                </c:pt>
                <c:pt idx="35">
                  <c:v>56.55</c:v>
                </c:pt>
                <c:pt idx="36">
                  <c:v>56.55</c:v>
                </c:pt>
                <c:pt idx="37">
                  <c:v>56.55</c:v>
                </c:pt>
                <c:pt idx="38">
                  <c:v>56.55</c:v>
                </c:pt>
                <c:pt idx="39">
                  <c:v>56.55</c:v>
                </c:pt>
                <c:pt idx="40">
                  <c:v>56.55</c:v>
                </c:pt>
                <c:pt idx="41">
                  <c:v>56.55</c:v>
                </c:pt>
                <c:pt idx="42">
                  <c:v>56.55</c:v>
                </c:pt>
                <c:pt idx="43">
                  <c:v>56.55</c:v>
                </c:pt>
                <c:pt idx="44">
                  <c:v>56.55</c:v>
                </c:pt>
                <c:pt idx="45">
                  <c:v>56.55</c:v>
                </c:pt>
                <c:pt idx="46">
                  <c:v>56.55</c:v>
                </c:pt>
                <c:pt idx="47">
                  <c:v>56.55</c:v>
                </c:pt>
                <c:pt idx="48">
                  <c:v>56.55</c:v>
                </c:pt>
                <c:pt idx="49">
                  <c:v>56.55</c:v>
                </c:pt>
                <c:pt idx="50">
                  <c:v>56.55</c:v>
                </c:pt>
                <c:pt idx="51">
                  <c:v>56.55</c:v>
                </c:pt>
                <c:pt idx="52">
                  <c:v>56.55</c:v>
                </c:pt>
                <c:pt idx="53">
                  <c:v>56.55</c:v>
                </c:pt>
                <c:pt idx="54">
                  <c:v>56.55</c:v>
                </c:pt>
                <c:pt idx="55">
                  <c:v>56.55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DD-403A-98F5-B5696608A5C9}"/>
            </c:ext>
          </c:extLst>
        </c:ser>
        <c:ser>
          <c:idx val="5"/>
          <c:order val="3"/>
          <c:tx>
            <c:strRef>
              <c:f>CdTe!$E$1</c:f>
              <c:strCache>
                <c:ptCount val="1"/>
                <c:pt idx="0">
                  <c:v>Encapsulant</c:v>
                </c:pt>
              </c:strCache>
            </c:strRef>
          </c:tx>
          <c:spPr>
            <a:solidFill>
              <a:srgbClr val="9467BD"/>
            </a:solidFill>
            <a:ln w="25400">
              <a:noFill/>
            </a:ln>
            <a:effectLst/>
          </c:spPr>
          <c:cat>
            <c:numRef>
              <c:f>CdTe!$A$2:$A$57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CdTe!$E$2:$E$57</c:f>
              <c:numCache>
                <c:formatCode>General</c:formatCode>
                <c:ptCount val="56"/>
                <c:pt idx="0">
                  <c:v>388.1</c:v>
                </c:pt>
                <c:pt idx="1">
                  <c:v>388.1</c:v>
                </c:pt>
                <c:pt idx="2">
                  <c:v>388.1</c:v>
                </c:pt>
                <c:pt idx="3">
                  <c:v>388.1</c:v>
                </c:pt>
                <c:pt idx="4">
                  <c:v>388.1</c:v>
                </c:pt>
                <c:pt idx="5">
                  <c:v>388.1</c:v>
                </c:pt>
                <c:pt idx="6">
                  <c:v>388.1</c:v>
                </c:pt>
                <c:pt idx="7">
                  <c:v>388.1</c:v>
                </c:pt>
                <c:pt idx="8">
                  <c:v>388.1</c:v>
                </c:pt>
                <c:pt idx="9">
                  <c:v>388.1</c:v>
                </c:pt>
                <c:pt idx="10">
                  <c:v>388.1</c:v>
                </c:pt>
                <c:pt idx="11">
                  <c:v>388.1</c:v>
                </c:pt>
                <c:pt idx="12">
                  <c:v>388.1</c:v>
                </c:pt>
                <c:pt idx="13">
                  <c:v>388.1</c:v>
                </c:pt>
                <c:pt idx="14">
                  <c:v>388.1</c:v>
                </c:pt>
                <c:pt idx="15">
                  <c:v>388.1</c:v>
                </c:pt>
                <c:pt idx="16">
                  <c:v>388.1</c:v>
                </c:pt>
                <c:pt idx="17">
                  <c:v>388.1</c:v>
                </c:pt>
                <c:pt idx="18">
                  <c:v>388.1</c:v>
                </c:pt>
                <c:pt idx="19">
                  <c:v>388.1</c:v>
                </c:pt>
                <c:pt idx="20">
                  <c:v>388.1</c:v>
                </c:pt>
                <c:pt idx="21">
                  <c:v>388.1</c:v>
                </c:pt>
                <c:pt idx="22">
                  <c:v>388.1</c:v>
                </c:pt>
                <c:pt idx="23">
                  <c:v>388.1</c:v>
                </c:pt>
                <c:pt idx="24">
                  <c:v>388.1</c:v>
                </c:pt>
                <c:pt idx="25">
                  <c:v>388.1</c:v>
                </c:pt>
                <c:pt idx="26">
                  <c:v>388.1</c:v>
                </c:pt>
                <c:pt idx="27">
                  <c:v>388.1</c:v>
                </c:pt>
                <c:pt idx="28">
                  <c:v>388.1</c:v>
                </c:pt>
                <c:pt idx="29">
                  <c:v>388.1</c:v>
                </c:pt>
                <c:pt idx="30">
                  <c:v>388.1</c:v>
                </c:pt>
                <c:pt idx="31">
                  <c:v>388.1</c:v>
                </c:pt>
                <c:pt idx="32">
                  <c:v>388.1</c:v>
                </c:pt>
                <c:pt idx="33">
                  <c:v>388.1</c:v>
                </c:pt>
                <c:pt idx="34">
                  <c:v>388.1</c:v>
                </c:pt>
                <c:pt idx="35">
                  <c:v>388.1</c:v>
                </c:pt>
                <c:pt idx="36">
                  <c:v>388.1</c:v>
                </c:pt>
                <c:pt idx="37">
                  <c:v>388.1</c:v>
                </c:pt>
                <c:pt idx="38">
                  <c:v>388.1</c:v>
                </c:pt>
                <c:pt idx="39">
                  <c:v>388.1</c:v>
                </c:pt>
                <c:pt idx="40">
                  <c:v>388.1</c:v>
                </c:pt>
                <c:pt idx="41">
                  <c:v>388.1</c:v>
                </c:pt>
                <c:pt idx="42">
                  <c:v>388.1</c:v>
                </c:pt>
                <c:pt idx="43">
                  <c:v>388.1</c:v>
                </c:pt>
                <c:pt idx="44">
                  <c:v>388.1</c:v>
                </c:pt>
                <c:pt idx="45">
                  <c:v>388.1</c:v>
                </c:pt>
                <c:pt idx="46">
                  <c:v>388.1</c:v>
                </c:pt>
                <c:pt idx="47">
                  <c:v>388.1</c:v>
                </c:pt>
                <c:pt idx="48">
                  <c:v>388.1</c:v>
                </c:pt>
                <c:pt idx="49">
                  <c:v>388.1</c:v>
                </c:pt>
                <c:pt idx="50">
                  <c:v>388.1</c:v>
                </c:pt>
                <c:pt idx="51">
                  <c:v>388.1</c:v>
                </c:pt>
                <c:pt idx="52">
                  <c:v>388.1</c:v>
                </c:pt>
                <c:pt idx="53">
                  <c:v>388.1</c:v>
                </c:pt>
                <c:pt idx="54">
                  <c:v>388.1</c:v>
                </c:pt>
                <c:pt idx="55">
                  <c:v>388.1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DD-403A-98F5-B5696608A5C9}"/>
            </c:ext>
          </c:extLst>
        </c:ser>
        <c:ser>
          <c:idx val="2"/>
          <c:order val="4"/>
          <c:tx>
            <c:strRef>
              <c:f>CdTe!$O$1</c:f>
              <c:strCache>
                <c:ptCount val="1"/>
                <c:pt idx="0">
                  <c:v>Cadmium</c:v>
                </c:pt>
              </c:strCache>
            </c:strRef>
          </c:tx>
          <c:spPr>
            <a:solidFill>
              <a:srgbClr val="2CA02C"/>
            </a:solidFill>
            <a:ln w="25400">
              <a:noFill/>
            </a:ln>
            <a:effectLst/>
          </c:spPr>
          <c:val>
            <c:numRef>
              <c:f>CdTe!$O$2:$O$57</c:f>
              <c:numCache>
                <c:formatCode>0.00</c:formatCode>
                <c:ptCount val="56"/>
                <c:pt idx="0">
                  <c:v>4.9930614620160123E-2</c:v>
                </c:pt>
                <c:pt idx="1">
                  <c:v>4.9930614620160123E-2</c:v>
                </c:pt>
                <c:pt idx="2">
                  <c:v>4.9930614620160123E-2</c:v>
                </c:pt>
                <c:pt idx="3">
                  <c:v>4.9930614620160123E-2</c:v>
                </c:pt>
                <c:pt idx="4">
                  <c:v>4.9930614620160123E-2</c:v>
                </c:pt>
                <c:pt idx="5">
                  <c:v>4.9930614620160123E-2</c:v>
                </c:pt>
                <c:pt idx="6">
                  <c:v>4.9930614620160123E-2</c:v>
                </c:pt>
                <c:pt idx="7">
                  <c:v>4.9930614620160123E-2</c:v>
                </c:pt>
                <c:pt idx="8">
                  <c:v>4.9930614620160123E-2</c:v>
                </c:pt>
                <c:pt idx="9">
                  <c:v>4.9930614620160123E-2</c:v>
                </c:pt>
                <c:pt idx="10">
                  <c:v>4.9930614620160123E-2</c:v>
                </c:pt>
                <c:pt idx="11">
                  <c:v>4.9930614620160123E-2</c:v>
                </c:pt>
                <c:pt idx="12">
                  <c:v>4.9930614620160123E-2</c:v>
                </c:pt>
                <c:pt idx="13">
                  <c:v>4.9930614620160123E-2</c:v>
                </c:pt>
                <c:pt idx="14">
                  <c:v>4.9930614620160123E-2</c:v>
                </c:pt>
                <c:pt idx="15">
                  <c:v>4.9930614620160123E-2</c:v>
                </c:pt>
                <c:pt idx="16">
                  <c:v>3.6626196431783171E-2</c:v>
                </c:pt>
                <c:pt idx="17">
                  <c:v>3.6626196431783171E-2</c:v>
                </c:pt>
                <c:pt idx="18">
                  <c:v>3.6626196431783171E-2</c:v>
                </c:pt>
                <c:pt idx="19">
                  <c:v>3.6743409047962153E-2</c:v>
                </c:pt>
                <c:pt idx="20">
                  <c:v>3.6861374289711923E-2</c:v>
                </c:pt>
                <c:pt idx="21">
                  <c:v>3.6980099429325855E-2</c:v>
                </c:pt>
                <c:pt idx="22">
                  <c:v>3.7099591833092069E-2</c:v>
                </c:pt>
                <c:pt idx="23">
                  <c:v>3.6912089140031634E-2</c:v>
                </c:pt>
                <c:pt idx="24">
                  <c:v>3.6958377265877924E-2</c:v>
                </c:pt>
                <c:pt idx="25">
                  <c:v>3.6893515280103914E-2</c:v>
                </c:pt>
                <c:pt idx="26">
                  <c:v>3.7245138396020214E-2</c:v>
                </c:pt>
                <c:pt idx="27">
                  <c:v>3.7488358293829127E-2</c:v>
                </c:pt>
                <c:pt idx="28">
                  <c:v>3.790086151173179E-2</c:v>
                </c:pt>
                <c:pt idx="29">
                  <c:v>3.7358816738217331E-2</c:v>
                </c:pt>
                <c:pt idx="30">
                  <c:v>3.3449041002148655E-2</c:v>
                </c:pt>
                <c:pt idx="31">
                  <c:v>3.3775034019167795E-2</c:v>
                </c:pt>
                <c:pt idx="32">
                  <c:v>3.4821148648421285E-2</c:v>
                </c:pt>
                <c:pt idx="33">
                  <c:v>3.5934137190508093E-2</c:v>
                </c:pt>
                <c:pt idx="34">
                  <c:v>3.6127613509706079E-2</c:v>
                </c:pt>
                <c:pt idx="35">
                  <c:v>3.635129621691132E-2</c:v>
                </c:pt>
                <c:pt idx="36">
                  <c:v>3.7596025291393026E-2</c:v>
                </c:pt>
                <c:pt idx="37">
                  <c:v>3.8378063866570708E-2</c:v>
                </c:pt>
                <c:pt idx="38">
                  <c:v>3.8606667501377381E-2</c:v>
                </c:pt>
                <c:pt idx="39">
                  <c:v>3.8705878762569611E-2</c:v>
                </c:pt>
                <c:pt idx="40">
                  <c:v>3.8705878762569611E-2</c:v>
                </c:pt>
                <c:pt idx="41">
                  <c:v>3.8705878762569611E-2</c:v>
                </c:pt>
                <c:pt idx="42">
                  <c:v>3.8705878762569611E-2</c:v>
                </c:pt>
                <c:pt idx="43">
                  <c:v>3.8705878762569611E-2</c:v>
                </c:pt>
                <c:pt idx="44">
                  <c:v>3.8929019902176343E-2</c:v>
                </c:pt>
                <c:pt idx="45">
                  <c:v>3.8929019902176343E-2</c:v>
                </c:pt>
                <c:pt idx="46">
                  <c:v>3.8929019902176343E-2</c:v>
                </c:pt>
                <c:pt idx="47">
                  <c:v>3.8929019902176343E-2</c:v>
                </c:pt>
                <c:pt idx="48">
                  <c:v>3.8929019902176343E-2</c:v>
                </c:pt>
                <c:pt idx="49">
                  <c:v>3.8929019902176343E-2</c:v>
                </c:pt>
                <c:pt idx="50">
                  <c:v>3.8929019902176343E-2</c:v>
                </c:pt>
                <c:pt idx="51">
                  <c:v>3.8929019902176343E-2</c:v>
                </c:pt>
                <c:pt idx="52">
                  <c:v>3.8929019902176343E-2</c:v>
                </c:pt>
                <c:pt idx="53">
                  <c:v>3.8929019902176343E-2</c:v>
                </c:pt>
                <c:pt idx="54">
                  <c:v>3.8929019902176343E-2</c:v>
                </c:pt>
                <c:pt idx="55">
                  <c:v>3.8929019902176343E-2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DD-403A-98F5-B5696608A5C9}"/>
            </c:ext>
          </c:extLst>
        </c:ser>
        <c:ser>
          <c:idx val="6"/>
          <c:order val="5"/>
          <c:tx>
            <c:strRef>
              <c:f>CdTe!$G$1</c:f>
              <c:strCache>
                <c:ptCount val="1"/>
                <c:pt idx="0">
                  <c:v>Tellurium</c:v>
                </c:pt>
              </c:strCache>
            </c:strRef>
          </c:tx>
          <c:spPr>
            <a:solidFill>
              <a:srgbClr val="FF7F0E"/>
            </a:solidFill>
            <a:ln w="25400">
              <a:noFill/>
            </a:ln>
            <a:effectLst/>
          </c:spPr>
          <c:val>
            <c:numRef>
              <c:f>CdTe!$G$2:$G$57</c:f>
              <c:numCache>
                <c:formatCode>0.0000</c:formatCode>
                <c:ptCount val="56"/>
                <c:pt idx="0">
                  <c:v>9.3303223600000003</c:v>
                </c:pt>
                <c:pt idx="1">
                  <c:v>9.3303223600000003</c:v>
                </c:pt>
                <c:pt idx="2">
                  <c:v>9.3303223600000003</c:v>
                </c:pt>
                <c:pt idx="3">
                  <c:v>9.3303223600000003</c:v>
                </c:pt>
                <c:pt idx="4">
                  <c:v>9.3303223600000003</c:v>
                </c:pt>
                <c:pt idx="5">
                  <c:v>9.3303223600000003</c:v>
                </c:pt>
                <c:pt idx="6">
                  <c:v>9.3303223600000003</c:v>
                </c:pt>
                <c:pt idx="7">
                  <c:v>9.3303223600000003</c:v>
                </c:pt>
                <c:pt idx="8">
                  <c:v>9.3303223600000003</c:v>
                </c:pt>
                <c:pt idx="9">
                  <c:v>9.3303223600000003</c:v>
                </c:pt>
                <c:pt idx="10">
                  <c:v>9.3303223600000003</c:v>
                </c:pt>
                <c:pt idx="11">
                  <c:v>9.3303223600000003</c:v>
                </c:pt>
                <c:pt idx="12">
                  <c:v>9.3303223600000003</c:v>
                </c:pt>
                <c:pt idx="13">
                  <c:v>9.3303223600000003</c:v>
                </c:pt>
                <c:pt idx="14">
                  <c:v>9.3303223600000003</c:v>
                </c:pt>
                <c:pt idx="15">
                  <c:v>9.3303223600000003</c:v>
                </c:pt>
                <c:pt idx="16">
                  <c:v>6.8422363969999997</c:v>
                </c:pt>
                <c:pt idx="17">
                  <c:v>6.8422363969999997</c:v>
                </c:pt>
                <c:pt idx="18">
                  <c:v>6.8422363969999997</c:v>
                </c:pt>
                <c:pt idx="19">
                  <c:v>6.8422363969999997</c:v>
                </c:pt>
                <c:pt idx="20">
                  <c:v>6.8422363969999997</c:v>
                </c:pt>
                <c:pt idx="21">
                  <c:v>6.8422363969999997</c:v>
                </c:pt>
                <c:pt idx="22">
                  <c:v>6.8422363969999997</c:v>
                </c:pt>
                <c:pt idx="23">
                  <c:v>6.8422363969999997</c:v>
                </c:pt>
                <c:pt idx="24">
                  <c:v>6.8422363969999997</c:v>
                </c:pt>
                <c:pt idx="25">
                  <c:v>6.8422363969999997</c:v>
                </c:pt>
                <c:pt idx="26">
                  <c:v>6.8422363969999997</c:v>
                </c:pt>
                <c:pt idx="27">
                  <c:v>6.8422363969999997</c:v>
                </c:pt>
                <c:pt idx="28">
                  <c:v>6.8422363969999997</c:v>
                </c:pt>
                <c:pt idx="29">
                  <c:v>6.8422363969999997</c:v>
                </c:pt>
                <c:pt idx="30">
                  <c:v>6.8422363969999997</c:v>
                </c:pt>
                <c:pt idx="31">
                  <c:v>6.2202149069999999</c:v>
                </c:pt>
                <c:pt idx="32">
                  <c:v>6.2202149069999999</c:v>
                </c:pt>
                <c:pt idx="33">
                  <c:v>6.2202149069999999</c:v>
                </c:pt>
                <c:pt idx="34">
                  <c:v>6.2202149069999999</c:v>
                </c:pt>
                <c:pt idx="35">
                  <c:v>6.2202149069999999</c:v>
                </c:pt>
                <c:pt idx="36">
                  <c:v>6.2202149069999999</c:v>
                </c:pt>
                <c:pt idx="37">
                  <c:v>6.2202149069999999</c:v>
                </c:pt>
                <c:pt idx="38">
                  <c:v>6.2202149069999999</c:v>
                </c:pt>
                <c:pt idx="39">
                  <c:v>6.2202149069999999</c:v>
                </c:pt>
                <c:pt idx="40">
                  <c:v>6.2202149069999999</c:v>
                </c:pt>
                <c:pt idx="41">
                  <c:v>6.2202149069999999</c:v>
                </c:pt>
                <c:pt idx="42">
                  <c:v>6.2202149069999999</c:v>
                </c:pt>
                <c:pt idx="43">
                  <c:v>6.2202149069999999</c:v>
                </c:pt>
                <c:pt idx="44">
                  <c:v>6.2202149069999999</c:v>
                </c:pt>
                <c:pt idx="45">
                  <c:v>6.2202149069999999</c:v>
                </c:pt>
                <c:pt idx="46">
                  <c:v>6.2202149069999999</c:v>
                </c:pt>
                <c:pt idx="47">
                  <c:v>6.2202149069999999</c:v>
                </c:pt>
                <c:pt idx="48">
                  <c:v>6.2202149069999999</c:v>
                </c:pt>
                <c:pt idx="49">
                  <c:v>6.2202149069999999</c:v>
                </c:pt>
                <c:pt idx="50">
                  <c:v>6.2202149069999999</c:v>
                </c:pt>
                <c:pt idx="51">
                  <c:v>6.2202149069999999</c:v>
                </c:pt>
                <c:pt idx="52">
                  <c:v>6.2202149069999999</c:v>
                </c:pt>
                <c:pt idx="53">
                  <c:v>6.2202149069999999</c:v>
                </c:pt>
                <c:pt idx="54">
                  <c:v>6.2202149069999999</c:v>
                </c:pt>
                <c:pt idx="55">
                  <c:v>6.2202149069999999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DD-403A-98F5-B5696608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>
                <a:alpha val="99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Module Composition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Average Module Composition by Mass CdTe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CdTe!$B$1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CdTe!$A$2:$A$37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CdTe!$B$2:$B$37</c:f>
              <c:numCache>
                <c:formatCode>General</c:formatCode>
                <c:ptCount val="36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16000</c:v>
                </c:pt>
                <c:pt idx="5">
                  <c:v>16000</c:v>
                </c:pt>
                <c:pt idx="6">
                  <c:v>16000</c:v>
                </c:pt>
                <c:pt idx="7">
                  <c:v>16000</c:v>
                </c:pt>
                <c:pt idx="8">
                  <c:v>16000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16000</c:v>
                </c:pt>
                <c:pt idx="16">
                  <c:v>16000</c:v>
                </c:pt>
                <c:pt idx="17">
                  <c:v>16000</c:v>
                </c:pt>
                <c:pt idx="18">
                  <c:v>16000</c:v>
                </c:pt>
                <c:pt idx="19">
                  <c:v>15947.5</c:v>
                </c:pt>
                <c:pt idx="20">
                  <c:v>15895</c:v>
                </c:pt>
                <c:pt idx="21">
                  <c:v>15842.5</c:v>
                </c:pt>
                <c:pt idx="22">
                  <c:v>15790</c:v>
                </c:pt>
                <c:pt idx="23">
                  <c:v>15755</c:v>
                </c:pt>
                <c:pt idx="24">
                  <c:v>15650</c:v>
                </c:pt>
                <c:pt idx="25">
                  <c:v>15475</c:v>
                </c:pt>
                <c:pt idx="26">
                  <c:v>14915</c:v>
                </c:pt>
                <c:pt idx="27">
                  <c:v>14810</c:v>
                </c:pt>
                <c:pt idx="28">
                  <c:v>14635</c:v>
                </c:pt>
                <c:pt idx="29">
                  <c:v>14460</c:v>
                </c:pt>
                <c:pt idx="30">
                  <c:v>14302.5</c:v>
                </c:pt>
                <c:pt idx="31">
                  <c:v>14145</c:v>
                </c:pt>
                <c:pt idx="32">
                  <c:v>14063.333329999999</c:v>
                </c:pt>
                <c:pt idx="33">
                  <c:v>13981.666670000001</c:v>
                </c:pt>
                <c:pt idx="34">
                  <c:v>13900</c:v>
                </c:pt>
                <c:pt idx="35">
                  <c:v>13806.666670000001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6-4C21-984F-BF08717ECFA3}"/>
            </c:ext>
          </c:extLst>
        </c:ser>
        <c:ser>
          <c:idx val="1"/>
          <c:order val="1"/>
          <c:tx>
            <c:strRef>
              <c:f>CdTe!$C$1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CdTe!$A$2:$A$37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CdTe!$C$2:$C$37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117.5326831</c:v>
                </c:pt>
                <c:pt idx="24">
                  <c:v>202.0802826</c:v>
                </c:pt>
                <c:pt idx="25">
                  <c:v>405.7539683</c:v>
                </c:pt>
                <c:pt idx="26">
                  <c:v>811.50793650000003</c:v>
                </c:pt>
                <c:pt idx="27">
                  <c:v>811.50793650000003</c:v>
                </c:pt>
                <c:pt idx="28">
                  <c:v>811.50793650000003</c:v>
                </c:pt>
                <c:pt idx="29">
                  <c:v>1217.2619050000001</c:v>
                </c:pt>
                <c:pt idx="30">
                  <c:v>1623.0158730000001</c:v>
                </c:pt>
                <c:pt idx="31">
                  <c:v>1623.0158730000001</c:v>
                </c:pt>
                <c:pt idx="32">
                  <c:v>1217.2619050000001</c:v>
                </c:pt>
                <c:pt idx="33">
                  <c:v>811.50793650000003</c:v>
                </c:pt>
                <c:pt idx="34">
                  <c:v>811.50793650000003</c:v>
                </c:pt>
                <c:pt idx="35">
                  <c:v>811.50793650000003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6-4C21-984F-BF08717ECFA3}"/>
            </c:ext>
          </c:extLst>
        </c:ser>
        <c:ser>
          <c:idx val="4"/>
          <c:order val="2"/>
          <c:tx>
            <c:strRef>
              <c:f>CdTe!$D$1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CdTe!$A$2:$A$37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CdTe!$D$2:$D$37</c:f>
              <c:numCache>
                <c:formatCode>General</c:formatCode>
                <c:ptCount val="36"/>
                <c:pt idx="0">
                  <c:v>56.55</c:v>
                </c:pt>
                <c:pt idx="1">
                  <c:v>56.55</c:v>
                </c:pt>
                <c:pt idx="2">
                  <c:v>56.55</c:v>
                </c:pt>
                <c:pt idx="3">
                  <c:v>56.55</c:v>
                </c:pt>
                <c:pt idx="4">
                  <c:v>56.55</c:v>
                </c:pt>
                <c:pt idx="5">
                  <c:v>56.55</c:v>
                </c:pt>
                <c:pt idx="6">
                  <c:v>56.55</c:v>
                </c:pt>
                <c:pt idx="7">
                  <c:v>56.55</c:v>
                </c:pt>
                <c:pt idx="8">
                  <c:v>56.55</c:v>
                </c:pt>
                <c:pt idx="9">
                  <c:v>56.55</c:v>
                </c:pt>
                <c:pt idx="10">
                  <c:v>56.55</c:v>
                </c:pt>
                <c:pt idx="11">
                  <c:v>56.55</c:v>
                </c:pt>
                <c:pt idx="12">
                  <c:v>56.55</c:v>
                </c:pt>
                <c:pt idx="13">
                  <c:v>56.55</c:v>
                </c:pt>
                <c:pt idx="14">
                  <c:v>56.55</c:v>
                </c:pt>
                <c:pt idx="15">
                  <c:v>56.55</c:v>
                </c:pt>
                <c:pt idx="16">
                  <c:v>56.55</c:v>
                </c:pt>
                <c:pt idx="17">
                  <c:v>56.55</c:v>
                </c:pt>
                <c:pt idx="18">
                  <c:v>56.55</c:v>
                </c:pt>
                <c:pt idx="19">
                  <c:v>56.55</c:v>
                </c:pt>
                <c:pt idx="20">
                  <c:v>56.55</c:v>
                </c:pt>
                <c:pt idx="21">
                  <c:v>56.55</c:v>
                </c:pt>
                <c:pt idx="22">
                  <c:v>56.55</c:v>
                </c:pt>
                <c:pt idx="23">
                  <c:v>56.55</c:v>
                </c:pt>
                <c:pt idx="24">
                  <c:v>56.55</c:v>
                </c:pt>
                <c:pt idx="25">
                  <c:v>56.55</c:v>
                </c:pt>
                <c:pt idx="26">
                  <c:v>56.55</c:v>
                </c:pt>
                <c:pt idx="27">
                  <c:v>56.55</c:v>
                </c:pt>
                <c:pt idx="28">
                  <c:v>56.55</c:v>
                </c:pt>
                <c:pt idx="29">
                  <c:v>56.55</c:v>
                </c:pt>
                <c:pt idx="30">
                  <c:v>56.55</c:v>
                </c:pt>
                <c:pt idx="31">
                  <c:v>56.55</c:v>
                </c:pt>
                <c:pt idx="32">
                  <c:v>56.55</c:v>
                </c:pt>
                <c:pt idx="33">
                  <c:v>56.55</c:v>
                </c:pt>
                <c:pt idx="34">
                  <c:v>56.55</c:v>
                </c:pt>
                <c:pt idx="35">
                  <c:v>56.55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56-4C21-984F-BF08717ECFA3}"/>
            </c:ext>
          </c:extLst>
        </c:ser>
        <c:ser>
          <c:idx val="5"/>
          <c:order val="3"/>
          <c:tx>
            <c:strRef>
              <c:f>CdTe!$E$1</c:f>
              <c:strCache>
                <c:ptCount val="1"/>
                <c:pt idx="0">
                  <c:v>Encapsulant</c:v>
                </c:pt>
              </c:strCache>
            </c:strRef>
          </c:tx>
          <c:spPr>
            <a:solidFill>
              <a:srgbClr val="9467BD"/>
            </a:solidFill>
            <a:ln w="25400">
              <a:noFill/>
            </a:ln>
            <a:effectLst/>
          </c:spPr>
          <c:cat>
            <c:numRef>
              <c:f>CdTe!$A$2:$A$37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CdTe!$E$2:$E$37</c:f>
              <c:numCache>
                <c:formatCode>General</c:formatCode>
                <c:ptCount val="36"/>
                <c:pt idx="0">
                  <c:v>388.1</c:v>
                </c:pt>
                <c:pt idx="1">
                  <c:v>388.1</c:v>
                </c:pt>
                <c:pt idx="2">
                  <c:v>388.1</c:v>
                </c:pt>
                <c:pt idx="3">
                  <c:v>388.1</c:v>
                </c:pt>
                <c:pt idx="4">
                  <c:v>388.1</c:v>
                </c:pt>
                <c:pt idx="5">
                  <c:v>388.1</c:v>
                </c:pt>
                <c:pt idx="6">
                  <c:v>388.1</c:v>
                </c:pt>
                <c:pt idx="7">
                  <c:v>388.1</c:v>
                </c:pt>
                <c:pt idx="8">
                  <c:v>388.1</c:v>
                </c:pt>
                <c:pt idx="9">
                  <c:v>388.1</c:v>
                </c:pt>
                <c:pt idx="10">
                  <c:v>388.1</c:v>
                </c:pt>
                <c:pt idx="11">
                  <c:v>388.1</c:v>
                </c:pt>
                <c:pt idx="12">
                  <c:v>388.1</c:v>
                </c:pt>
                <c:pt idx="13">
                  <c:v>388.1</c:v>
                </c:pt>
                <c:pt idx="14">
                  <c:v>388.1</c:v>
                </c:pt>
                <c:pt idx="15">
                  <c:v>388.1</c:v>
                </c:pt>
                <c:pt idx="16">
                  <c:v>388.1</c:v>
                </c:pt>
                <c:pt idx="17">
                  <c:v>388.1</c:v>
                </c:pt>
                <c:pt idx="18">
                  <c:v>388.1</c:v>
                </c:pt>
                <c:pt idx="19">
                  <c:v>388.1</c:v>
                </c:pt>
                <c:pt idx="20">
                  <c:v>388.1</c:v>
                </c:pt>
                <c:pt idx="21">
                  <c:v>388.1</c:v>
                </c:pt>
                <c:pt idx="22">
                  <c:v>388.1</c:v>
                </c:pt>
                <c:pt idx="23">
                  <c:v>388.1</c:v>
                </c:pt>
                <c:pt idx="24">
                  <c:v>388.1</c:v>
                </c:pt>
                <c:pt idx="25">
                  <c:v>388.1</c:v>
                </c:pt>
                <c:pt idx="26">
                  <c:v>388.1</c:v>
                </c:pt>
                <c:pt idx="27">
                  <c:v>388.1</c:v>
                </c:pt>
                <c:pt idx="28">
                  <c:v>388.1</c:v>
                </c:pt>
                <c:pt idx="29">
                  <c:v>388.1</c:v>
                </c:pt>
                <c:pt idx="30">
                  <c:v>388.1</c:v>
                </c:pt>
                <c:pt idx="31">
                  <c:v>388.1</c:v>
                </c:pt>
                <c:pt idx="32">
                  <c:v>388.1</c:v>
                </c:pt>
                <c:pt idx="33">
                  <c:v>388.1</c:v>
                </c:pt>
                <c:pt idx="34">
                  <c:v>388.1</c:v>
                </c:pt>
                <c:pt idx="35">
                  <c:v>388.1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56-4C21-984F-BF08717ECFA3}"/>
            </c:ext>
          </c:extLst>
        </c:ser>
        <c:ser>
          <c:idx val="2"/>
          <c:order val="4"/>
          <c:tx>
            <c:strRef>
              <c:f>CdTe!$O$1</c:f>
              <c:strCache>
                <c:ptCount val="1"/>
                <c:pt idx="0">
                  <c:v>Cadmium</c:v>
                </c:pt>
              </c:strCache>
            </c:strRef>
          </c:tx>
          <c:spPr>
            <a:solidFill>
              <a:srgbClr val="2CA02C"/>
            </a:solidFill>
            <a:ln w="25400">
              <a:noFill/>
            </a:ln>
            <a:effectLst/>
          </c:spPr>
          <c:val>
            <c:numRef>
              <c:f>CdTe!$O$2:$O$57</c:f>
              <c:numCache>
                <c:formatCode>0.00</c:formatCode>
                <c:ptCount val="56"/>
                <c:pt idx="0">
                  <c:v>4.9930614620160123E-2</c:v>
                </c:pt>
                <c:pt idx="1">
                  <c:v>4.9930614620160123E-2</c:v>
                </c:pt>
                <c:pt idx="2">
                  <c:v>4.9930614620160123E-2</c:v>
                </c:pt>
                <c:pt idx="3">
                  <c:v>4.9930614620160123E-2</c:v>
                </c:pt>
                <c:pt idx="4">
                  <c:v>4.9930614620160123E-2</c:v>
                </c:pt>
                <c:pt idx="5">
                  <c:v>4.9930614620160123E-2</c:v>
                </c:pt>
                <c:pt idx="6">
                  <c:v>4.9930614620160123E-2</c:v>
                </c:pt>
                <c:pt idx="7">
                  <c:v>4.9930614620160123E-2</c:v>
                </c:pt>
                <c:pt idx="8">
                  <c:v>4.9930614620160123E-2</c:v>
                </c:pt>
                <c:pt idx="9">
                  <c:v>4.9930614620160123E-2</c:v>
                </c:pt>
                <c:pt idx="10">
                  <c:v>4.9930614620160123E-2</c:v>
                </c:pt>
                <c:pt idx="11">
                  <c:v>4.9930614620160123E-2</c:v>
                </c:pt>
                <c:pt idx="12">
                  <c:v>4.9930614620160123E-2</c:v>
                </c:pt>
                <c:pt idx="13">
                  <c:v>4.9930614620160123E-2</c:v>
                </c:pt>
                <c:pt idx="14">
                  <c:v>4.9930614620160123E-2</c:v>
                </c:pt>
                <c:pt idx="15">
                  <c:v>4.9930614620160123E-2</c:v>
                </c:pt>
                <c:pt idx="16">
                  <c:v>3.6626196431783171E-2</c:v>
                </c:pt>
                <c:pt idx="17">
                  <c:v>3.6626196431783171E-2</c:v>
                </c:pt>
                <c:pt idx="18">
                  <c:v>3.6626196431783171E-2</c:v>
                </c:pt>
                <c:pt idx="19">
                  <c:v>3.6743409047962153E-2</c:v>
                </c:pt>
                <c:pt idx="20">
                  <c:v>3.6861374289711923E-2</c:v>
                </c:pt>
                <c:pt idx="21">
                  <c:v>3.6980099429325855E-2</c:v>
                </c:pt>
                <c:pt idx="22">
                  <c:v>3.7099591833092069E-2</c:v>
                </c:pt>
                <c:pt idx="23">
                  <c:v>3.6912089140031634E-2</c:v>
                </c:pt>
                <c:pt idx="24">
                  <c:v>3.6958377265877924E-2</c:v>
                </c:pt>
                <c:pt idx="25">
                  <c:v>3.6893515280103914E-2</c:v>
                </c:pt>
                <c:pt idx="26">
                  <c:v>3.7245138396020214E-2</c:v>
                </c:pt>
                <c:pt idx="27">
                  <c:v>3.7488358293829127E-2</c:v>
                </c:pt>
                <c:pt idx="28">
                  <c:v>3.790086151173179E-2</c:v>
                </c:pt>
                <c:pt idx="29">
                  <c:v>3.7358816738217331E-2</c:v>
                </c:pt>
                <c:pt idx="30">
                  <c:v>3.3449041002148655E-2</c:v>
                </c:pt>
                <c:pt idx="31">
                  <c:v>3.3775034019167795E-2</c:v>
                </c:pt>
                <c:pt idx="32">
                  <c:v>3.4821148648421285E-2</c:v>
                </c:pt>
                <c:pt idx="33">
                  <c:v>3.5934137190508093E-2</c:v>
                </c:pt>
                <c:pt idx="34">
                  <c:v>3.6127613509706079E-2</c:v>
                </c:pt>
                <c:pt idx="35">
                  <c:v>3.635129621691132E-2</c:v>
                </c:pt>
                <c:pt idx="36">
                  <c:v>3.7596025291393026E-2</c:v>
                </c:pt>
                <c:pt idx="37">
                  <c:v>3.8378063866570708E-2</c:v>
                </c:pt>
                <c:pt idx="38">
                  <c:v>3.8606667501377381E-2</c:v>
                </c:pt>
                <c:pt idx="39">
                  <c:v>3.8705878762569611E-2</c:v>
                </c:pt>
                <c:pt idx="40">
                  <c:v>3.8705878762569611E-2</c:v>
                </c:pt>
                <c:pt idx="41">
                  <c:v>3.8705878762569611E-2</c:v>
                </c:pt>
                <c:pt idx="42">
                  <c:v>3.8705878762569611E-2</c:v>
                </c:pt>
                <c:pt idx="43">
                  <c:v>3.8705878762569611E-2</c:v>
                </c:pt>
                <c:pt idx="44">
                  <c:v>3.8929019902176343E-2</c:v>
                </c:pt>
                <c:pt idx="45">
                  <c:v>3.8929019902176343E-2</c:v>
                </c:pt>
                <c:pt idx="46">
                  <c:v>3.8929019902176343E-2</c:v>
                </c:pt>
                <c:pt idx="47">
                  <c:v>3.8929019902176343E-2</c:v>
                </c:pt>
                <c:pt idx="48">
                  <c:v>3.8929019902176343E-2</c:v>
                </c:pt>
                <c:pt idx="49">
                  <c:v>3.8929019902176343E-2</c:v>
                </c:pt>
                <c:pt idx="50">
                  <c:v>3.8929019902176343E-2</c:v>
                </c:pt>
                <c:pt idx="51">
                  <c:v>3.8929019902176343E-2</c:v>
                </c:pt>
                <c:pt idx="52">
                  <c:v>3.8929019902176343E-2</c:v>
                </c:pt>
                <c:pt idx="53">
                  <c:v>3.8929019902176343E-2</c:v>
                </c:pt>
                <c:pt idx="54">
                  <c:v>3.8929019902176343E-2</c:v>
                </c:pt>
                <c:pt idx="55">
                  <c:v>3.8929019902176343E-2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56-4C21-984F-BF08717ECFA3}"/>
            </c:ext>
          </c:extLst>
        </c:ser>
        <c:ser>
          <c:idx val="6"/>
          <c:order val="5"/>
          <c:tx>
            <c:strRef>
              <c:f>CdTe!$G$1</c:f>
              <c:strCache>
                <c:ptCount val="1"/>
                <c:pt idx="0">
                  <c:v>Tellurium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CdTe!$A$2:$A$37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CdTe!$G$2:$G$37</c:f>
              <c:numCache>
                <c:formatCode>0.0000</c:formatCode>
                <c:ptCount val="36"/>
                <c:pt idx="0">
                  <c:v>9.3303223600000003</c:v>
                </c:pt>
                <c:pt idx="1">
                  <c:v>9.3303223600000003</c:v>
                </c:pt>
                <c:pt idx="2">
                  <c:v>9.3303223600000003</c:v>
                </c:pt>
                <c:pt idx="3">
                  <c:v>9.3303223600000003</c:v>
                </c:pt>
                <c:pt idx="4">
                  <c:v>9.3303223600000003</c:v>
                </c:pt>
                <c:pt idx="5">
                  <c:v>9.3303223600000003</c:v>
                </c:pt>
                <c:pt idx="6">
                  <c:v>9.3303223600000003</c:v>
                </c:pt>
                <c:pt idx="7">
                  <c:v>9.3303223600000003</c:v>
                </c:pt>
                <c:pt idx="8">
                  <c:v>9.3303223600000003</c:v>
                </c:pt>
                <c:pt idx="9">
                  <c:v>9.3303223600000003</c:v>
                </c:pt>
                <c:pt idx="10">
                  <c:v>9.3303223600000003</c:v>
                </c:pt>
                <c:pt idx="11">
                  <c:v>9.3303223600000003</c:v>
                </c:pt>
                <c:pt idx="12">
                  <c:v>9.3303223600000003</c:v>
                </c:pt>
                <c:pt idx="13">
                  <c:v>9.3303223600000003</c:v>
                </c:pt>
                <c:pt idx="14">
                  <c:v>9.3303223600000003</c:v>
                </c:pt>
                <c:pt idx="15">
                  <c:v>9.3303223600000003</c:v>
                </c:pt>
                <c:pt idx="16">
                  <c:v>6.8422363969999997</c:v>
                </c:pt>
                <c:pt idx="17">
                  <c:v>6.8422363969999997</c:v>
                </c:pt>
                <c:pt idx="18">
                  <c:v>6.8422363969999997</c:v>
                </c:pt>
                <c:pt idx="19">
                  <c:v>6.8422363969999997</c:v>
                </c:pt>
                <c:pt idx="20">
                  <c:v>6.8422363969999997</c:v>
                </c:pt>
                <c:pt idx="21">
                  <c:v>6.8422363969999997</c:v>
                </c:pt>
                <c:pt idx="22">
                  <c:v>6.8422363969999997</c:v>
                </c:pt>
                <c:pt idx="23">
                  <c:v>6.8422363969999997</c:v>
                </c:pt>
                <c:pt idx="24">
                  <c:v>6.8422363969999997</c:v>
                </c:pt>
                <c:pt idx="25">
                  <c:v>6.8422363969999997</c:v>
                </c:pt>
                <c:pt idx="26">
                  <c:v>6.8422363969999997</c:v>
                </c:pt>
                <c:pt idx="27">
                  <c:v>6.8422363969999997</c:v>
                </c:pt>
                <c:pt idx="28">
                  <c:v>6.8422363969999997</c:v>
                </c:pt>
                <c:pt idx="29">
                  <c:v>6.8422363969999997</c:v>
                </c:pt>
                <c:pt idx="30">
                  <c:v>6.8422363969999997</c:v>
                </c:pt>
                <c:pt idx="31">
                  <c:v>6.2202149069999999</c:v>
                </c:pt>
                <c:pt idx="32">
                  <c:v>6.2202149069999999</c:v>
                </c:pt>
                <c:pt idx="33">
                  <c:v>6.2202149069999999</c:v>
                </c:pt>
                <c:pt idx="34">
                  <c:v>6.2202149069999999</c:v>
                </c:pt>
                <c:pt idx="35">
                  <c:v>6.2202149069999999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56-4C21-984F-BF08717EC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>
                <a:alpha val="99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Module Composition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8349895083744851E-2"/>
          <c:y val="0.85645640930389311"/>
          <c:w val="0.83912069894627217"/>
          <c:h val="0.12944238582891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34924</xdr:colOff>
      <xdr:row>12</xdr:row>
      <xdr:rowOff>107950</xdr:rowOff>
    </xdr:from>
    <xdr:to>
      <xdr:col>22</xdr:col>
      <xdr:colOff>377824</xdr:colOff>
      <xdr:row>35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7D943E-3770-4B9E-9806-F0C61C650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24</xdr:row>
      <xdr:rowOff>95250</xdr:rowOff>
    </xdr:from>
    <xdr:to>
      <xdr:col>34</xdr:col>
      <xdr:colOff>40822</xdr:colOff>
      <xdr:row>54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61229-DADA-4721-B7E9-B6B4BCE33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34924</xdr:colOff>
      <xdr:row>12</xdr:row>
      <xdr:rowOff>107950</xdr:rowOff>
    </xdr:from>
    <xdr:to>
      <xdr:col>20</xdr:col>
      <xdr:colOff>377824</xdr:colOff>
      <xdr:row>35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42D0D-E887-4E98-A71B-98B3283D5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559594</xdr:colOff>
      <xdr:row>12</xdr:row>
      <xdr:rowOff>166687</xdr:rowOff>
    </xdr:from>
    <xdr:to>
      <xdr:col>31</xdr:col>
      <xdr:colOff>600415</xdr:colOff>
      <xdr:row>42</xdr:row>
      <xdr:rowOff>82232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0DF38-422D-4313-A694-8534732CD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EC6-71A0-4178-BC01-33F7B8382BFB}">
  <dimension ref="A1:AC57"/>
  <sheetViews>
    <sheetView zoomScale="70" zoomScaleNormal="100" workbookViewId="0">
      <selection activeCell="AE20" sqref="AE20"/>
    </sheetView>
  </sheetViews>
  <sheetFormatPr defaultRowHeight="14.5" x14ac:dyDescent="0.35"/>
  <cols>
    <col min="5" max="5" width="8.81640625" customWidth="1"/>
    <col min="8" max="8" width="13" customWidth="1"/>
    <col min="11" max="11" width="2.7265625" style="2" customWidth="1"/>
    <col min="12" max="12" width="10.453125" bestFit="1" customWidth="1"/>
    <col min="13" max="13" width="10.453125" customWidth="1"/>
    <col min="14" max="16" width="9.453125" bestFit="1" customWidth="1"/>
  </cols>
  <sheetData>
    <row r="1" spans="1:29" x14ac:dyDescent="0.35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2</v>
      </c>
      <c r="G1" t="s">
        <v>22</v>
      </c>
      <c r="H1" t="s">
        <v>23</v>
      </c>
      <c r="I1" t="s">
        <v>6</v>
      </c>
      <c r="J1" t="s">
        <v>11</v>
      </c>
      <c r="L1" t="s">
        <v>3</v>
      </c>
      <c r="M1" t="s">
        <v>10</v>
      </c>
      <c r="N1" t="s">
        <v>4</v>
      </c>
      <c r="O1" t="s">
        <v>5</v>
      </c>
      <c r="P1" t="s">
        <v>2</v>
      </c>
      <c r="Q1" t="s">
        <v>22</v>
      </c>
      <c r="R1" t="s">
        <v>23</v>
      </c>
      <c r="Y1" s="15" t="s">
        <v>32</v>
      </c>
    </row>
    <row r="2" spans="1:29" x14ac:dyDescent="0.35">
      <c r="A2">
        <v>1995</v>
      </c>
      <c r="B2">
        <v>8000</v>
      </c>
      <c r="C2">
        <v>3091.1854103343398</v>
      </c>
      <c r="D2">
        <v>848.42142857142801</v>
      </c>
      <c r="E2">
        <v>88</v>
      </c>
      <c r="F2">
        <v>5.3760000000000003</v>
      </c>
      <c r="G2">
        <v>846</v>
      </c>
      <c r="H2">
        <v>180</v>
      </c>
      <c r="I2">
        <f>SUM(B2:H2)</f>
        <v>13058.982838905767</v>
      </c>
      <c r="J2">
        <f>I2/1000</f>
        <v>13.058982838905768</v>
      </c>
      <c r="L2" s="1">
        <f t="shared" ref="L2:R2" si="0">B2/$I2*100</f>
        <v>61.260513921238392</v>
      </c>
      <c r="M2" s="1">
        <f t="shared" si="0"/>
        <v>23.670950857864479</v>
      </c>
      <c r="N2" s="1">
        <f t="shared" si="0"/>
        <v>6.4968415920096154</v>
      </c>
      <c r="O2" s="1">
        <f t="shared" si="0"/>
        <v>0.67386565313362234</v>
      </c>
      <c r="P2" s="1">
        <f t="shared" si="0"/>
        <v>4.1167065355072197E-2</v>
      </c>
      <c r="Q2" s="1">
        <f t="shared" si="0"/>
        <v>6.4782993471709602</v>
      </c>
      <c r="R2" s="1">
        <f t="shared" si="0"/>
        <v>1.3783615632278639</v>
      </c>
      <c r="Y2" t="s">
        <v>25</v>
      </c>
      <c r="Z2">
        <v>380</v>
      </c>
      <c r="AA2" t="s">
        <v>24</v>
      </c>
    </row>
    <row r="3" spans="1:29" x14ac:dyDescent="0.35">
      <c r="A3">
        <v>1996</v>
      </c>
      <c r="B3">
        <v>8000</v>
      </c>
      <c r="C3">
        <v>3017.4165457184299</v>
      </c>
      <c r="D3">
        <v>831.78571428571399</v>
      </c>
      <c r="E3">
        <v>84.571428571428498</v>
      </c>
      <c r="F3">
        <v>5.3760000000000003</v>
      </c>
      <c r="G3">
        <v>846</v>
      </c>
      <c r="H3">
        <v>186.48</v>
      </c>
      <c r="I3">
        <f t="shared" ref="I3:I57" si="1">SUM(B3:H3)</f>
        <v>12971.629688575573</v>
      </c>
      <c r="J3">
        <f t="shared" ref="J3:J57" si="2">I3/1000</f>
        <v>12.971629688575574</v>
      </c>
      <c r="L3" s="1">
        <f t="shared" ref="L3:L34" si="3">B3/$I3*100</f>
        <v>61.673052592965959</v>
      </c>
      <c r="M3" s="1">
        <f t="shared" ref="M3:M57" si="4">C3/$I3*100</f>
        <v>23.261661164872301</v>
      </c>
      <c r="N3" s="1">
        <f t="shared" ref="N3:N57" si="5">D3/$I3*100</f>
        <v>6.4123455129025748</v>
      </c>
      <c r="O3" s="1">
        <f t="shared" ref="O3:O57" si="6">E3/$I3*100</f>
        <v>0.6519722702684968</v>
      </c>
      <c r="P3" s="1">
        <f t="shared" ref="P3:P57" si="7">F3/$I3*100</f>
        <v>4.1444291342473127E-2</v>
      </c>
      <c r="Q3" s="1">
        <f t="shared" ref="Q3:Q57" si="8">G3/$I3*100</f>
        <v>6.5219253117061502</v>
      </c>
      <c r="R3" s="1">
        <f t="shared" ref="R3:R57" si="9">H3/$I3*100</f>
        <v>1.4375988559420365</v>
      </c>
      <c r="Y3" t="s">
        <v>27</v>
      </c>
      <c r="Z3">
        <f>1*1*Z2/1000000</f>
        <v>3.8000000000000002E-4</v>
      </c>
      <c r="AA3" t="s">
        <v>26</v>
      </c>
      <c r="AB3">
        <f>Z3*AB5</f>
        <v>380</v>
      </c>
      <c r="AC3" t="s">
        <v>28</v>
      </c>
    </row>
    <row r="4" spans="1:29" x14ac:dyDescent="0.35">
      <c r="A4">
        <v>1997</v>
      </c>
      <c r="B4">
        <v>8000</v>
      </c>
      <c r="C4">
        <v>2699.99999999999</v>
      </c>
      <c r="D4">
        <v>815.15</v>
      </c>
      <c r="E4">
        <v>81.142857142857096</v>
      </c>
      <c r="F4">
        <v>5.3760000000000003</v>
      </c>
      <c r="G4">
        <v>846</v>
      </c>
      <c r="H4">
        <v>192.96</v>
      </c>
      <c r="I4">
        <f t="shared" si="1"/>
        <v>12640.628857142845</v>
      </c>
      <c r="J4">
        <f t="shared" si="2"/>
        <v>12.640628857142845</v>
      </c>
      <c r="L4" s="1">
        <f t="shared" si="3"/>
        <v>63.287990577141549</v>
      </c>
      <c r="M4" s="1">
        <f t="shared" si="4"/>
        <v>21.359696819785196</v>
      </c>
      <c r="N4" s="1">
        <f t="shared" si="5"/>
        <v>6.4486506898696172</v>
      </c>
      <c r="O4" s="1">
        <f t="shared" si="6"/>
        <v>0.64192104728243538</v>
      </c>
      <c r="P4" s="1">
        <f t="shared" si="7"/>
        <v>4.2529529667839128E-2</v>
      </c>
      <c r="Q4" s="1">
        <f t="shared" si="8"/>
        <v>6.69270500353272</v>
      </c>
      <c r="R4" s="1">
        <f t="shared" si="9"/>
        <v>1.5265063327206543</v>
      </c>
      <c r="Y4" t="s">
        <v>29</v>
      </c>
      <c r="Z4" s="14">
        <v>1.4</v>
      </c>
      <c r="AA4" t="s">
        <v>31</v>
      </c>
    </row>
    <row r="5" spans="1:29" x14ac:dyDescent="0.35">
      <c r="A5">
        <v>1998</v>
      </c>
      <c r="B5">
        <v>8000</v>
      </c>
      <c r="C5">
        <v>2540.37267080745</v>
      </c>
      <c r="D5">
        <v>798.51428571428505</v>
      </c>
      <c r="E5">
        <v>77.714285714285694</v>
      </c>
      <c r="F5">
        <v>5.3760000000000003</v>
      </c>
      <c r="G5">
        <v>846</v>
      </c>
      <c r="H5">
        <v>199.44</v>
      </c>
      <c r="I5">
        <f t="shared" si="1"/>
        <v>12467.417242236023</v>
      </c>
      <c r="J5">
        <f t="shared" si="2"/>
        <v>12.467417242236023</v>
      </c>
      <c r="L5" s="1">
        <f t="shared" si="3"/>
        <v>64.167259702340772</v>
      </c>
      <c r="M5" s="1">
        <f t="shared" si="4"/>
        <v>20.376094113553837</v>
      </c>
      <c r="N5" s="1">
        <f t="shared" si="5"/>
        <v>6.4048091934322082</v>
      </c>
      <c r="O5" s="1">
        <f t="shared" si="6"/>
        <v>0.62333909425131018</v>
      </c>
      <c r="P5" s="1">
        <f t="shared" si="7"/>
        <v>4.3120398519972999E-2</v>
      </c>
      <c r="Q5" s="1">
        <f t="shared" si="8"/>
        <v>6.7856877135225364</v>
      </c>
      <c r="R5" s="1">
        <f t="shared" si="9"/>
        <v>1.5996897843793552</v>
      </c>
      <c r="Z5">
        <v>1</v>
      </c>
      <c r="AA5" t="s">
        <v>26</v>
      </c>
      <c r="AB5">
        <v>1000000</v>
      </c>
      <c r="AC5" t="s">
        <v>28</v>
      </c>
    </row>
    <row r="6" spans="1:29" x14ac:dyDescent="0.35">
      <c r="A6">
        <v>1999</v>
      </c>
      <c r="B6">
        <v>8000</v>
      </c>
      <c r="C6">
        <v>2484.69891411648</v>
      </c>
      <c r="D6">
        <v>781.87857142857104</v>
      </c>
      <c r="E6">
        <v>74.285714285714207</v>
      </c>
      <c r="F6">
        <v>5.3760000000000003</v>
      </c>
      <c r="G6">
        <v>846</v>
      </c>
      <c r="H6">
        <v>205.92</v>
      </c>
      <c r="I6">
        <f t="shared" si="1"/>
        <v>12398.159199830765</v>
      </c>
      <c r="J6">
        <f t="shared" si="2"/>
        <v>12.398159199830765</v>
      </c>
      <c r="L6" s="1">
        <f t="shared" si="3"/>
        <v>64.525707978561854</v>
      </c>
      <c r="M6" s="1">
        <f t="shared" si="4"/>
        <v>20.040869568366215</v>
      </c>
      <c r="N6" s="1">
        <f t="shared" si="5"/>
        <v>6.3064085468368862</v>
      </c>
      <c r="O6" s="1">
        <f t="shared" si="6"/>
        <v>0.59916728837235944</v>
      </c>
      <c r="P6" s="1">
        <f t="shared" si="7"/>
        <v>4.3361275761593564E-2</v>
      </c>
      <c r="Q6" s="1">
        <f t="shared" si="8"/>
        <v>6.8235936187329163</v>
      </c>
      <c r="R6" s="1">
        <f t="shared" si="9"/>
        <v>1.6608917233681817</v>
      </c>
      <c r="Y6" t="s">
        <v>30</v>
      </c>
      <c r="Z6">
        <f>AB3*Z4</f>
        <v>532</v>
      </c>
      <c r="AA6" t="s">
        <v>31</v>
      </c>
    </row>
    <row r="7" spans="1:29" x14ac:dyDescent="0.35">
      <c r="A7">
        <v>2000</v>
      </c>
      <c r="B7">
        <v>8000</v>
      </c>
      <c r="C7">
        <v>2433.96226415094</v>
      </c>
      <c r="D7">
        <v>765.24285714285702</v>
      </c>
      <c r="E7">
        <v>45.348571428571397</v>
      </c>
      <c r="F7">
        <v>5.3760000000000003</v>
      </c>
      <c r="G7">
        <v>846</v>
      </c>
      <c r="H7">
        <v>212.39999999999901</v>
      </c>
      <c r="I7">
        <f t="shared" si="1"/>
        <v>12308.329692722367</v>
      </c>
      <c r="J7">
        <f t="shared" si="2"/>
        <v>12.308329692722367</v>
      </c>
      <c r="L7" s="1">
        <f t="shared" si="3"/>
        <v>64.996633984627621</v>
      </c>
      <c r="M7" s="1">
        <f t="shared" si="4"/>
        <v>19.774919301926776</v>
      </c>
      <c r="N7" s="1">
        <f t="shared" si="5"/>
        <v>6.2172762368831211</v>
      </c>
      <c r="O7" s="1">
        <f t="shared" si="6"/>
        <v>0.36843806235857468</v>
      </c>
      <c r="P7" s="1">
        <f t="shared" si="7"/>
        <v>4.3677738037669771E-2</v>
      </c>
      <c r="Q7" s="1">
        <f t="shared" si="8"/>
        <v>6.8733940438743719</v>
      </c>
      <c r="R7" s="1">
        <f t="shared" si="9"/>
        <v>1.7256606322918557</v>
      </c>
    </row>
    <row r="8" spans="1:29" x14ac:dyDescent="0.35">
      <c r="A8">
        <v>2001</v>
      </c>
      <c r="B8">
        <v>8000</v>
      </c>
      <c r="C8">
        <v>2387.53387533875</v>
      </c>
      <c r="D8">
        <v>748.60714285714198</v>
      </c>
      <c r="E8">
        <v>43.154285714285699</v>
      </c>
      <c r="F8">
        <v>5.3760000000000003</v>
      </c>
      <c r="G8">
        <v>846</v>
      </c>
      <c r="H8">
        <v>218.879999999999</v>
      </c>
      <c r="I8">
        <f t="shared" si="1"/>
        <v>12249.551303910175</v>
      </c>
      <c r="J8">
        <f t="shared" si="2"/>
        <v>12.249551303910176</v>
      </c>
      <c r="L8" s="1">
        <f t="shared" si="3"/>
        <v>65.308514585724637</v>
      </c>
      <c r="M8" s="1">
        <f t="shared" si="4"/>
        <v>19.490786365184054</v>
      </c>
      <c r="N8" s="1">
        <f t="shared" si="5"/>
        <v>6.1113025635329139</v>
      </c>
      <c r="O8" s="1">
        <f t="shared" si="6"/>
        <v>0.35229278725099455</v>
      </c>
      <c r="P8" s="1">
        <f t="shared" si="7"/>
        <v>4.3887321801606961E-2</v>
      </c>
      <c r="Q8" s="1">
        <f t="shared" si="8"/>
        <v>6.9063754174403815</v>
      </c>
      <c r="R8" s="1">
        <f t="shared" si="9"/>
        <v>1.786840959065418</v>
      </c>
      <c r="U8" t="s">
        <v>3</v>
      </c>
      <c r="V8" t="s">
        <v>4</v>
      </c>
      <c r="W8" t="s">
        <v>7</v>
      </c>
      <c r="X8" t="s">
        <v>2</v>
      </c>
      <c r="Y8" t="s">
        <v>5</v>
      </c>
      <c r="Z8" t="s">
        <v>22</v>
      </c>
      <c r="AA8" t="s">
        <v>23</v>
      </c>
    </row>
    <row r="9" spans="1:29" x14ac:dyDescent="0.35">
      <c r="A9">
        <v>2002</v>
      </c>
      <c r="B9">
        <v>8000</v>
      </c>
      <c r="C9">
        <v>2344.8873483535499</v>
      </c>
      <c r="D9">
        <v>731.97142857142796</v>
      </c>
      <c r="E9">
        <v>40.959999999999901</v>
      </c>
      <c r="F9">
        <v>5.3760000000000003</v>
      </c>
      <c r="G9">
        <v>846</v>
      </c>
      <c r="H9">
        <v>225.35999999999899</v>
      </c>
      <c r="I9">
        <f t="shared" si="1"/>
        <v>12194.554776924975</v>
      </c>
      <c r="J9">
        <f t="shared" si="2"/>
        <v>12.194554776924976</v>
      </c>
      <c r="L9" s="1">
        <f t="shared" si="3"/>
        <v>65.603051085865971</v>
      </c>
      <c r="M9" s="1">
        <f t="shared" si="4"/>
        <v>19.228970563079841</v>
      </c>
      <c r="N9" s="1">
        <f t="shared" si="5"/>
        <v>6.0024448777457096</v>
      </c>
      <c r="O9" s="1">
        <f t="shared" si="6"/>
        <v>0.33588762155963292</v>
      </c>
      <c r="P9" s="1">
        <f t="shared" si="7"/>
        <v>4.4085250329701932E-2</v>
      </c>
      <c r="Q9" s="1">
        <f t="shared" si="8"/>
        <v>6.9375226523303262</v>
      </c>
      <c r="R9" s="1">
        <f t="shared" si="9"/>
        <v>1.8480379490888359</v>
      </c>
      <c r="T9" t="s">
        <v>8</v>
      </c>
      <c r="U9">
        <v>0</v>
      </c>
      <c r="V9">
        <v>255</v>
      </c>
      <c r="W9">
        <v>31</v>
      </c>
      <c r="X9">
        <v>44</v>
      </c>
      <c r="Y9">
        <v>214</v>
      </c>
    </row>
    <row r="10" spans="1:29" x14ac:dyDescent="0.35">
      <c r="A10">
        <v>2003</v>
      </c>
      <c r="B10">
        <v>8000</v>
      </c>
      <c r="C10">
        <v>2317.8920526986799</v>
      </c>
      <c r="D10">
        <v>715.33571428571395</v>
      </c>
      <c r="E10">
        <v>38.765714285714203</v>
      </c>
      <c r="F10">
        <v>5.3760000000000003</v>
      </c>
      <c r="G10">
        <v>846</v>
      </c>
      <c r="H10">
        <v>231.83999999999901</v>
      </c>
      <c r="I10">
        <f t="shared" si="1"/>
        <v>12155.209481270105</v>
      </c>
      <c r="J10">
        <f t="shared" si="2"/>
        <v>12.155209481270106</v>
      </c>
      <c r="L10" s="1">
        <f t="shared" si="3"/>
        <v>65.815402131301454</v>
      </c>
      <c r="M10" s="1">
        <f t="shared" si="4"/>
        <v>19.069124693163921</v>
      </c>
      <c r="N10" s="1">
        <f t="shared" si="5"/>
        <v>5.885013461824502</v>
      </c>
      <c r="O10" s="1">
        <f t="shared" si="6"/>
        <v>0.3189226343276772</v>
      </c>
      <c r="P10" s="1">
        <f t="shared" si="7"/>
        <v>4.4227950232234574E-2</v>
      </c>
      <c r="Q10" s="1">
        <f t="shared" si="8"/>
        <v>6.9599787753851281</v>
      </c>
      <c r="R10" s="1">
        <f t="shared" si="9"/>
        <v>1.9073303537651076</v>
      </c>
      <c r="T10" t="s">
        <v>9</v>
      </c>
      <c r="U10">
        <v>191</v>
      </c>
      <c r="V10">
        <v>127</v>
      </c>
      <c r="W10">
        <v>119</v>
      </c>
      <c r="X10">
        <v>160</v>
      </c>
      <c r="Y10">
        <v>39</v>
      </c>
    </row>
    <row r="11" spans="1:29" x14ac:dyDescent="0.35">
      <c r="A11">
        <v>2004</v>
      </c>
      <c r="B11">
        <v>8000</v>
      </c>
      <c r="C11">
        <v>2256.0192616372301</v>
      </c>
      <c r="D11">
        <v>698.7</v>
      </c>
      <c r="E11">
        <v>36.571428571428498</v>
      </c>
      <c r="F11">
        <v>5.3760000000000003</v>
      </c>
      <c r="G11">
        <v>846</v>
      </c>
      <c r="H11">
        <v>238.042153284671</v>
      </c>
      <c r="I11">
        <f t="shared" si="1"/>
        <v>12080.70884349333</v>
      </c>
      <c r="J11">
        <f t="shared" si="2"/>
        <v>12.08070884349333</v>
      </c>
      <c r="L11" s="1">
        <f t="shared" si="3"/>
        <v>66.221279758006915</v>
      </c>
      <c r="M11" s="1">
        <f t="shared" si="4"/>
        <v>18.674560333041402</v>
      </c>
      <c r="N11" s="1">
        <f t="shared" si="5"/>
        <v>5.7836010208649293</v>
      </c>
      <c r="O11" s="1">
        <f t="shared" si="6"/>
        <v>0.30272585032231675</v>
      </c>
      <c r="P11" s="1">
        <f t="shared" si="7"/>
        <v>4.4500699997380655E-2</v>
      </c>
      <c r="Q11" s="1">
        <f t="shared" si="8"/>
        <v>7.0029003344092313</v>
      </c>
      <c r="R11" s="1">
        <f t="shared" si="9"/>
        <v>1.9704320033578204</v>
      </c>
      <c r="T11" t="s">
        <v>1</v>
      </c>
      <c r="U11">
        <v>191</v>
      </c>
      <c r="V11">
        <v>14</v>
      </c>
      <c r="W11">
        <v>190</v>
      </c>
      <c r="X11">
        <v>44</v>
      </c>
      <c r="Y11">
        <v>40</v>
      </c>
    </row>
    <row r="12" spans="1:29" x14ac:dyDescent="0.35">
      <c r="A12">
        <v>2005</v>
      </c>
      <c r="B12">
        <v>8000</v>
      </c>
      <c r="C12">
        <v>2113.83285302593</v>
      </c>
      <c r="D12">
        <v>582.25</v>
      </c>
      <c r="E12">
        <v>34.3771428571428</v>
      </c>
      <c r="F12">
        <v>5.3760000000000003</v>
      </c>
      <c r="G12">
        <v>846</v>
      </c>
      <c r="H12">
        <v>244.22710622710599</v>
      </c>
      <c r="I12">
        <f t="shared" si="1"/>
        <v>11826.06310211018</v>
      </c>
      <c r="J12">
        <f t="shared" si="2"/>
        <v>11.826063102110179</v>
      </c>
      <c r="L12" s="1">
        <f t="shared" si="3"/>
        <v>67.64719527475313</v>
      </c>
      <c r="M12" s="1">
        <f t="shared" si="4"/>
        <v>17.874357973354201</v>
      </c>
      <c r="N12" s="1">
        <f t="shared" si="5"/>
        <v>4.9234474310906258</v>
      </c>
      <c r="O12" s="1">
        <f t="shared" si="6"/>
        <v>0.29068966198065294</v>
      </c>
      <c r="P12" s="1">
        <f t="shared" si="7"/>
        <v>4.5458915224634099E-2</v>
      </c>
      <c r="Q12" s="1">
        <f t="shared" si="8"/>
        <v>7.1536909003051434</v>
      </c>
      <c r="R12" s="1">
        <f t="shared" si="9"/>
        <v>2.0651598432916138</v>
      </c>
      <c r="T12" t="s">
        <v>33</v>
      </c>
      <c r="U12" t="s">
        <v>34</v>
      </c>
      <c r="V12" t="s">
        <v>35</v>
      </c>
      <c r="W12" t="s">
        <v>36</v>
      </c>
      <c r="X12" t="s">
        <v>37</v>
      </c>
      <c r="Y12" t="s">
        <v>38</v>
      </c>
      <c r="Z12" t="s">
        <v>39</v>
      </c>
      <c r="AA12" t="s">
        <v>40</v>
      </c>
    </row>
    <row r="13" spans="1:29" x14ac:dyDescent="0.35">
      <c r="A13">
        <v>2006</v>
      </c>
      <c r="B13">
        <v>8000</v>
      </c>
      <c r="C13">
        <v>2083.4794808839001</v>
      </c>
      <c r="D13">
        <v>465.8</v>
      </c>
      <c r="E13">
        <v>32.182857142857102</v>
      </c>
      <c r="F13">
        <v>5.3760000000000003</v>
      </c>
      <c r="G13">
        <v>846</v>
      </c>
      <c r="H13">
        <v>270.84237132352899</v>
      </c>
      <c r="I13">
        <f t="shared" si="1"/>
        <v>11703.680709350287</v>
      </c>
      <c r="J13">
        <f t="shared" si="2"/>
        <v>11.703680709350287</v>
      </c>
      <c r="L13" s="1">
        <f t="shared" si="3"/>
        <v>68.354564676466708</v>
      </c>
      <c r="M13" s="1">
        <f t="shared" si="4"/>
        <v>17.801916616021231</v>
      </c>
      <c r="N13" s="1">
        <f t="shared" si="5"/>
        <v>3.979944528287275</v>
      </c>
      <c r="O13" s="1">
        <f t="shared" si="6"/>
        <v>0.27498064875561429</v>
      </c>
      <c r="P13" s="1">
        <f t="shared" si="7"/>
        <v>4.593426746258563E-2</v>
      </c>
      <c r="Q13" s="1">
        <f t="shared" si="8"/>
        <v>7.2284952145363555</v>
      </c>
      <c r="R13" s="1">
        <f t="shared" si="9"/>
        <v>2.3141640484702219</v>
      </c>
    </row>
    <row r="14" spans="1:29" x14ac:dyDescent="0.35">
      <c r="A14">
        <v>2007</v>
      </c>
      <c r="B14">
        <v>8000</v>
      </c>
      <c r="C14">
        <v>2054.6821599453101</v>
      </c>
      <c r="D14">
        <v>442.51</v>
      </c>
      <c r="E14">
        <v>29.988571428571401</v>
      </c>
      <c r="F14">
        <v>5.3760000000000003</v>
      </c>
      <c r="G14">
        <v>846</v>
      </c>
      <c r="H14">
        <v>297.39114391143897</v>
      </c>
      <c r="I14">
        <f t="shared" si="1"/>
        <v>11675.947875285321</v>
      </c>
      <c r="J14">
        <f t="shared" si="2"/>
        <v>11.675947875285321</v>
      </c>
      <c r="L14" s="1">
        <f t="shared" si="3"/>
        <v>68.516921156643193</v>
      </c>
      <c r="M14" s="1">
        <f t="shared" si="4"/>
        <v>17.597561944366767</v>
      </c>
      <c r="N14" s="1">
        <f t="shared" si="5"/>
        <v>3.7899278476282725</v>
      </c>
      <c r="O14" s="1">
        <f t="shared" si="6"/>
        <v>0.25684057302147367</v>
      </c>
      <c r="P14" s="1">
        <f t="shared" si="7"/>
        <v>4.6043371017264231E-2</v>
      </c>
      <c r="Q14" s="1">
        <f t="shared" si="8"/>
        <v>7.2456644123150182</v>
      </c>
      <c r="R14" s="1">
        <f t="shared" si="9"/>
        <v>2.5470406950079996</v>
      </c>
    </row>
    <row r="15" spans="1:29" x14ac:dyDescent="0.35">
      <c r="A15">
        <v>2008</v>
      </c>
      <c r="B15">
        <v>8000</v>
      </c>
      <c r="C15">
        <v>2027.3242252582399</v>
      </c>
      <c r="D15">
        <v>419.22</v>
      </c>
      <c r="E15">
        <v>27.794285714285699</v>
      </c>
      <c r="F15">
        <v>5.3760000000000003</v>
      </c>
      <c r="G15">
        <v>846</v>
      </c>
      <c r="H15">
        <v>323.87268518518499</v>
      </c>
      <c r="I15">
        <f t="shared" si="1"/>
        <v>11649.58719615771</v>
      </c>
      <c r="J15">
        <f t="shared" si="2"/>
        <v>11.649587196157711</v>
      </c>
      <c r="L15" s="1">
        <f t="shared" si="3"/>
        <v>68.671961205960812</v>
      </c>
      <c r="M15" s="1">
        <f t="shared" si="4"/>
        <v>17.402541318604801</v>
      </c>
      <c r="N15" s="1">
        <f t="shared" si="5"/>
        <v>3.5985824470953616</v>
      </c>
      <c r="O15" s="1">
        <f t="shared" si="6"/>
        <v>0.23858601378985225</v>
      </c>
      <c r="P15" s="1">
        <f t="shared" si="7"/>
        <v>4.6147557930405661E-2</v>
      </c>
      <c r="Q15" s="1">
        <f t="shared" si="8"/>
        <v>7.2620598975303556</v>
      </c>
      <c r="R15" s="1">
        <f t="shared" si="9"/>
        <v>2.7801215590884225</v>
      </c>
    </row>
    <row r="16" spans="1:29" x14ac:dyDescent="0.35">
      <c r="A16">
        <v>2009</v>
      </c>
      <c r="B16">
        <v>8000</v>
      </c>
      <c r="C16">
        <v>2001.30039011703</v>
      </c>
      <c r="D16">
        <v>419.22</v>
      </c>
      <c r="E16">
        <v>25.6</v>
      </c>
      <c r="F16">
        <v>5.3760000000000003</v>
      </c>
      <c r="G16">
        <v>846</v>
      </c>
      <c r="H16">
        <v>350.28624535315902</v>
      </c>
      <c r="I16">
        <f t="shared" si="1"/>
        <v>11647.78263547019</v>
      </c>
      <c r="J16">
        <f t="shared" si="2"/>
        <v>11.64778263547019</v>
      </c>
      <c r="L16" s="1">
        <f t="shared" si="3"/>
        <v>68.682600374410768</v>
      </c>
      <c r="M16" s="1">
        <f t="shared" si="4"/>
        <v>17.181814365445039</v>
      </c>
      <c r="N16" s="1">
        <f t="shared" si="5"/>
        <v>3.59913996612006</v>
      </c>
      <c r="O16" s="1">
        <f t="shared" si="6"/>
        <v>0.21978432119811445</v>
      </c>
      <c r="P16" s="1">
        <f t="shared" si="7"/>
        <v>4.6154707451604035E-2</v>
      </c>
      <c r="Q16" s="1">
        <f t="shared" si="8"/>
        <v>7.2631849895939373</v>
      </c>
      <c r="R16" s="1">
        <f t="shared" si="9"/>
        <v>3.0073212757804773</v>
      </c>
    </row>
    <row r="17" spans="1:18" x14ac:dyDescent="0.35">
      <c r="A17">
        <v>2010</v>
      </c>
      <c r="B17">
        <v>8000</v>
      </c>
      <c r="C17">
        <v>1987.15065852875</v>
      </c>
      <c r="D17">
        <v>419.22</v>
      </c>
      <c r="E17">
        <v>12.327416173570001</v>
      </c>
      <c r="F17">
        <v>5.3760000000000003</v>
      </c>
      <c r="G17">
        <v>846</v>
      </c>
      <c r="H17">
        <v>376.63106343283499</v>
      </c>
      <c r="I17">
        <f t="shared" si="1"/>
        <v>11646.705138135154</v>
      </c>
      <c r="J17">
        <f t="shared" si="2"/>
        <v>11.646705138135154</v>
      </c>
      <c r="L17" s="1">
        <f t="shared" si="3"/>
        <v>68.688954559391746</v>
      </c>
      <c r="M17" s="1">
        <f t="shared" si="4"/>
        <v>17.06191266079334</v>
      </c>
      <c r="N17" s="1">
        <f t="shared" si="5"/>
        <v>3.5994729412985267</v>
      </c>
      <c r="O17" s="1">
        <f t="shared" si="6"/>
        <v>0.10584466617263258</v>
      </c>
      <c r="P17" s="1">
        <f t="shared" si="7"/>
        <v>4.615897746391126E-2</v>
      </c>
      <c r="Q17" s="1">
        <f t="shared" si="8"/>
        <v>7.2638569446556778</v>
      </c>
      <c r="R17" s="1">
        <f t="shared" si="9"/>
        <v>3.2337992502241746</v>
      </c>
    </row>
    <row r="18" spans="1:18" x14ac:dyDescent="0.35">
      <c r="A18">
        <v>2011</v>
      </c>
      <c r="B18">
        <v>8000</v>
      </c>
      <c r="C18">
        <v>1966.5931295304099</v>
      </c>
      <c r="D18">
        <v>419.22</v>
      </c>
      <c r="E18">
        <v>10.2728468113083</v>
      </c>
      <c r="F18">
        <v>5.3760000000000003</v>
      </c>
      <c r="G18">
        <v>846</v>
      </c>
      <c r="H18">
        <v>402.906367041198</v>
      </c>
      <c r="I18">
        <f t="shared" si="1"/>
        <v>11650.368343382917</v>
      </c>
      <c r="J18">
        <f t="shared" si="2"/>
        <v>11.650368343382917</v>
      </c>
      <c r="L18" s="1">
        <f t="shared" si="3"/>
        <v>68.667356809742202</v>
      </c>
      <c r="M18" s="1">
        <f t="shared" si="4"/>
        <v>16.880094015631528</v>
      </c>
      <c r="N18" s="1">
        <f t="shared" si="5"/>
        <v>3.5983411652225161</v>
      </c>
      <c r="O18" s="1">
        <f t="shared" si="6"/>
        <v>8.8176154680491184E-2</v>
      </c>
      <c r="P18" s="1">
        <f t="shared" si="7"/>
        <v>4.6144463776146762E-2</v>
      </c>
      <c r="Q18" s="1">
        <f t="shared" si="8"/>
        <v>7.2615729826302378</v>
      </c>
      <c r="R18" s="1">
        <f t="shared" si="9"/>
        <v>3.4583144083168627</v>
      </c>
    </row>
    <row r="19" spans="1:18" x14ac:dyDescent="0.35">
      <c r="A19">
        <v>2012</v>
      </c>
      <c r="B19">
        <v>8080</v>
      </c>
      <c r="C19">
        <v>1962.9861982434099</v>
      </c>
      <c r="D19">
        <v>419.22</v>
      </c>
      <c r="E19">
        <v>8.2182774490466795</v>
      </c>
      <c r="F19">
        <v>5.3760000000000003</v>
      </c>
      <c r="G19">
        <v>846</v>
      </c>
      <c r="H19">
        <v>424.82025845864598</v>
      </c>
      <c r="I19">
        <f t="shared" si="1"/>
        <v>11746.620734151102</v>
      </c>
      <c r="J19">
        <f t="shared" si="2"/>
        <v>11.746620734151101</v>
      </c>
      <c r="L19" s="1">
        <f t="shared" si="3"/>
        <v>68.785740025715754</v>
      </c>
      <c r="M19" s="1">
        <f t="shared" si="4"/>
        <v>16.711071572579122</v>
      </c>
      <c r="N19" s="1">
        <f t="shared" si="5"/>
        <v>3.5688561798985843</v>
      </c>
      <c r="O19" s="1">
        <f t="shared" si="6"/>
        <v>6.9962907929372195E-2</v>
      </c>
      <c r="P19" s="1">
        <f t="shared" si="7"/>
        <v>4.5766353759684145E-2</v>
      </c>
      <c r="Q19" s="1">
        <f t="shared" si="8"/>
        <v>7.2020712947717236</v>
      </c>
      <c r="R19" s="1">
        <f t="shared" si="9"/>
        <v>3.6165316653457666</v>
      </c>
    </row>
    <row r="20" spans="1:18" x14ac:dyDescent="0.35">
      <c r="A20">
        <v>2013</v>
      </c>
      <c r="B20">
        <v>8160</v>
      </c>
      <c r="C20">
        <v>1619.45812807881</v>
      </c>
      <c r="D20">
        <v>419.22</v>
      </c>
      <c r="E20">
        <v>5.7527942143326696</v>
      </c>
      <c r="F20">
        <v>5.3760000000000003</v>
      </c>
      <c r="G20">
        <v>846</v>
      </c>
      <c r="H20">
        <v>446.14037735849001</v>
      </c>
      <c r="I20">
        <f t="shared" si="1"/>
        <v>11501.947299651632</v>
      </c>
      <c r="J20">
        <f t="shared" si="2"/>
        <v>11.501947299651633</v>
      </c>
      <c r="L20" s="1">
        <f t="shared" si="3"/>
        <v>70.944508676779876</v>
      </c>
      <c r="M20" s="1">
        <f t="shared" si="4"/>
        <v>14.079860443525591</v>
      </c>
      <c r="N20" s="1">
        <f t="shared" si="5"/>
        <v>3.644774133269566</v>
      </c>
      <c r="O20" s="1">
        <f t="shared" si="6"/>
        <v>5.0015828315496703E-2</v>
      </c>
      <c r="P20" s="1">
        <f t="shared" si="7"/>
        <v>4.6739911598819683E-2</v>
      </c>
      <c r="Q20" s="1">
        <f t="shared" si="8"/>
        <v>7.3552762672249719</v>
      </c>
      <c r="R20" s="1">
        <f t="shared" si="9"/>
        <v>3.8788247392856912</v>
      </c>
    </row>
    <row r="21" spans="1:18" x14ac:dyDescent="0.35">
      <c r="A21">
        <v>2014</v>
      </c>
      <c r="B21">
        <v>8292.7000000000007</v>
      </c>
      <c r="C21">
        <v>1592.7397260273899</v>
      </c>
      <c r="D21">
        <v>419.22</v>
      </c>
      <c r="E21">
        <v>5.3418803418803398</v>
      </c>
      <c r="F21">
        <v>5.3760000000000003</v>
      </c>
      <c r="G21">
        <v>848.09</v>
      </c>
      <c r="H21">
        <v>450.12</v>
      </c>
      <c r="I21">
        <f t="shared" si="1"/>
        <v>11613.587606369272</v>
      </c>
      <c r="J21">
        <f t="shared" si="2"/>
        <v>11.613587606369272</v>
      </c>
      <c r="L21" s="1">
        <f t="shared" si="3"/>
        <v>71.405153007603033</v>
      </c>
      <c r="M21" s="1">
        <f t="shared" si="4"/>
        <v>13.714450521334848</v>
      </c>
      <c r="N21" s="1">
        <f t="shared" si="5"/>
        <v>3.6097372681813331</v>
      </c>
      <c r="O21" s="1">
        <f t="shared" si="6"/>
        <v>4.5996814446473695E-2</v>
      </c>
      <c r="P21" s="1">
        <f t="shared" si="7"/>
        <v>4.6290605299706231E-2</v>
      </c>
      <c r="Q21" s="1">
        <f t="shared" si="8"/>
        <v>7.3025668617239319</v>
      </c>
      <c r="R21" s="1">
        <f t="shared" si="9"/>
        <v>3.8758049214106709</v>
      </c>
    </row>
    <row r="22" spans="1:18" x14ac:dyDescent="0.35">
      <c r="A22">
        <v>2015</v>
      </c>
      <c r="B22">
        <v>8225.6625000000004</v>
      </c>
      <c r="C22">
        <v>1495.2424242424199</v>
      </c>
      <c r="D22">
        <v>419.22</v>
      </c>
      <c r="E22">
        <v>4.5200525969756704</v>
      </c>
      <c r="F22">
        <v>5.7881600000000004</v>
      </c>
      <c r="G22">
        <v>850.28</v>
      </c>
      <c r="H22">
        <v>469.048719691119</v>
      </c>
      <c r="I22">
        <f t="shared" si="1"/>
        <v>11469.761856530517</v>
      </c>
      <c r="J22">
        <f t="shared" si="2"/>
        <v>11.469761856530516</v>
      </c>
      <c r="L22" s="1">
        <f t="shared" si="3"/>
        <v>71.716070506874303</v>
      </c>
      <c r="M22" s="1">
        <f t="shared" si="4"/>
        <v>13.036385959409232</v>
      </c>
      <c r="N22" s="1">
        <f t="shared" si="5"/>
        <v>3.6550017798434893</v>
      </c>
      <c r="O22" s="1">
        <f t="shared" si="6"/>
        <v>3.9408425854998E-2</v>
      </c>
      <c r="P22" s="1">
        <f t="shared" si="7"/>
        <v>5.0464517680499241E-2</v>
      </c>
      <c r="Q22" s="1">
        <f t="shared" si="8"/>
        <v>7.4132315093872467</v>
      </c>
      <c r="R22" s="1">
        <f t="shared" si="9"/>
        <v>4.089437300950217</v>
      </c>
    </row>
    <row r="23" spans="1:18" x14ac:dyDescent="0.35">
      <c r="A23">
        <v>2016</v>
      </c>
      <c r="B23">
        <v>8158.8874999999998</v>
      </c>
      <c r="C23">
        <v>1412.5263157894699</v>
      </c>
      <c r="D23">
        <v>419.219999999999</v>
      </c>
      <c r="E23">
        <v>4.0997570089490099</v>
      </c>
      <c r="F23">
        <v>6.2003199999999996</v>
      </c>
      <c r="G23">
        <v>852.81</v>
      </c>
      <c r="H23">
        <v>488.55303370786498</v>
      </c>
      <c r="I23">
        <f t="shared" si="1"/>
        <v>11342.296926506284</v>
      </c>
      <c r="J23">
        <f t="shared" si="2"/>
        <v>11.342296926506284</v>
      </c>
      <c r="L23" s="1">
        <f t="shared" si="3"/>
        <v>71.933291403552985</v>
      </c>
      <c r="M23" s="1">
        <f t="shared" si="4"/>
        <v>12.453617860139762</v>
      </c>
      <c r="N23" s="1">
        <f t="shared" si="5"/>
        <v>3.6960767533805816</v>
      </c>
      <c r="O23" s="1">
        <f t="shared" si="6"/>
        <v>3.6145738693968747E-2</v>
      </c>
      <c r="P23" s="1">
        <f t="shared" si="7"/>
        <v>5.4665470672965844E-2</v>
      </c>
      <c r="Q23" s="1">
        <f t="shared" si="8"/>
        <v>7.5188474215221168</v>
      </c>
      <c r="R23" s="1">
        <f t="shared" si="9"/>
        <v>4.3073553520376038</v>
      </c>
    </row>
    <row r="24" spans="1:18" x14ac:dyDescent="0.35">
      <c r="A24">
        <v>2017</v>
      </c>
      <c r="B24">
        <v>8289.7499999999909</v>
      </c>
      <c r="C24">
        <v>1379.8208955223799</v>
      </c>
      <c r="D24">
        <v>419.219999999999</v>
      </c>
      <c r="E24">
        <v>4.0797067542614096</v>
      </c>
      <c r="F24">
        <v>7.2038399999999996</v>
      </c>
      <c r="G24">
        <v>847.99</v>
      </c>
      <c r="H24">
        <v>480.42291666666603</v>
      </c>
      <c r="I24">
        <f t="shared" si="1"/>
        <v>11428.487358943297</v>
      </c>
      <c r="J24">
        <f t="shared" si="2"/>
        <v>11.428487358943297</v>
      </c>
      <c r="L24" s="1">
        <f t="shared" si="3"/>
        <v>72.535846080390471</v>
      </c>
      <c r="M24" s="1">
        <f t="shared" si="4"/>
        <v>12.073521649762416</v>
      </c>
      <c r="N24" s="1">
        <f t="shared" si="5"/>
        <v>3.66820198363295</v>
      </c>
      <c r="O24" s="1">
        <f t="shared" si="6"/>
        <v>3.5697696695344887E-2</v>
      </c>
      <c r="P24" s="1">
        <f t="shared" si="7"/>
        <v>6.303406368440069E-2</v>
      </c>
      <c r="Q24" s="1">
        <f t="shared" si="8"/>
        <v>7.4199670819639154</v>
      </c>
      <c r="R24" s="1">
        <f t="shared" si="9"/>
        <v>4.2037314438705122</v>
      </c>
    </row>
    <row r="25" spans="1:18" x14ac:dyDescent="0.35">
      <c r="A25">
        <v>2018</v>
      </c>
      <c r="B25">
        <v>8350.15</v>
      </c>
      <c r="C25">
        <v>1361.6666666666599</v>
      </c>
      <c r="D25">
        <v>410.8550082557</v>
      </c>
      <c r="E25">
        <v>4.3143250717191401</v>
      </c>
      <c r="F25">
        <v>7.45472</v>
      </c>
      <c r="G25">
        <v>848.95500000000004</v>
      </c>
      <c r="H25">
        <v>472.89833333333303</v>
      </c>
      <c r="I25">
        <f t="shared" si="1"/>
        <v>11456.29405332741</v>
      </c>
      <c r="J25">
        <f t="shared" si="2"/>
        <v>11.45629405332741</v>
      </c>
      <c r="L25" s="1">
        <f t="shared" si="3"/>
        <v>72.887008321637396</v>
      </c>
      <c r="M25" s="1">
        <f t="shared" si="4"/>
        <v>11.885751712799063</v>
      </c>
      <c r="N25" s="1">
        <f t="shared" si="5"/>
        <v>3.5862819716675278</v>
      </c>
      <c r="O25" s="1">
        <f t="shared" si="6"/>
        <v>3.7658993838989942E-2</v>
      </c>
      <c r="P25" s="1">
        <f t="shared" si="7"/>
        <v>6.5070955452953147E-2</v>
      </c>
      <c r="Q25" s="1">
        <f t="shared" si="8"/>
        <v>7.4103806697718824</v>
      </c>
      <c r="R25" s="1">
        <f t="shared" si="9"/>
        <v>4.1278473748322009</v>
      </c>
    </row>
    <row r="26" spans="1:18" x14ac:dyDescent="0.35">
      <c r="A26">
        <v>2019</v>
      </c>
      <c r="B26">
        <v>8607.5</v>
      </c>
      <c r="C26">
        <v>1343.64705882352</v>
      </c>
      <c r="D26">
        <v>402.14066674430001</v>
      </c>
      <c r="E26">
        <v>4.1223937921719198</v>
      </c>
      <c r="F26">
        <v>8.26112</v>
      </c>
      <c r="G26">
        <v>851.31</v>
      </c>
      <c r="H26">
        <v>463.21199999999999</v>
      </c>
      <c r="I26">
        <f t="shared" si="1"/>
        <v>11680.193239359991</v>
      </c>
      <c r="J26">
        <f t="shared" si="2"/>
        <v>11.680193239359991</v>
      </c>
      <c r="L26" s="1">
        <f t="shared" si="3"/>
        <v>73.693130101601326</v>
      </c>
      <c r="M26" s="1">
        <f t="shared" si="4"/>
        <v>11.503637236888251</v>
      </c>
      <c r="N26" s="1">
        <f t="shared" si="5"/>
        <v>3.4429281990743426</v>
      </c>
      <c r="O26" s="1">
        <f t="shared" si="6"/>
        <v>3.529388348028567E-2</v>
      </c>
      <c r="P26" s="1">
        <f t="shared" si="7"/>
        <v>7.0727596972981782E-2</v>
      </c>
      <c r="Q26" s="1">
        <f t="shared" si="8"/>
        <v>7.2884924294852409</v>
      </c>
      <c r="R26" s="1">
        <f t="shared" si="9"/>
        <v>3.9657905524975834</v>
      </c>
    </row>
    <row r="27" spans="1:18" x14ac:dyDescent="0.35">
      <c r="A27">
        <v>2020</v>
      </c>
      <c r="B27">
        <v>8975.5</v>
      </c>
      <c r="C27">
        <v>1315.0588235294099</v>
      </c>
      <c r="D27">
        <v>395.54183337214999</v>
      </c>
      <c r="E27">
        <v>3.3920347419549</v>
      </c>
      <c r="F27">
        <v>6.2540800000000001</v>
      </c>
      <c r="G27">
        <v>849.44499999999903</v>
      </c>
      <c r="H27">
        <v>432.53279999999899</v>
      </c>
      <c r="I27">
        <f t="shared" si="1"/>
        <v>11977.724571643514</v>
      </c>
      <c r="J27">
        <f t="shared" si="2"/>
        <v>11.977724571643513</v>
      </c>
      <c r="L27" s="1">
        <f t="shared" si="3"/>
        <v>74.934933979438085</v>
      </c>
      <c r="M27" s="1">
        <f t="shared" si="4"/>
        <v>10.979204068882385</v>
      </c>
      <c r="N27" s="1">
        <f t="shared" si="5"/>
        <v>3.3023119792599811</v>
      </c>
      <c r="O27" s="1">
        <f t="shared" si="6"/>
        <v>2.8319525312723606E-2</v>
      </c>
      <c r="P27" s="1">
        <f t="shared" si="7"/>
        <v>5.2214257913444834E-2</v>
      </c>
      <c r="Q27" s="1">
        <f t="shared" si="8"/>
        <v>7.0918728755126406</v>
      </c>
      <c r="R27" s="1">
        <f t="shared" si="9"/>
        <v>3.6111433136807336</v>
      </c>
    </row>
    <row r="28" spans="1:18" x14ac:dyDescent="0.35">
      <c r="A28">
        <v>2021</v>
      </c>
      <c r="B28">
        <v>9284.5874999999996</v>
      </c>
      <c r="C28">
        <v>1343.64705882352</v>
      </c>
      <c r="D28">
        <v>388.94299999999998</v>
      </c>
      <c r="E28">
        <v>3.4053681699243099</v>
      </c>
      <c r="F28">
        <v>1.7203200000000001</v>
      </c>
      <c r="G28">
        <v>809.70999999999901</v>
      </c>
      <c r="H28">
        <v>380.7099</v>
      </c>
      <c r="I28">
        <f t="shared" si="1"/>
        <v>12212.723146993443</v>
      </c>
      <c r="J28">
        <f t="shared" si="2"/>
        <v>12.212723146993444</v>
      </c>
      <c r="L28" s="1">
        <f t="shared" si="3"/>
        <v>76.023892364134213</v>
      </c>
      <c r="M28" s="1">
        <f t="shared" si="4"/>
        <v>11.002026678663409</v>
      </c>
      <c r="N28" s="1">
        <f t="shared" si="5"/>
        <v>3.1847360766198234</v>
      </c>
      <c r="O28" s="1">
        <f t="shared" si="6"/>
        <v>2.7883774396070309E-2</v>
      </c>
      <c r="P28" s="1">
        <f t="shared" si="7"/>
        <v>1.4086293280328005E-2</v>
      </c>
      <c r="Q28" s="1">
        <f t="shared" si="8"/>
        <v>6.6300528576162421</v>
      </c>
      <c r="R28" s="1">
        <f t="shared" si="9"/>
        <v>3.1173219552899147</v>
      </c>
    </row>
    <row r="29" spans="1:18" x14ac:dyDescent="0.35">
      <c r="A29">
        <v>2022</v>
      </c>
      <c r="B29">
        <v>9626.5</v>
      </c>
      <c r="C29">
        <v>1315.0588235294099</v>
      </c>
      <c r="D29">
        <v>384.28500000000003</v>
      </c>
      <c r="E29">
        <v>3.1786072836069499</v>
      </c>
      <c r="F29">
        <v>1.68448</v>
      </c>
      <c r="G29">
        <v>782.70749999999998</v>
      </c>
      <c r="H29">
        <v>347.3032</v>
      </c>
      <c r="I29">
        <f t="shared" si="1"/>
        <v>12460.717610813017</v>
      </c>
      <c r="J29">
        <f t="shared" si="2"/>
        <v>12.460717610813017</v>
      </c>
      <c r="L29" s="1">
        <f t="shared" si="3"/>
        <v>77.254780187349951</v>
      </c>
      <c r="M29" s="1">
        <f t="shared" si="4"/>
        <v>10.553636352277524</v>
      </c>
      <c r="N29" s="1">
        <f t="shared" si="5"/>
        <v>3.0839716620054825</v>
      </c>
      <c r="O29" s="1">
        <f t="shared" si="6"/>
        <v>2.5509022697446052E-2</v>
      </c>
      <c r="P29" s="1">
        <f t="shared" si="7"/>
        <v>1.3518322560638575E-2</v>
      </c>
      <c r="Q29" s="1">
        <f t="shared" si="8"/>
        <v>6.2813998715514687</v>
      </c>
      <c r="R29" s="1">
        <f t="shared" si="9"/>
        <v>2.7871845815574963</v>
      </c>
    </row>
    <row r="30" spans="1:18" x14ac:dyDescent="0.35">
      <c r="A30">
        <v>2023</v>
      </c>
      <c r="B30">
        <v>9805.4500000000007</v>
      </c>
      <c r="C30">
        <v>1286.4705882352901</v>
      </c>
      <c r="D30">
        <v>374.96899999999999</v>
      </c>
      <c r="E30">
        <v>3.0168606482795002</v>
      </c>
      <c r="F30">
        <v>1.66656</v>
      </c>
      <c r="G30">
        <v>778.33499999999901</v>
      </c>
      <c r="H30">
        <v>326.60479999999899</v>
      </c>
      <c r="I30">
        <f t="shared" si="1"/>
        <v>12576.512808883568</v>
      </c>
      <c r="J30">
        <f t="shared" si="2"/>
        <v>12.576512808883567</v>
      </c>
      <c r="L30" s="1">
        <f t="shared" si="3"/>
        <v>77.966365947433431</v>
      </c>
      <c r="M30" s="1">
        <f t="shared" si="4"/>
        <v>10.229151814854244</v>
      </c>
      <c r="N30" s="1">
        <f t="shared" si="5"/>
        <v>2.9815021516547593</v>
      </c>
      <c r="O30" s="1">
        <f t="shared" si="6"/>
        <v>2.3988053716674985E-2</v>
      </c>
      <c r="P30" s="1">
        <f t="shared" si="7"/>
        <v>1.3251368048723377E-2</v>
      </c>
      <c r="Q30" s="1">
        <f t="shared" si="8"/>
        <v>6.1887982132075035</v>
      </c>
      <c r="R30" s="1">
        <f t="shared" si="9"/>
        <v>2.5969424510846744</v>
      </c>
    </row>
    <row r="31" spans="1:18" x14ac:dyDescent="0.35">
      <c r="A31">
        <v>2024</v>
      </c>
      <c r="B31">
        <v>9977.4</v>
      </c>
      <c r="C31">
        <v>1257.88235294117</v>
      </c>
      <c r="D31">
        <v>365.65300000000002</v>
      </c>
      <c r="E31">
        <v>2.6551843155685</v>
      </c>
      <c r="F31">
        <v>1.6486400000000001</v>
      </c>
      <c r="G31">
        <v>756.04499999999996</v>
      </c>
      <c r="H31">
        <v>305.94</v>
      </c>
      <c r="I31">
        <f t="shared" si="1"/>
        <v>12667.224177256738</v>
      </c>
      <c r="J31">
        <f t="shared" si="2"/>
        <v>12.667224177256738</v>
      </c>
      <c r="L31" s="1">
        <f t="shared" si="3"/>
        <v>78.765480585034879</v>
      </c>
      <c r="M31" s="1">
        <f t="shared" si="4"/>
        <v>9.9302130864599718</v>
      </c>
      <c r="N31" s="1">
        <f t="shared" si="5"/>
        <v>2.8866071594162568</v>
      </c>
      <c r="O31" s="1">
        <f t="shared" si="6"/>
        <v>2.0961058858780825E-2</v>
      </c>
      <c r="P31" s="1">
        <f t="shared" si="7"/>
        <v>1.301500610496842E-2</v>
      </c>
      <c r="Q31" s="1">
        <f t="shared" si="8"/>
        <v>5.9685136176671971</v>
      </c>
      <c r="R31" s="1">
        <f t="shared" si="9"/>
        <v>2.4152094864579521</v>
      </c>
    </row>
    <row r="32" spans="1:18" x14ac:dyDescent="0.35">
      <c r="A32">
        <v>2025</v>
      </c>
      <c r="B32">
        <v>9940.2374999999993</v>
      </c>
      <c r="C32">
        <v>1222.14705882352</v>
      </c>
      <c r="D32">
        <v>359.83049999999997</v>
      </c>
      <c r="E32">
        <v>2.3330387718046399</v>
      </c>
      <c r="F32">
        <v>1.63968</v>
      </c>
      <c r="G32">
        <v>720.426999999999</v>
      </c>
      <c r="H32">
        <v>295.85219999999902</v>
      </c>
      <c r="I32">
        <f t="shared" si="1"/>
        <v>12542.466977595324</v>
      </c>
      <c r="J32">
        <f t="shared" si="2"/>
        <v>12.542466977595325</v>
      </c>
      <c r="L32" s="1">
        <f t="shared" si="3"/>
        <v>79.252650357830717</v>
      </c>
      <c r="M32" s="1">
        <f t="shared" si="4"/>
        <v>9.7440723663586102</v>
      </c>
      <c r="N32" s="1">
        <f t="shared" si="5"/>
        <v>2.8688973281154904</v>
      </c>
      <c r="O32" s="1">
        <f t="shared" si="6"/>
        <v>1.8601115521947632E-2</v>
      </c>
      <c r="P32" s="1">
        <f t="shared" si="7"/>
        <v>1.307302624698131E-2</v>
      </c>
      <c r="Q32" s="1">
        <f t="shared" si="8"/>
        <v>5.7439019077100344</v>
      </c>
      <c r="R32" s="1">
        <f t="shared" si="9"/>
        <v>2.3588038982162072</v>
      </c>
    </row>
    <row r="33" spans="1:18" x14ac:dyDescent="0.35">
      <c r="A33">
        <v>2026</v>
      </c>
      <c r="B33">
        <v>9901.5</v>
      </c>
      <c r="C33">
        <v>1186.4117647058799</v>
      </c>
      <c r="D33">
        <v>354.00799999999998</v>
      </c>
      <c r="E33">
        <v>2.1767377735542599</v>
      </c>
      <c r="F33">
        <v>1.6307199999999999</v>
      </c>
      <c r="G33">
        <v>692.09266666666599</v>
      </c>
      <c r="H33">
        <v>285.7568</v>
      </c>
      <c r="I33">
        <f t="shared" si="1"/>
        <v>12423.576689146097</v>
      </c>
      <c r="J33">
        <f t="shared" si="2"/>
        <v>12.423576689146097</v>
      </c>
      <c r="L33" s="1">
        <f t="shared" si="3"/>
        <v>79.699270570370288</v>
      </c>
      <c r="M33" s="1">
        <f t="shared" si="4"/>
        <v>9.5496795680618511</v>
      </c>
      <c r="N33" s="1">
        <f t="shared" si="5"/>
        <v>2.8494853684871631</v>
      </c>
      <c r="O33" s="1">
        <f t="shared" si="6"/>
        <v>1.752102335759697E-2</v>
      </c>
      <c r="P33" s="1">
        <f t="shared" si="7"/>
        <v>1.3126010655407187E-2</v>
      </c>
      <c r="Q33" s="1">
        <f t="shared" si="8"/>
        <v>5.5708004545205991</v>
      </c>
      <c r="R33" s="1">
        <f t="shared" si="9"/>
        <v>2.3001170045471078</v>
      </c>
    </row>
    <row r="34" spans="1:18" x14ac:dyDescent="0.35">
      <c r="A34">
        <v>2027</v>
      </c>
      <c r="B34">
        <v>10008.405555555501</v>
      </c>
      <c r="C34">
        <v>1181.64705882352</v>
      </c>
      <c r="D34">
        <v>348.57366666666599</v>
      </c>
      <c r="E34">
        <v>2.06856477579512</v>
      </c>
      <c r="F34">
        <v>1.6128</v>
      </c>
      <c r="G34">
        <v>680.278111111111</v>
      </c>
      <c r="H34">
        <v>269.70993333333303</v>
      </c>
      <c r="I34">
        <f t="shared" si="1"/>
        <v>12492.295690265926</v>
      </c>
      <c r="J34">
        <f t="shared" si="2"/>
        <v>12.492295690265927</v>
      </c>
      <c r="L34" s="1">
        <f t="shared" si="3"/>
        <v>80.116623907278409</v>
      </c>
      <c r="M34" s="1">
        <f t="shared" si="4"/>
        <v>9.4590064798439464</v>
      </c>
      <c r="N34" s="1">
        <f t="shared" si="5"/>
        <v>2.7903091257940424</v>
      </c>
      <c r="O34" s="1">
        <f t="shared" si="6"/>
        <v>1.6558724089495883E-2</v>
      </c>
      <c r="P34" s="1">
        <f t="shared" si="7"/>
        <v>1.2910357231270979E-2</v>
      </c>
      <c r="Q34" s="1">
        <f t="shared" si="8"/>
        <v>5.4455812444560356</v>
      </c>
      <c r="R34" s="1">
        <f t="shared" si="9"/>
        <v>2.1590101613068016</v>
      </c>
    </row>
    <row r="35" spans="1:18" x14ac:dyDescent="0.35">
      <c r="A35">
        <v>2028</v>
      </c>
      <c r="B35">
        <v>10113.405555555501</v>
      </c>
      <c r="C35">
        <v>1176.88235294117</v>
      </c>
      <c r="D35">
        <v>343.13933333333301</v>
      </c>
      <c r="E35">
        <v>1.9645133024313699</v>
      </c>
      <c r="F35">
        <v>1.5948800000000001</v>
      </c>
      <c r="G35">
        <v>668.33333333333303</v>
      </c>
      <c r="H35">
        <v>253.74666666666599</v>
      </c>
      <c r="I35">
        <f t="shared" si="1"/>
        <v>12559.066635132433</v>
      </c>
      <c r="J35">
        <f t="shared" si="2"/>
        <v>12.559066635132433</v>
      </c>
      <c r="L35" s="1">
        <f t="shared" ref="L35:L57" si="10">B35/$I35*100</f>
        <v>80.526729010772996</v>
      </c>
      <c r="M35" s="1">
        <f t="shared" si="4"/>
        <v>9.3707787937758642</v>
      </c>
      <c r="N35" s="1">
        <f t="shared" si="5"/>
        <v>2.7322040984593809</v>
      </c>
      <c r="O35" s="1">
        <f t="shared" si="6"/>
        <v>1.5642191888176525E-2</v>
      </c>
      <c r="P35" s="1">
        <f t="shared" si="7"/>
        <v>1.2699032868720683E-2</v>
      </c>
      <c r="Q35" s="1">
        <f t="shared" si="8"/>
        <v>5.3215207208452364</v>
      </c>
      <c r="R35" s="1">
        <f t="shared" si="9"/>
        <v>2.0204261513896355</v>
      </c>
    </row>
    <row r="36" spans="1:18" x14ac:dyDescent="0.35">
      <c r="A36">
        <v>2029</v>
      </c>
      <c r="B36">
        <v>10216.5</v>
      </c>
      <c r="C36">
        <v>1172.11764705882</v>
      </c>
      <c r="D36">
        <v>337.70499999999998</v>
      </c>
      <c r="E36">
        <v>1.84095440417322</v>
      </c>
      <c r="F36">
        <v>1.5769599999999999</v>
      </c>
      <c r="G36">
        <v>670.19733333333295</v>
      </c>
      <c r="H36">
        <v>237.866999999999</v>
      </c>
      <c r="I36">
        <f t="shared" si="1"/>
        <v>12637.804894796325</v>
      </c>
      <c r="J36">
        <f t="shared" si="2"/>
        <v>12.637804894796325</v>
      </c>
      <c r="L36" s="1">
        <f t="shared" si="10"/>
        <v>80.840779589869214</v>
      </c>
      <c r="M36" s="1">
        <f t="shared" si="4"/>
        <v>9.2746933254322101</v>
      </c>
      <c r="N36" s="1">
        <f t="shared" si="5"/>
        <v>2.6721808321241896</v>
      </c>
      <c r="O36" s="1">
        <f t="shared" si="6"/>
        <v>1.4567042453165592E-2</v>
      </c>
      <c r="P36" s="1">
        <f t="shared" si="7"/>
        <v>1.2478116359030993E-2</v>
      </c>
      <c r="Q36" s="1">
        <f t="shared" si="8"/>
        <v>5.3031150497448314</v>
      </c>
      <c r="R36" s="1">
        <f t="shared" si="9"/>
        <v>1.8821860440173581</v>
      </c>
    </row>
    <row r="37" spans="1:18" x14ac:dyDescent="0.35">
      <c r="A37">
        <v>2030</v>
      </c>
      <c r="B37">
        <v>10170.9111111111</v>
      </c>
      <c r="C37">
        <v>1167.35294117647</v>
      </c>
      <c r="D37">
        <v>335.37599999999998</v>
      </c>
      <c r="E37">
        <v>1.7075395688916299</v>
      </c>
      <c r="F37">
        <v>1.54112</v>
      </c>
      <c r="G37">
        <v>671.74133333333305</v>
      </c>
      <c r="H37">
        <v>235.91555555555499</v>
      </c>
      <c r="I37">
        <f t="shared" si="1"/>
        <v>12584.54560074535</v>
      </c>
      <c r="J37">
        <f t="shared" si="2"/>
        <v>12.584545600745351</v>
      </c>
      <c r="L37" s="1">
        <f t="shared" si="10"/>
        <v>80.82064648014547</v>
      </c>
      <c r="M37" s="1">
        <f t="shared" si="4"/>
        <v>9.276083366151342</v>
      </c>
      <c r="N37" s="1">
        <f t="shared" si="5"/>
        <v>2.6649829929507867</v>
      </c>
      <c r="O37" s="1">
        <f t="shared" si="6"/>
        <v>1.3568543696885619E-2</v>
      </c>
      <c r="P37" s="1">
        <f t="shared" si="7"/>
        <v>1.2246131476600341E-2</v>
      </c>
      <c r="Q37" s="1">
        <f t="shared" si="8"/>
        <v>5.3378274801876637</v>
      </c>
      <c r="R37" s="1">
        <f t="shared" si="9"/>
        <v>1.874645005391234</v>
      </c>
    </row>
    <row r="38" spans="1:18" x14ac:dyDescent="0.35">
      <c r="A38">
        <v>2031</v>
      </c>
      <c r="B38">
        <v>10125.0111111111</v>
      </c>
      <c r="C38">
        <v>1162.5882352941101</v>
      </c>
      <c r="D38">
        <v>333.04700000000003</v>
      </c>
      <c r="E38">
        <v>1.7075395688916299</v>
      </c>
      <c r="F38">
        <v>1.50528</v>
      </c>
      <c r="G38">
        <v>673.28533333333303</v>
      </c>
      <c r="H38">
        <v>233.96788888888801</v>
      </c>
      <c r="I38">
        <f t="shared" si="1"/>
        <v>12531.112388196323</v>
      </c>
      <c r="J38">
        <f t="shared" si="2"/>
        <v>12.531112388196323</v>
      </c>
      <c r="L38" s="1">
        <f t="shared" si="10"/>
        <v>80.798980947999084</v>
      </c>
      <c r="M38" s="1">
        <f t="shared" si="4"/>
        <v>9.2776139841280933</v>
      </c>
      <c r="N38" s="1">
        <f t="shared" si="5"/>
        <v>2.6577608569987254</v>
      </c>
      <c r="O38" s="1">
        <f t="shared" si="6"/>
        <v>1.3626400562012725E-2</v>
      </c>
      <c r="P38" s="1">
        <f t="shared" si="7"/>
        <v>1.2012341389722894E-2</v>
      </c>
      <c r="Q38" s="1">
        <f t="shared" si="8"/>
        <v>5.3729095428713407</v>
      </c>
      <c r="R38" s="1">
        <f t="shared" si="9"/>
        <v>1.8670959260510185</v>
      </c>
    </row>
    <row r="39" spans="1:18" x14ac:dyDescent="0.35">
      <c r="A39">
        <v>2032</v>
      </c>
      <c r="B39">
        <v>10078.799999999999</v>
      </c>
      <c r="C39">
        <v>1157.8235294117601</v>
      </c>
      <c r="D39">
        <v>314.29854999999998</v>
      </c>
      <c r="E39">
        <v>1.7075395688916299</v>
      </c>
      <c r="F39">
        <v>1.4694400000000001</v>
      </c>
      <c r="G39">
        <v>675.15200000000004</v>
      </c>
      <c r="H39">
        <v>233.96788888888801</v>
      </c>
      <c r="I39">
        <f t="shared" si="1"/>
        <v>12463.21894786954</v>
      </c>
      <c r="J39">
        <f t="shared" si="2"/>
        <v>12.463218947869541</v>
      </c>
      <c r="L39" s="1">
        <f t="shared" si="10"/>
        <v>80.868353851096131</v>
      </c>
      <c r="M39" s="1">
        <f t="shared" si="4"/>
        <v>9.2899236886926246</v>
      </c>
      <c r="N39" s="1">
        <f t="shared" si="5"/>
        <v>2.5218087824231485</v>
      </c>
      <c r="O39" s="1">
        <f t="shared" si="6"/>
        <v>1.370063043932576E-2</v>
      </c>
      <c r="P39" s="1">
        <f t="shared" si="7"/>
        <v>1.1790212513687611E-2</v>
      </c>
      <c r="Q39" s="1">
        <f t="shared" si="8"/>
        <v>5.4171558954712129</v>
      </c>
      <c r="R39" s="1">
        <f t="shared" si="9"/>
        <v>1.8772669393638666</v>
      </c>
    </row>
    <row r="40" spans="1:18" x14ac:dyDescent="0.35">
      <c r="A40">
        <v>2033</v>
      </c>
      <c r="B40">
        <v>10078.799999999999</v>
      </c>
      <c r="C40">
        <v>1157.8235294117601</v>
      </c>
      <c r="D40">
        <v>314.29854999999998</v>
      </c>
      <c r="E40">
        <v>1.7075395688916299</v>
      </c>
      <c r="F40">
        <v>1.4694400000000001</v>
      </c>
      <c r="G40">
        <v>675.15200000000004</v>
      </c>
      <c r="H40">
        <v>233.96788888888801</v>
      </c>
      <c r="I40">
        <f t="shared" si="1"/>
        <v>12463.21894786954</v>
      </c>
      <c r="J40">
        <f t="shared" si="2"/>
        <v>12.463218947869541</v>
      </c>
      <c r="L40" s="1">
        <f t="shared" si="10"/>
        <v>80.868353851096131</v>
      </c>
      <c r="M40" s="1">
        <f t="shared" si="4"/>
        <v>9.2899236886926246</v>
      </c>
      <c r="N40" s="1">
        <f t="shared" si="5"/>
        <v>2.5218087824231485</v>
      </c>
      <c r="O40" s="1">
        <f t="shared" si="6"/>
        <v>1.370063043932576E-2</v>
      </c>
      <c r="P40" s="1">
        <f t="shared" si="7"/>
        <v>1.1790212513687611E-2</v>
      </c>
      <c r="Q40" s="1">
        <f t="shared" si="8"/>
        <v>5.4171558954712129</v>
      </c>
      <c r="R40" s="1">
        <f t="shared" si="9"/>
        <v>1.8772669393638666</v>
      </c>
    </row>
    <row r="41" spans="1:18" x14ac:dyDescent="0.35">
      <c r="A41">
        <v>2034</v>
      </c>
      <c r="B41">
        <v>10078.799999999999</v>
      </c>
      <c r="C41">
        <v>1157.8235294117601</v>
      </c>
      <c r="D41">
        <v>314.29854999999998</v>
      </c>
      <c r="E41">
        <v>1.7075395688916299</v>
      </c>
      <c r="F41">
        <v>1.4694400000000001</v>
      </c>
      <c r="G41">
        <v>675.15200000000004</v>
      </c>
      <c r="H41">
        <v>233.96788888888801</v>
      </c>
      <c r="I41">
        <f t="shared" si="1"/>
        <v>12463.21894786954</v>
      </c>
      <c r="J41">
        <f t="shared" si="2"/>
        <v>12.463218947869541</v>
      </c>
      <c r="L41" s="1">
        <f t="shared" si="10"/>
        <v>80.868353851096131</v>
      </c>
      <c r="M41" s="1">
        <f t="shared" si="4"/>
        <v>9.2899236886926246</v>
      </c>
      <c r="N41" s="1">
        <f t="shared" si="5"/>
        <v>2.5218087824231485</v>
      </c>
      <c r="O41" s="1">
        <f t="shared" si="6"/>
        <v>1.370063043932576E-2</v>
      </c>
      <c r="P41" s="1">
        <f t="shared" si="7"/>
        <v>1.1790212513687611E-2</v>
      </c>
      <c r="Q41" s="1">
        <f t="shared" si="8"/>
        <v>5.4171558954712129</v>
      </c>
      <c r="R41" s="1">
        <f t="shared" si="9"/>
        <v>1.8772669393638666</v>
      </c>
    </row>
    <row r="42" spans="1:18" x14ac:dyDescent="0.35">
      <c r="A42">
        <v>2035</v>
      </c>
      <c r="B42">
        <v>10078.799999999999</v>
      </c>
      <c r="C42">
        <v>1157.8235294117601</v>
      </c>
      <c r="D42">
        <v>314.29854999999998</v>
      </c>
      <c r="E42">
        <v>1.7075395688916299</v>
      </c>
      <c r="F42">
        <v>1.4694400000000001</v>
      </c>
      <c r="G42">
        <v>675.15200000000004</v>
      </c>
      <c r="H42">
        <v>233.96788888888801</v>
      </c>
      <c r="I42">
        <f t="shared" si="1"/>
        <v>12463.21894786954</v>
      </c>
      <c r="J42">
        <f t="shared" si="2"/>
        <v>12.463218947869541</v>
      </c>
      <c r="L42" s="1">
        <f t="shared" si="10"/>
        <v>80.868353851096131</v>
      </c>
      <c r="M42" s="1">
        <f t="shared" si="4"/>
        <v>9.2899236886926246</v>
      </c>
      <c r="N42" s="1">
        <f t="shared" si="5"/>
        <v>2.5218087824231485</v>
      </c>
      <c r="O42" s="1">
        <f t="shared" si="6"/>
        <v>1.370063043932576E-2</v>
      </c>
      <c r="P42" s="1">
        <f t="shared" si="7"/>
        <v>1.1790212513687611E-2</v>
      </c>
      <c r="Q42" s="1">
        <f t="shared" si="8"/>
        <v>5.4171558954712129</v>
      </c>
      <c r="R42" s="1">
        <f t="shared" si="9"/>
        <v>1.8772669393638666</v>
      </c>
    </row>
    <row r="43" spans="1:18" x14ac:dyDescent="0.35">
      <c r="A43">
        <v>2036</v>
      </c>
      <c r="B43">
        <v>10078.799999999999</v>
      </c>
      <c r="C43">
        <v>1157.8235294117601</v>
      </c>
      <c r="D43">
        <v>314.29854999999998</v>
      </c>
      <c r="E43">
        <v>1.7075395688916299</v>
      </c>
      <c r="F43">
        <v>1.4694400000000001</v>
      </c>
      <c r="G43">
        <v>675.15200000000004</v>
      </c>
      <c r="H43">
        <v>233.96788888888801</v>
      </c>
      <c r="I43">
        <f t="shared" si="1"/>
        <v>12463.21894786954</v>
      </c>
      <c r="J43">
        <f t="shared" si="2"/>
        <v>12.463218947869541</v>
      </c>
      <c r="L43" s="1">
        <f t="shared" si="10"/>
        <v>80.868353851096131</v>
      </c>
      <c r="M43" s="1">
        <f t="shared" si="4"/>
        <v>9.2899236886926246</v>
      </c>
      <c r="N43" s="1">
        <f t="shared" si="5"/>
        <v>2.5218087824231485</v>
      </c>
      <c r="O43" s="1">
        <f t="shared" si="6"/>
        <v>1.370063043932576E-2</v>
      </c>
      <c r="P43" s="1">
        <f t="shared" si="7"/>
        <v>1.1790212513687611E-2</v>
      </c>
      <c r="Q43" s="1">
        <f t="shared" si="8"/>
        <v>5.4171558954712129</v>
      </c>
      <c r="R43" s="1">
        <f t="shared" si="9"/>
        <v>1.8772669393638666</v>
      </c>
    </row>
    <row r="44" spans="1:18" x14ac:dyDescent="0.35">
      <c r="A44">
        <v>2037</v>
      </c>
      <c r="B44">
        <v>10078.799999999999</v>
      </c>
      <c r="C44">
        <v>1157.8235294117601</v>
      </c>
      <c r="D44">
        <v>314.29854999999998</v>
      </c>
      <c r="E44">
        <v>1.7075395688916299</v>
      </c>
      <c r="F44">
        <v>1.4694400000000001</v>
      </c>
      <c r="G44">
        <v>675.15200000000004</v>
      </c>
      <c r="H44">
        <v>233.96788888888801</v>
      </c>
      <c r="I44">
        <f t="shared" si="1"/>
        <v>12463.21894786954</v>
      </c>
      <c r="J44">
        <f t="shared" si="2"/>
        <v>12.463218947869541</v>
      </c>
      <c r="L44" s="1">
        <f t="shared" si="10"/>
        <v>80.868353851096131</v>
      </c>
      <c r="M44" s="1">
        <f t="shared" si="4"/>
        <v>9.2899236886926246</v>
      </c>
      <c r="N44" s="1">
        <f t="shared" si="5"/>
        <v>2.5218087824231485</v>
      </c>
      <c r="O44" s="1">
        <f t="shared" si="6"/>
        <v>1.370063043932576E-2</v>
      </c>
      <c r="P44" s="1">
        <f t="shared" si="7"/>
        <v>1.1790212513687611E-2</v>
      </c>
      <c r="Q44" s="1">
        <f t="shared" si="8"/>
        <v>5.4171558954712129</v>
      </c>
      <c r="R44" s="1">
        <f t="shared" si="9"/>
        <v>1.8772669393638666</v>
      </c>
    </row>
    <row r="45" spans="1:18" x14ac:dyDescent="0.35">
      <c r="A45">
        <v>2038</v>
      </c>
      <c r="B45">
        <v>10078.799999999999</v>
      </c>
      <c r="C45">
        <v>1157.8235294117601</v>
      </c>
      <c r="D45">
        <v>314.29854999999998</v>
      </c>
      <c r="E45">
        <v>1.7075395688916299</v>
      </c>
      <c r="F45">
        <v>1.4694400000000001</v>
      </c>
      <c r="G45">
        <v>675.15200000000004</v>
      </c>
      <c r="H45">
        <v>233.96788888888801</v>
      </c>
      <c r="I45">
        <f t="shared" si="1"/>
        <v>12463.21894786954</v>
      </c>
      <c r="J45">
        <f t="shared" si="2"/>
        <v>12.463218947869541</v>
      </c>
      <c r="L45" s="1">
        <f t="shared" si="10"/>
        <v>80.868353851096131</v>
      </c>
      <c r="M45" s="1">
        <f t="shared" si="4"/>
        <v>9.2899236886926246</v>
      </c>
      <c r="N45" s="1">
        <f t="shared" si="5"/>
        <v>2.5218087824231485</v>
      </c>
      <c r="O45" s="1">
        <f t="shared" si="6"/>
        <v>1.370063043932576E-2</v>
      </c>
      <c r="P45" s="1">
        <f t="shared" si="7"/>
        <v>1.1790212513687611E-2</v>
      </c>
      <c r="Q45" s="1">
        <f t="shared" si="8"/>
        <v>5.4171558954712129</v>
      </c>
      <c r="R45" s="1">
        <f t="shared" si="9"/>
        <v>1.8772669393638666</v>
      </c>
    </row>
    <row r="46" spans="1:18" x14ac:dyDescent="0.35">
      <c r="A46">
        <v>2039</v>
      </c>
      <c r="B46">
        <v>10078.799999999999</v>
      </c>
      <c r="C46">
        <v>1157.8235294117601</v>
      </c>
      <c r="D46">
        <v>314.29854999999998</v>
      </c>
      <c r="E46">
        <v>1.7075395688916299</v>
      </c>
      <c r="F46">
        <v>1.4694400000000001</v>
      </c>
      <c r="G46">
        <v>675.15200000000004</v>
      </c>
      <c r="H46">
        <v>233.96788888888801</v>
      </c>
      <c r="I46">
        <f t="shared" si="1"/>
        <v>12463.21894786954</v>
      </c>
      <c r="J46">
        <f t="shared" si="2"/>
        <v>12.463218947869541</v>
      </c>
      <c r="L46" s="1">
        <f t="shared" si="10"/>
        <v>80.868353851096131</v>
      </c>
      <c r="M46" s="1">
        <f t="shared" si="4"/>
        <v>9.2899236886926246</v>
      </c>
      <c r="N46" s="1">
        <f t="shared" si="5"/>
        <v>2.5218087824231485</v>
      </c>
      <c r="O46" s="1">
        <f t="shared" si="6"/>
        <v>1.370063043932576E-2</v>
      </c>
      <c r="P46" s="1">
        <f t="shared" si="7"/>
        <v>1.1790212513687611E-2</v>
      </c>
      <c r="Q46" s="1">
        <f t="shared" si="8"/>
        <v>5.4171558954712129</v>
      </c>
      <c r="R46" s="1">
        <f t="shared" si="9"/>
        <v>1.8772669393638666</v>
      </c>
    </row>
    <row r="47" spans="1:18" x14ac:dyDescent="0.35">
      <c r="A47">
        <v>2040</v>
      </c>
      <c r="B47">
        <v>10078.799999999999</v>
      </c>
      <c r="C47">
        <v>1157.8235294117601</v>
      </c>
      <c r="D47">
        <v>314.29854999999998</v>
      </c>
      <c r="E47">
        <v>1.7075395688916299</v>
      </c>
      <c r="F47">
        <v>1.4694400000000001</v>
      </c>
      <c r="G47">
        <v>675.15200000000004</v>
      </c>
      <c r="H47">
        <v>233.96788888888801</v>
      </c>
      <c r="I47">
        <f t="shared" si="1"/>
        <v>12463.21894786954</v>
      </c>
      <c r="J47">
        <f t="shared" si="2"/>
        <v>12.463218947869541</v>
      </c>
      <c r="L47" s="1">
        <f t="shared" si="10"/>
        <v>80.868353851096131</v>
      </c>
      <c r="M47" s="1">
        <f t="shared" si="4"/>
        <v>9.2899236886926246</v>
      </c>
      <c r="N47" s="1">
        <f t="shared" si="5"/>
        <v>2.5218087824231485</v>
      </c>
      <c r="O47" s="1">
        <f t="shared" si="6"/>
        <v>1.370063043932576E-2</v>
      </c>
      <c r="P47" s="1">
        <f t="shared" si="7"/>
        <v>1.1790212513687611E-2</v>
      </c>
      <c r="Q47" s="1">
        <f t="shared" si="8"/>
        <v>5.4171558954712129</v>
      </c>
      <c r="R47" s="1">
        <f t="shared" si="9"/>
        <v>1.8772669393638666</v>
      </c>
    </row>
    <row r="48" spans="1:18" x14ac:dyDescent="0.35">
      <c r="A48">
        <v>2041</v>
      </c>
      <c r="B48">
        <v>10078.799999999999</v>
      </c>
      <c r="C48">
        <v>1157.8235294117601</v>
      </c>
      <c r="D48">
        <v>314.29854999999998</v>
      </c>
      <c r="E48">
        <v>1.7075395688916299</v>
      </c>
      <c r="F48">
        <v>1.4694400000000001</v>
      </c>
      <c r="G48">
        <v>675.15200000000004</v>
      </c>
      <c r="H48">
        <v>233.96788888888801</v>
      </c>
      <c r="I48">
        <f t="shared" si="1"/>
        <v>12463.21894786954</v>
      </c>
      <c r="J48">
        <f t="shared" si="2"/>
        <v>12.463218947869541</v>
      </c>
      <c r="L48" s="1">
        <f t="shared" si="10"/>
        <v>80.868353851096131</v>
      </c>
      <c r="M48" s="1">
        <f t="shared" si="4"/>
        <v>9.2899236886926246</v>
      </c>
      <c r="N48" s="1">
        <f t="shared" si="5"/>
        <v>2.5218087824231485</v>
      </c>
      <c r="O48" s="1">
        <f t="shared" si="6"/>
        <v>1.370063043932576E-2</v>
      </c>
      <c r="P48" s="1">
        <f t="shared" si="7"/>
        <v>1.1790212513687611E-2</v>
      </c>
      <c r="Q48" s="1">
        <f t="shared" si="8"/>
        <v>5.4171558954712129</v>
      </c>
      <c r="R48" s="1">
        <f t="shared" si="9"/>
        <v>1.8772669393638666</v>
      </c>
    </row>
    <row r="49" spans="1:18" x14ac:dyDescent="0.35">
      <c r="A49">
        <v>2042</v>
      </c>
      <c r="B49">
        <v>10078.799999999999</v>
      </c>
      <c r="C49">
        <v>1157.8235294117601</v>
      </c>
      <c r="D49">
        <v>314.29854999999998</v>
      </c>
      <c r="E49">
        <v>1.7075395688916299</v>
      </c>
      <c r="F49">
        <v>1.4694400000000001</v>
      </c>
      <c r="G49">
        <v>675.15200000000004</v>
      </c>
      <c r="H49">
        <v>233.96788888888801</v>
      </c>
      <c r="I49">
        <f t="shared" si="1"/>
        <v>12463.21894786954</v>
      </c>
      <c r="J49">
        <f t="shared" si="2"/>
        <v>12.463218947869541</v>
      </c>
      <c r="L49" s="1">
        <f t="shared" si="10"/>
        <v>80.868353851096131</v>
      </c>
      <c r="M49" s="1">
        <f t="shared" si="4"/>
        <v>9.2899236886926246</v>
      </c>
      <c r="N49" s="1">
        <f t="shared" si="5"/>
        <v>2.5218087824231485</v>
      </c>
      <c r="O49" s="1">
        <f t="shared" si="6"/>
        <v>1.370063043932576E-2</v>
      </c>
      <c r="P49" s="1">
        <f t="shared" si="7"/>
        <v>1.1790212513687611E-2</v>
      </c>
      <c r="Q49" s="1">
        <f t="shared" si="8"/>
        <v>5.4171558954712129</v>
      </c>
      <c r="R49" s="1">
        <f t="shared" si="9"/>
        <v>1.8772669393638666</v>
      </c>
    </row>
    <row r="50" spans="1:18" x14ac:dyDescent="0.35">
      <c r="A50">
        <v>2043</v>
      </c>
      <c r="B50">
        <v>10078.799999999999</v>
      </c>
      <c r="C50">
        <v>1157.8235294117601</v>
      </c>
      <c r="D50">
        <v>314.29854999999998</v>
      </c>
      <c r="E50">
        <v>1.7075395688916299</v>
      </c>
      <c r="F50">
        <v>1.4694400000000001</v>
      </c>
      <c r="G50">
        <v>675.15200000000004</v>
      </c>
      <c r="H50">
        <v>233.96788888888801</v>
      </c>
      <c r="I50">
        <f t="shared" si="1"/>
        <v>12463.21894786954</v>
      </c>
      <c r="J50">
        <f t="shared" si="2"/>
        <v>12.463218947869541</v>
      </c>
      <c r="L50" s="1">
        <f t="shared" si="10"/>
        <v>80.868353851096131</v>
      </c>
      <c r="M50" s="1">
        <f t="shared" si="4"/>
        <v>9.2899236886926246</v>
      </c>
      <c r="N50" s="1">
        <f t="shared" si="5"/>
        <v>2.5218087824231485</v>
      </c>
      <c r="O50" s="1">
        <f t="shared" si="6"/>
        <v>1.370063043932576E-2</v>
      </c>
      <c r="P50" s="1">
        <f t="shared" si="7"/>
        <v>1.1790212513687611E-2</v>
      </c>
      <c r="Q50" s="1">
        <f t="shared" si="8"/>
        <v>5.4171558954712129</v>
      </c>
      <c r="R50" s="1">
        <f t="shared" si="9"/>
        <v>1.8772669393638666</v>
      </c>
    </row>
    <row r="51" spans="1:18" x14ac:dyDescent="0.35">
      <c r="A51">
        <v>2044</v>
      </c>
      <c r="B51">
        <v>10078.799999999999</v>
      </c>
      <c r="C51">
        <v>1157.8235294117601</v>
      </c>
      <c r="D51">
        <v>314.29854999999998</v>
      </c>
      <c r="E51">
        <v>1.7075395688916299</v>
      </c>
      <c r="F51">
        <v>1.4694400000000001</v>
      </c>
      <c r="G51">
        <v>675.15200000000004</v>
      </c>
      <c r="H51">
        <v>233.96788888888801</v>
      </c>
      <c r="I51">
        <f t="shared" si="1"/>
        <v>12463.21894786954</v>
      </c>
      <c r="J51">
        <f t="shared" si="2"/>
        <v>12.463218947869541</v>
      </c>
      <c r="L51" s="1">
        <f t="shared" si="10"/>
        <v>80.868353851096131</v>
      </c>
      <c r="M51" s="1">
        <f t="shared" si="4"/>
        <v>9.2899236886926246</v>
      </c>
      <c r="N51" s="1">
        <f t="shared" si="5"/>
        <v>2.5218087824231485</v>
      </c>
      <c r="O51" s="1">
        <f t="shared" si="6"/>
        <v>1.370063043932576E-2</v>
      </c>
      <c r="P51" s="1">
        <f t="shared" si="7"/>
        <v>1.1790212513687611E-2</v>
      </c>
      <c r="Q51" s="1">
        <f t="shared" si="8"/>
        <v>5.4171558954712129</v>
      </c>
      <c r="R51" s="1">
        <f t="shared" si="9"/>
        <v>1.8772669393638666</v>
      </c>
    </row>
    <row r="52" spans="1:18" x14ac:dyDescent="0.35">
      <c r="A52">
        <v>2045</v>
      </c>
      <c r="B52">
        <v>10078.799999999999</v>
      </c>
      <c r="C52">
        <v>1157.8235294117601</v>
      </c>
      <c r="D52">
        <v>314.29854999999998</v>
      </c>
      <c r="E52">
        <v>1.7075395688916299</v>
      </c>
      <c r="F52">
        <v>1.4694400000000001</v>
      </c>
      <c r="G52">
        <v>675.15200000000004</v>
      </c>
      <c r="H52">
        <v>233.96788888888801</v>
      </c>
      <c r="I52">
        <f t="shared" si="1"/>
        <v>12463.21894786954</v>
      </c>
      <c r="J52">
        <f t="shared" si="2"/>
        <v>12.463218947869541</v>
      </c>
      <c r="L52" s="1">
        <f t="shared" si="10"/>
        <v>80.868353851096131</v>
      </c>
      <c r="M52" s="1">
        <f t="shared" si="4"/>
        <v>9.2899236886926246</v>
      </c>
      <c r="N52" s="1">
        <f t="shared" si="5"/>
        <v>2.5218087824231485</v>
      </c>
      <c r="O52" s="1">
        <f t="shared" si="6"/>
        <v>1.370063043932576E-2</v>
      </c>
      <c r="P52" s="1">
        <f t="shared" si="7"/>
        <v>1.1790212513687611E-2</v>
      </c>
      <c r="Q52" s="1">
        <f t="shared" si="8"/>
        <v>5.4171558954712129</v>
      </c>
      <c r="R52" s="1">
        <f t="shared" si="9"/>
        <v>1.8772669393638666</v>
      </c>
    </row>
    <row r="53" spans="1:18" x14ac:dyDescent="0.35">
      <c r="A53">
        <v>2046</v>
      </c>
      <c r="B53">
        <v>10078.799999999999</v>
      </c>
      <c r="C53">
        <v>1157.8235294117601</v>
      </c>
      <c r="D53">
        <v>314.29854999999998</v>
      </c>
      <c r="E53">
        <v>1.7075395688916299</v>
      </c>
      <c r="F53">
        <v>1.4694400000000001</v>
      </c>
      <c r="G53">
        <v>675.15200000000004</v>
      </c>
      <c r="H53">
        <v>233.96788888888801</v>
      </c>
      <c r="I53">
        <f t="shared" si="1"/>
        <v>12463.21894786954</v>
      </c>
      <c r="J53">
        <f t="shared" si="2"/>
        <v>12.463218947869541</v>
      </c>
      <c r="L53" s="1">
        <f t="shared" si="10"/>
        <v>80.868353851096131</v>
      </c>
      <c r="M53" s="1">
        <f t="shared" si="4"/>
        <v>9.2899236886926246</v>
      </c>
      <c r="N53" s="1">
        <f t="shared" si="5"/>
        <v>2.5218087824231485</v>
      </c>
      <c r="O53" s="1">
        <f t="shared" si="6"/>
        <v>1.370063043932576E-2</v>
      </c>
      <c r="P53" s="1">
        <f t="shared" si="7"/>
        <v>1.1790212513687611E-2</v>
      </c>
      <c r="Q53" s="1">
        <f t="shared" si="8"/>
        <v>5.4171558954712129</v>
      </c>
      <c r="R53" s="1">
        <f t="shared" si="9"/>
        <v>1.8772669393638666</v>
      </c>
    </row>
    <row r="54" spans="1:18" x14ac:dyDescent="0.35">
      <c r="A54">
        <v>2047</v>
      </c>
      <c r="B54">
        <v>10078.799999999999</v>
      </c>
      <c r="C54">
        <v>1157.8235294117601</v>
      </c>
      <c r="D54">
        <v>314.29854999999998</v>
      </c>
      <c r="E54">
        <v>1.7075395688916299</v>
      </c>
      <c r="F54">
        <v>1.4694400000000001</v>
      </c>
      <c r="G54">
        <v>675.15200000000004</v>
      </c>
      <c r="H54">
        <v>233.96788888888801</v>
      </c>
      <c r="I54">
        <f t="shared" si="1"/>
        <v>12463.21894786954</v>
      </c>
      <c r="J54">
        <f t="shared" si="2"/>
        <v>12.463218947869541</v>
      </c>
      <c r="L54" s="1">
        <f t="shared" si="10"/>
        <v>80.868353851096131</v>
      </c>
      <c r="M54" s="1">
        <f t="shared" si="4"/>
        <v>9.2899236886926246</v>
      </c>
      <c r="N54" s="1">
        <f t="shared" si="5"/>
        <v>2.5218087824231485</v>
      </c>
      <c r="O54" s="1">
        <f t="shared" si="6"/>
        <v>1.370063043932576E-2</v>
      </c>
      <c r="P54" s="1">
        <f t="shared" si="7"/>
        <v>1.1790212513687611E-2</v>
      </c>
      <c r="Q54" s="1">
        <f t="shared" si="8"/>
        <v>5.4171558954712129</v>
      </c>
      <c r="R54" s="1">
        <f t="shared" si="9"/>
        <v>1.8772669393638666</v>
      </c>
    </row>
    <row r="55" spans="1:18" x14ac:dyDescent="0.35">
      <c r="A55">
        <v>2048</v>
      </c>
      <c r="B55">
        <v>10078.799999999999</v>
      </c>
      <c r="C55">
        <v>1157.8235294117601</v>
      </c>
      <c r="D55">
        <v>314.29854999999998</v>
      </c>
      <c r="E55">
        <v>1.7075395688916299</v>
      </c>
      <c r="F55">
        <v>1.4694400000000001</v>
      </c>
      <c r="G55">
        <v>675.15200000000004</v>
      </c>
      <c r="H55">
        <v>233.96788888888801</v>
      </c>
      <c r="I55">
        <f t="shared" si="1"/>
        <v>12463.21894786954</v>
      </c>
      <c r="J55">
        <f t="shared" si="2"/>
        <v>12.463218947869541</v>
      </c>
      <c r="L55" s="1">
        <f t="shared" si="10"/>
        <v>80.868353851096131</v>
      </c>
      <c r="M55" s="1">
        <f t="shared" si="4"/>
        <v>9.2899236886926246</v>
      </c>
      <c r="N55" s="1">
        <f t="shared" si="5"/>
        <v>2.5218087824231485</v>
      </c>
      <c r="O55" s="1">
        <f t="shared" si="6"/>
        <v>1.370063043932576E-2</v>
      </c>
      <c r="P55" s="1">
        <f t="shared" si="7"/>
        <v>1.1790212513687611E-2</v>
      </c>
      <c r="Q55" s="1">
        <f t="shared" si="8"/>
        <v>5.4171558954712129</v>
      </c>
      <c r="R55" s="1">
        <f t="shared" si="9"/>
        <v>1.8772669393638666</v>
      </c>
    </row>
    <row r="56" spans="1:18" x14ac:dyDescent="0.35">
      <c r="A56">
        <v>2049</v>
      </c>
      <c r="B56">
        <v>10078.799999999999</v>
      </c>
      <c r="C56">
        <v>1157.8235294117601</v>
      </c>
      <c r="D56">
        <v>314.29854999999998</v>
      </c>
      <c r="E56">
        <v>1.7075395688916299</v>
      </c>
      <c r="F56">
        <v>1.4694400000000001</v>
      </c>
      <c r="G56">
        <v>675.15200000000004</v>
      </c>
      <c r="H56">
        <v>233.96788888888801</v>
      </c>
      <c r="I56">
        <f t="shared" si="1"/>
        <v>12463.21894786954</v>
      </c>
      <c r="J56">
        <f t="shared" si="2"/>
        <v>12.463218947869541</v>
      </c>
      <c r="L56" s="1">
        <f t="shared" si="10"/>
        <v>80.868353851096131</v>
      </c>
      <c r="M56" s="1">
        <f t="shared" si="4"/>
        <v>9.2899236886926246</v>
      </c>
      <c r="N56" s="1">
        <f t="shared" si="5"/>
        <v>2.5218087824231485</v>
      </c>
      <c r="O56" s="1">
        <f t="shared" si="6"/>
        <v>1.370063043932576E-2</v>
      </c>
      <c r="P56" s="1">
        <f t="shared" si="7"/>
        <v>1.1790212513687611E-2</v>
      </c>
      <c r="Q56" s="1">
        <f t="shared" si="8"/>
        <v>5.4171558954712129</v>
      </c>
      <c r="R56" s="1">
        <f t="shared" si="9"/>
        <v>1.8772669393638666</v>
      </c>
    </row>
    <row r="57" spans="1:18" x14ac:dyDescent="0.35">
      <c r="A57">
        <v>2050</v>
      </c>
      <c r="B57">
        <v>10078.799999999999</v>
      </c>
      <c r="C57">
        <v>1157.8235294117601</v>
      </c>
      <c r="D57">
        <v>314.29854999999998</v>
      </c>
      <c r="E57">
        <v>1.7075395688916299</v>
      </c>
      <c r="F57">
        <v>1.4694400000000001</v>
      </c>
      <c r="G57">
        <v>675.15200000000004</v>
      </c>
      <c r="H57">
        <v>233.96788888888801</v>
      </c>
      <c r="I57">
        <f t="shared" si="1"/>
        <v>12463.21894786954</v>
      </c>
      <c r="J57">
        <f t="shared" si="2"/>
        <v>12.463218947869541</v>
      </c>
      <c r="L57" s="1">
        <f t="shared" si="10"/>
        <v>80.868353851096131</v>
      </c>
      <c r="M57" s="1">
        <f t="shared" si="4"/>
        <v>9.2899236886926246</v>
      </c>
      <c r="N57" s="1">
        <f t="shared" si="5"/>
        <v>2.5218087824231485</v>
      </c>
      <c r="O57" s="1">
        <f t="shared" si="6"/>
        <v>1.370063043932576E-2</v>
      </c>
      <c r="P57" s="1">
        <f t="shared" si="7"/>
        <v>1.1790212513687611E-2</v>
      </c>
      <c r="Q57" s="1">
        <f t="shared" si="8"/>
        <v>5.4171558954712129</v>
      </c>
      <c r="R57" s="1">
        <f t="shared" si="9"/>
        <v>1.8772669393638666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C222-30DE-4579-B7D5-14187B1877AA}">
  <dimension ref="A1:AA57"/>
  <sheetViews>
    <sheetView tabSelected="1" topLeftCell="E7" zoomScale="80" zoomScaleNormal="80" workbookViewId="0">
      <selection activeCell="AB47" sqref="AB47"/>
    </sheetView>
  </sheetViews>
  <sheetFormatPr defaultRowHeight="14.5" x14ac:dyDescent="0.35"/>
  <cols>
    <col min="2" max="3" width="12.36328125" bestFit="1" customWidth="1"/>
    <col min="4" max="4" width="7.6328125" bestFit="1" customWidth="1"/>
    <col min="5" max="5" width="12.54296875" bestFit="1" customWidth="1"/>
    <col min="6" max="6" width="12.36328125" bestFit="1" customWidth="1"/>
    <col min="7" max="7" width="10.1796875" bestFit="1" customWidth="1"/>
    <col min="10" max="10" width="2.7265625" style="2" customWidth="1"/>
    <col min="11" max="11" width="6.36328125" bestFit="1" customWidth="1"/>
    <col min="12" max="12" width="10.7265625" bestFit="1" customWidth="1"/>
    <col min="13" max="13" width="7.6328125" bestFit="1" customWidth="1"/>
    <col min="14" max="14" width="12.54296875" bestFit="1" customWidth="1"/>
    <col min="15" max="15" width="9.81640625" bestFit="1" customWidth="1"/>
    <col min="16" max="16" width="10.1796875" bestFit="1" customWidth="1"/>
  </cols>
  <sheetData>
    <row r="1" spans="1:27" x14ac:dyDescent="0.35">
      <c r="A1" t="s">
        <v>0</v>
      </c>
      <c r="B1" t="s">
        <v>3</v>
      </c>
      <c r="C1" t="s">
        <v>10</v>
      </c>
      <c r="D1" t="s">
        <v>2</v>
      </c>
      <c r="E1" t="s">
        <v>22</v>
      </c>
      <c r="F1" t="s">
        <v>41</v>
      </c>
      <c r="G1" t="s">
        <v>42</v>
      </c>
      <c r="H1" t="s">
        <v>6</v>
      </c>
      <c r="I1" t="s">
        <v>11</v>
      </c>
      <c r="K1" t="s">
        <v>3</v>
      </c>
      <c r="L1" t="s">
        <v>10</v>
      </c>
      <c r="M1" t="s">
        <v>2</v>
      </c>
      <c r="N1" t="s">
        <v>22</v>
      </c>
      <c r="O1" t="s">
        <v>41</v>
      </c>
      <c r="P1" t="s">
        <v>42</v>
      </c>
      <c r="W1" s="15" t="s">
        <v>32</v>
      </c>
    </row>
    <row r="2" spans="1:27" x14ac:dyDescent="0.35">
      <c r="A2">
        <v>1995</v>
      </c>
      <c r="B2">
        <v>16000</v>
      </c>
      <c r="C2">
        <v>0</v>
      </c>
      <c r="D2">
        <v>56.55</v>
      </c>
      <c r="E2">
        <v>388.1</v>
      </c>
      <c r="F2">
        <v>8.2196776400000005</v>
      </c>
      <c r="G2" s="16">
        <v>9.3303223600000003</v>
      </c>
      <c r="H2">
        <f t="shared" ref="H2:H33" si="0">SUM(B2:G2)</f>
        <v>16462.2</v>
      </c>
      <c r="I2">
        <f>H2/1000</f>
        <v>16.462199999999999</v>
      </c>
      <c r="K2" s="1">
        <f t="shared" ref="K2:K33" si="1">B2/$H2*100</f>
        <v>97.192355821214662</v>
      </c>
      <c r="L2" s="1">
        <f t="shared" ref="L2:L33" si="2">C2/$H2*100</f>
        <v>0</v>
      </c>
      <c r="M2" s="1">
        <f t="shared" ref="M2:M33" si="3">D2/$H2*100</f>
        <v>0.34351423260560554</v>
      </c>
      <c r="N2" s="1">
        <f t="shared" ref="N2:N33" si="4">E2/$H2*100</f>
        <v>2.3575220808883381</v>
      </c>
      <c r="O2" s="1">
        <f t="shared" ref="O2:P17" si="5">F2/$H2*100</f>
        <v>4.9930614620160123E-2</v>
      </c>
      <c r="P2" s="1">
        <f t="shared" si="5"/>
        <v>5.6677250671234712E-2</v>
      </c>
      <c r="W2" t="s">
        <v>25</v>
      </c>
      <c r="X2">
        <v>380</v>
      </c>
      <c r="Y2" t="s">
        <v>24</v>
      </c>
    </row>
    <row r="3" spans="1:27" x14ac:dyDescent="0.35">
      <c r="A3">
        <v>1996</v>
      </c>
      <c r="B3">
        <v>16000</v>
      </c>
      <c r="C3">
        <v>0</v>
      </c>
      <c r="D3">
        <v>56.55</v>
      </c>
      <c r="E3">
        <v>388.1</v>
      </c>
      <c r="F3">
        <v>8.2196776400000005</v>
      </c>
      <c r="G3" s="16">
        <v>9.3303223600000003</v>
      </c>
      <c r="H3">
        <f t="shared" si="0"/>
        <v>16462.2</v>
      </c>
      <c r="I3">
        <f t="shared" ref="I3:I57" si="6">H3/1000</f>
        <v>16.462199999999999</v>
      </c>
      <c r="K3" s="1">
        <f t="shared" si="1"/>
        <v>97.192355821214662</v>
      </c>
      <c r="L3" s="1">
        <f t="shared" si="2"/>
        <v>0</v>
      </c>
      <c r="M3" s="1">
        <f t="shared" si="3"/>
        <v>0.34351423260560554</v>
      </c>
      <c r="N3" s="1">
        <f t="shared" si="4"/>
        <v>2.3575220808883381</v>
      </c>
      <c r="O3" s="1">
        <f t="shared" si="5"/>
        <v>4.9930614620160123E-2</v>
      </c>
      <c r="P3" s="1">
        <f t="shared" ref="P3:P34" si="7">G3/$H3*100</f>
        <v>5.6677250671234712E-2</v>
      </c>
      <c r="W3" t="s">
        <v>27</v>
      </c>
      <c r="X3">
        <f>1*1*X2/1000000</f>
        <v>3.8000000000000002E-4</v>
      </c>
      <c r="Y3" t="s">
        <v>26</v>
      </c>
      <c r="Z3">
        <f>X3*Z5</f>
        <v>380</v>
      </c>
      <c r="AA3" t="s">
        <v>28</v>
      </c>
    </row>
    <row r="4" spans="1:27" x14ac:dyDescent="0.35">
      <c r="A4">
        <v>1997</v>
      </c>
      <c r="B4">
        <v>16000</v>
      </c>
      <c r="C4">
        <v>0</v>
      </c>
      <c r="D4">
        <v>56.55</v>
      </c>
      <c r="E4">
        <v>388.1</v>
      </c>
      <c r="F4">
        <v>8.2196776400000005</v>
      </c>
      <c r="G4" s="16">
        <v>9.3303223600000003</v>
      </c>
      <c r="H4">
        <f t="shared" si="0"/>
        <v>16462.2</v>
      </c>
      <c r="I4">
        <f t="shared" si="6"/>
        <v>16.462199999999999</v>
      </c>
      <c r="K4" s="1">
        <f t="shared" si="1"/>
        <v>97.192355821214662</v>
      </c>
      <c r="L4" s="1">
        <f t="shared" si="2"/>
        <v>0</v>
      </c>
      <c r="M4" s="1">
        <f t="shared" si="3"/>
        <v>0.34351423260560554</v>
      </c>
      <c r="N4" s="1">
        <f t="shared" si="4"/>
        <v>2.3575220808883381</v>
      </c>
      <c r="O4" s="1">
        <f t="shared" si="5"/>
        <v>4.9930614620160123E-2</v>
      </c>
      <c r="P4" s="1">
        <f t="shared" si="7"/>
        <v>5.6677250671234712E-2</v>
      </c>
      <c r="W4" t="s">
        <v>29</v>
      </c>
      <c r="X4" s="14">
        <v>1.4</v>
      </c>
      <c r="Y4" t="s">
        <v>31</v>
      </c>
    </row>
    <row r="5" spans="1:27" x14ac:dyDescent="0.35">
      <c r="A5">
        <v>1998</v>
      </c>
      <c r="B5">
        <v>16000</v>
      </c>
      <c r="C5">
        <v>0</v>
      </c>
      <c r="D5">
        <v>56.55</v>
      </c>
      <c r="E5">
        <v>388.1</v>
      </c>
      <c r="F5">
        <v>8.2196776400000005</v>
      </c>
      <c r="G5" s="16">
        <v>9.3303223600000003</v>
      </c>
      <c r="H5">
        <f t="shared" si="0"/>
        <v>16462.2</v>
      </c>
      <c r="I5">
        <f t="shared" si="6"/>
        <v>16.462199999999999</v>
      </c>
      <c r="K5" s="1">
        <f t="shared" si="1"/>
        <v>97.192355821214662</v>
      </c>
      <c r="L5" s="1">
        <f t="shared" si="2"/>
        <v>0</v>
      </c>
      <c r="M5" s="1">
        <f t="shared" si="3"/>
        <v>0.34351423260560554</v>
      </c>
      <c r="N5" s="1">
        <f t="shared" si="4"/>
        <v>2.3575220808883381</v>
      </c>
      <c r="O5" s="1">
        <f t="shared" si="5"/>
        <v>4.9930614620160123E-2</v>
      </c>
      <c r="P5" s="1">
        <f t="shared" si="7"/>
        <v>5.6677250671234712E-2</v>
      </c>
      <c r="X5">
        <v>1</v>
      </c>
      <c r="Y5" t="s">
        <v>26</v>
      </c>
      <c r="Z5">
        <v>1000000</v>
      </c>
      <c r="AA5" t="s">
        <v>28</v>
      </c>
    </row>
    <row r="6" spans="1:27" x14ac:dyDescent="0.35">
      <c r="A6">
        <v>1999</v>
      </c>
      <c r="B6">
        <v>16000</v>
      </c>
      <c r="C6">
        <v>0</v>
      </c>
      <c r="D6">
        <v>56.55</v>
      </c>
      <c r="E6">
        <v>388.1</v>
      </c>
      <c r="F6">
        <v>8.2196776400000005</v>
      </c>
      <c r="G6" s="16">
        <v>9.3303223600000003</v>
      </c>
      <c r="H6">
        <f t="shared" si="0"/>
        <v>16462.2</v>
      </c>
      <c r="I6">
        <f t="shared" si="6"/>
        <v>16.462199999999999</v>
      </c>
      <c r="K6" s="1">
        <f t="shared" si="1"/>
        <v>97.192355821214662</v>
      </c>
      <c r="L6" s="1">
        <f t="shared" si="2"/>
        <v>0</v>
      </c>
      <c r="M6" s="1">
        <f t="shared" si="3"/>
        <v>0.34351423260560554</v>
      </c>
      <c r="N6" s="1">
        <f t="shared" si="4"/>
        <v>2.3575220808883381</v>
      </c>
      <c r="O6" s="1">
        <f t="shared" si="5"/>
        <v>4.9930614620160123E-2</v>
      </c>
      <c r="P6" s="1">
        <f t="shared" si="7"/>
        <v>5.6677250671234712E-2</v>
      </c>
      <c r="W6" t="s">
        <v>30</v>
      </c>
      <c r="X6">
        <f>Z3*X4</f>
        <v>532</v>
      </c>
      <c r="Y6" t="s">
        <v>31</v>
      </c>
    </row>
    <row r="7" spans="1:27" x14ac:dyDescent="0.35">
      <c r="A7">
        <v>2000</v>
      </c>
      <c r="B7">
        <v>16000</v>
      </c>
      <c r="C7">
        <v>0</v>
      </c>
      <c r="D7">
        <v>56.55</v>
      </c>
      <c r="E7">
        <v>388.1</v>
      </c>
      <c r="F7">
        <v>8.2196776400000005</v>
      </c>
      <c r="G7" s="16">
        <v>9.3303223600000003</v>
      </c>
      <c r="H7">
        <f t="shared" si="0"/>
        <v>16462.2</v>
      </c>
      <c r="I7">
        <f t="shared" si="6"/>
        <v>16.462199999999999</v>
      </c>
      <c r="K7" s="1">
        <f t="shared" si="1"/>
        <v>97.192355821214662</v>
      </c>
      <c r="L7" s="1">
        <f t="shared" si="2"/>
        <v>0</v>
      </c>
      <c r="M7" s="1">
        <f t="shared" si="3"/>
        <v>0.34351423260560554</v>
      </c>
      <c r="N7" s="1">
        <f t="shared" si="4"/>
        <v>2.3575220808883381</v>
      </c>
      <c r="O7" s="1">
        <f t="shared" si="5"/>
        <v>4.9930614620160123E-2</v>
      </c>
      <c r="P7" s="1">
        <f t="shared" si="7"/>
        <v>5.6677250671234712E-2</v>
      </c>
    </row>
    <row r="8" spans="1:27" x14ac:dyDescent="0.35">
      <c r="A8">
        <v>2001</v>
      </c>
      <c r="B8">
        <v>16000</v>
      </c>
      <c r="C8">
        <v>0</v>
      </c>
      <c r="D8">
        <v>56.55</v>
      </c>
      <c r="E8">
        <v>388.1</v>
      </c>
      <c r="F8">
        <v>8.2196776400000005</v>
      </c>
      <c r="G8" s="16">
        <v>9.3303223600000003</v>
      </c>
      <c r="H8">
        <f t="shared" si="0"/>
        <v>16462.2</v>
      </c>
      <c r="I8">
        <f t="shared" si="6"/>
        <v>16.462199999999999</v>
      </c>
      <c r="K8" s="1">
        <f t="shared" si="1"/>
        <v>97.192355821214662</v>
      </c>
      <c r="L8" s="1">
        <f t="shared" si="2"/>
        <v>0</v>
      </c>
      <c r="M8" s="1">
        <f t="shared" si="3"/>
        <v>0.34351423260560554</v>
      </c>
      <c r="N8" s="1">
        <f t="shared" si="4"/>
        <v>2.3575220808883381</v>
      </c>
      <c r="O8" s="1">
        <f t="shared" si="5"/>
        <v>4.9930614620160123E-2</v>
      </c>
      <c r="P8" s="1">
        <f t="shared" si="7"/>
        <v>5.6677250671234712E-2</v>
      </c>
      <c r="S8" t="s">
        <v>3</v>
      </c>
      <c r="T8" t="s">
        <v>4</v>
      </c>
      <c r="U8" t="s">
        <v>7</v>
      </c>
      <c r="V8" t="s">
        <v>2</v>
      </c>
      <c r="W8" t="s">
        <v>5</v>
      </c>
      <c r="X8" t="s">
        <v>22</v>
      </c>
      <c r="Y8" t="s">
        <v>23</v>
      </c>
    </row>
    <row r="9" spans="1:27" x14ac:dyDescent="0.35">
      <c r="A9">
        <v>2002</v>
      </c>
      <c r="B9">
        <v>16000</v>
      </c>
      <c r="C9">
        <v>0</v>
      </c>
      <c r="D9">
        <v>56.55</v>
      </c>
      <c r="E9">
        <v>388.1</v>
      </c>
      <c r="F9">
        <v>8.2196776400000005</v>
      </c>
      <c r="G9" s="16">
        <v>9.3303223600000003</v>
      </c>
      <c r="H9">
        <f t="shared" si="0"/>
        <v>16462.2</v>
      </c>
      <c r="I9">
        <f t="shared" si="6"/>
        <v>16.462199999999999</v>
      </c>
      <c r="K9" s="1">
        <f t="shared" si="1"/>
        <v>97.192355821214662</v>
      </c>
      <c r="L9" s="1">
        <f t="shared" si="2"/>
        <v>0</v>
      </c>
      <c r="M9" s="1">
        <f t="shared" si="3"/>
        <v>0.34351423260560554</v>
      </c>
      <c r="N9" s="1">
        <f t="shared" si="4"/>
        <v>2.3575220808883381</v>
      </c>
      <c r="O9" s="1">
        <f t="shared" si="5"/>
        <v>4.9930614620160123E-2</v>
      </c>
      <c r="P9" s="1">
        <f t="shared" si="7"/>
        <v>5.6677250671234712E-2</v>
      </c>
      <c r="R9" t="s">
        <v>8</v>
      </c>
      <c r="S9">
        <v>0</v>
      </c>
      <c r="T9">
        <v>255</v>
      </c>
      <c r="U9">
        <v>31</v>
      </c>
      <c r="V9">
        <v>44</v>
      </c>
      <c r="W9">
        <v>214</v>
      </c>
    </row>
    <row r="10" spans="1:27" x14ac:dyDescent="0.35">
      <c r="A10">
        <v>2003</v>
      </c>
      <c r="B10">
        <v>16000</v>
      </c>
      <c r="C10">
        <v>0</v>
      </c>
      <c r="D10">
        <v>56.55</v>
      </c>
      <c r="E10">
        <v>388.1</v>
      </c>
      <c r="F10">
        <v>8.2196776400000005</v>
      </c>
      <c r="G10" s="16">
        <v>9.3303223600000003</v>
      </c>
      <c r="H10">
        <f t="shared" si="0"/>
        <v>16462.2</v>
      </c>
      <c r="I10">
        <f t="shared" si="6"/>
        <v>16.462199999999999</v>
      </c>
      <c r="K10" s="1">
        <f t="shared" si="1"/>
        <v>97.192355821214662</v>
      </c>
      <c r="L10" s="1">
        <f t="shared" si="2"/>
        <v>0</v>
      </c>
      <c r="M10" s="1">
        <f t="shared" si="3"/>
        <v>0.34351423260560554</v>
      </c>
      <c r="N10" s="1">
        <f t="shared" si="4"/>
        <v>2.3575220808883381</v>
      </c>
      <c r="O10" s="1">
        <f t="shared" si="5"/>
        <v>4.9930614620160123E-2</v>
      </c>
      <c r="P10" s="1">
        <f t="shared" si="7"/>
        <v>5.6677250671234712E-2</v>
      </c>
      <c r="R10" t="s">
        <v>9</v>
      </c>
      <c r="S10">
        <v>191</v>
      </c>
      <c r="T10">
        <v>127</v>
      </c>
      <c r="U10">
        <v>119</v>
      </c>
      <c r="V10">
        <v>160</v>
      </c>
      <c r="W10">
        <v>39</v>
      </c>
    </row>
    <row r="11" spans="1:27" x14ac:dyDescent="0.35">
      <c r="A11">
        <v>2004</v>
      </c>
      <c r="B11">
        <v>16000</v>
      </c>
      <c r="C11">
        <v>0</v>
      </c>
      <c r="D11">
        <v>56.55</v>
      </c>
      <c r="E11">
        <v>388.1</v>
      </c>
      <c r="F11">
        <v>8.2196776400000005</v>
      </c>
      <c r="G11" s="16">
        <v>9.3303223600000003</v>
      </c>
      <c r="H11">
        <f t="shared" si="0"/>
        <v>16462.2</v>
      </c>
      <c r="I11">
        <f t="shared" si="6"/>
        <v>16.462199999999999</v>
      </c>
      <c r="K11" s="1">
        <f t="shared" si="1"/>
        <v>97.192355821214662</v>
      </c>
      <c r="L11" s="1">
        <f t="shared" si="2"/>
        <v>0</v>
      </c>
      <c r="M11" s="1">
        <f t="shared" si="3"/>
        <v>0.34351423260560554</v>
      </c>
      <c r="N11" s="1">
        <f t="shared" si="4"/>
        <v>2.3575220808883381</v>
      </c>
      <c r="O11" s="1">
        <f t="shared" si="5"/>
        <v>4.9930614620160123E-2</v>
      </c>
      <c r="P11" s="1">
        <f t="shared" si="7"/>
        <v>5.6677250671234712E-2</v>
      </c>
      <c r="R11" t="s">
        <v>1</v>
      </c>
      <c r="S11">
        <v>191</v>
      </c>
      <c r="T11">
        <v>14</v>
      </c>
      <c r="U11">
        <v>190</v>
      </c>
      <c r="V11">
        <v>44</v>
      </c>
      <c r="W11">
        <v>40</v>
      </c>
    </row>
    <row r="12" spans="1:27" x14ac:dyDescent="0.35">
      <c r="A12">
        <v>2005</v>
      </c>
      <c r="B12">
        <v>16000</v>
      </c>
      <c r="C12">
        <v>0</v>
      </c>
      <c r="D12">
        <v>56.55</v>
      </c>
      <c r="E12">
        <v>388.1</v>
      </c>
      <c r="F12">
        <v>8.2196776400000005</v>
      </c>
      <c r="G12" s="16">
        <v>9.3303223600000003</v>
      </c>
      <c r="H12">
        <f t="shared" si="0"/>
        <v>16462.2</v>
      </c>
      <c r="I12">
        <f t="shared" si="6"/>
        <v>16.462199999999999</v>
      </c>
      <c r="K12" s="1">
        <f t="shared" si="1"/>
        <v>97.192355821214662</v>
      </c>
      <c r="L12" s="1">
        <f t="shared" si="2"/>
        <v>0</v>
      </c>
      <c r="M12" s="1">
        <f t="shared" si="3"/>
        <v>0.34351423260560554</v>
      </c>
      <c r="N12" s="1">
        <f t="shared" si="4"/>
        <v>2.3575220808883381</v>
      </c>
      <c r="O12" s="1">
        <f t="shared" si="5"/>
        <v>4.9930614620160123E-2</v>
      </c>
      <c r="P12" s="1">
        <f t="shared" si="7"/>
        <v>5.6677250671234712E-2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</row>
    <row r="13" spans="1:27" x14ac:dyDescent="0.35">
      <c r="A13">
        <v>2006</v>
      </c>
      <c r="B13">
        <v>16000</v>
      </c>
      <c r="C13">
        <v>0</v>
      </c>
      <c r="D13">
        <v>56.55</v>
      </c>
      <c r="E13">
        <v>388.1</v>
      </c>
      <c r="F13">
        <v>8.2196776400000005</v>
      </c>
      <c r="G13" s="16">
        <v>9.3303223600000003</v>
      </c>
      <c r="H13">
        <f t="shared" si="0"/>
        <v>16462.2</v>
      </c>
      <c r="I13">
        <f t="shared" si="6"/>
        <v>16.462199999999999</v>
      </c>
      <c r="K13" s="1">
        <f t="shared" si="1"/>
        <v>97.192355821214662</v>
      </c>
      <c r="L13" s="1">
        <f t="shared" si="2"/>
        <v>0</v>
      </c>
      <c r="M13" s="1">
        <f t="shared" si="3"/>
        <v>0.34351423260560554</v>
      </c>
      <c r="N13" s="1">
        <f t="shared" si="4"/>
        <v>2.3575220808883381</v>
      </c>
      <c r="O13" s="1">
        <f t="shared" si="5"/>
        <v>4.9930614620160123E-2</v>
      </c>
      <c r="P13" s="1">
        <f t="shared" si="7"/>
        <v>5.6677250671234712E-2</v>
      </c>
    </row>
    <row r="14" spans="1:27" x14ac:dyDescent="0.35">
      <c r="A14">
        <v>2007</v>
      </c>
      <c r="B14">
        <v>16000</v>
      </c>
      <c r="C14">
        <v>0</v>
      </c>
      <c r="D14">
        <v>56.55</v>
      </c>
      <c r="E14">
        <v>388.1</v>
      </c>
      <c r="F14">
        <v>8.2196776400000005</v>
      </c>
      <c r="G14" s="16">
        <v>9.3303223600000003</v>
      </c>
      <c r="H14">
        <f t="shared" si="0"/>
        <v>16462.2</v>
      </c>
      <c r="I14">
        <f t="shared" si="6"/>
        <v>16.462199999999999</v>
      </c>
      <c r="K14" s="1">
        <f t="shared" si="1"/>
        <v>97.192355821214662</v>
      </c>
      <c r="L14" s="1">
        <f t="shared" si="2"/>
        <v>0</v>
      </c>
      <c r="M14" s="1">
        <f t="shared" si="3"/>
        <v>0.34351423260560554</v>
      </c>
      <c r="N14" s="1">
        <f t="shared" si="4"/>
        <v>2.3575220808883381</v>
      </c>
      <c r="O14" s="1">
        <f t="shared" si="5"/>
        <v>4.9930614620160123E-2</v>
      </c>
      <c r="P14" s="1">
        <f t="shared" si="7"/>
        <v>5.6677250671234712E-2</v>
      </c>
    </row>
    <row r="15" spans="1:27" x14ac:dyDescent="0.35">
      <c r="A15">
        <v>2008</v>
      </c>
      <c r="B15">
        <v>16000</v>
      </c>
      <c r="C15">
        <v>0</v>
      </c>
      <c r="D15">
        <v>56.55</v>
      </c>
      <c r="E15">
        <v>388.1</v>
      </c>
      <c r="F15">
        <v>8.2196776400000005</v>
      </c>
      <c r="G15" s="16">
        <v>9.3303223600000003</v>
      </c>
      <c r="H15">
        <f t="shared" si="0"/>
        <v>16462.2</v>
      </c>
      <c r="I15">
        <f t="shared" si="6"/>
        <v>16.462199999999999</v>
      </c>
      <c r="K15" s="1">
        <f t="shared" si="1"/>
        <v>97.192355821214662</v>
      </c>
      <c r="L15" s="1">
        <f t="shared" si="2"/>
        <v>0</v>
      </c>
      <c r="M15" s="1">
        <f t="shared" si="3"/>
        <v>0.34351423260560554</v>
      </c>
      <c r="N15" s="1">
        <f t="shared" si="4"/>
        <v>2.3575220808883381</v>
      </c>
      <c r="O15" s="1">
        <f t="shared" si="5"/>
        <v>4.9930614620160123E-2</v>
      </c>
      <c r="P15" s="1">
        <f t="shared" si="7"/>
        <v>5.6677250671234712E-2</v>
      </c>
    </row>
    <row r="16" spans="1:27" x14ac:dyDescent="0.35">
      <c r="A16">
        <v>2009</v>
      </c>
      <c r="B16">
        <v>16000</v>
      </c>
      <c r="C16">
        <v>0</v>
      </c>
      <c r="D16">
        <v>56.55</v>
      </c>
      <c r="E16">
        <v>388.1</v>
      </c>
      <c r="F16">
        <v>8.2196776400000005</v>
      </c>
      <c r="G16" s="16">
        <v>9.3303223600000003</v>
      </c>
      <c r="H16">
        <f t="shared" si="0"/>
        <v>16462.2</v>
      </c>
      <c r="I16">
        <f t="shared" si="6"/>
        <v>16.462199999999999</v>
      </c>
      <c r="K16" s="1">
        <f t="shared" si="1"/>
        <v>97.192355821214662</v>
      </c>
      <c r="L16" s="1">
        <f t="shared" si="2"/>
        <v>0</v>
      </c>
      <c r="M16" s="1">
        <f t="shared" si="3"/>
        <v>0.34351423260560554</v>
      </c>
      <c r="N16" s="1">
        <f t="shared" si="4"/>
        <v>2.3575220808883381</v>
      </c>
      <c r="O16" s="1">
        <f t="shared" si="5"/>
        <v>4.9930614620160123E-2</v>
      </c>
      <c r="P16" s="1">
        <f t="shared" si="7"/>
        <v>5.6677250671234712E-2</v>
      </c>
    </row>
    <row r="17" spans="1:16" x14ac:dyDescent="0.35">
      <c r="A17">
        <v>2010</v>
      </c>
      <c r="B17">
        <v>16000</v>
      </c>
      <c r="C17">
        <v>0</v>
      </c>
      <c r="D17">
        <v>56.55</v>
      </c>
      <c r="E17">
        <v>388.1</v>
      </c>
      <c r="F17">
        <v>8.2196776400000005</v>
      </c>
      <c r="G17" s="16">
        <v>9.3303223600000003</v>
      </c>
      <c r="H17">
        <f t="shared" si="0"/>
        <v>16462.2</v>
      </c>
      <c r="I17">
        <f t="shared" si="6"/>
        <v>16.462199999999999</v>
      </c>
      <c r="K17" s="1">
        <f t="shared" si="1"/>
        <v>97.192355821214662</v>
      </c>
      <c r="L17" s="1">
        <f t="shared" si="2"/>
        <v>0</v>
      </c>
      <c r="M17" s="1">
        <f t="shared" si="3"/>
        <v>0.34351423260560554</v>
      </c>
      <c r="N17" s="1">
        <f t="shared" si="4"/>
        <v>2.3575220808883381</v>
      </c>
      <c r="O17" s="1">
        <f t="shared" si="5"/>
        <v>4.9930614620160123E-2</v>
      </c>
      <c r="P17" s="1">
        <f t="shared" si="7"/>
        <v>5.6677250671234712E-2</v>
      </c>
    </row>
    <row r="18" spans="1:16" x14ac:dyDescent="0.35">
      <c r="A18">
        <v>2011</v>
      </c>
      <c r="B18">
        <v>16000</v>
      </c>
      <c r="C18">
        <v>0</v>
      </c>
      <c r="D18">
        <v>56.55</v>
      </c>
      <c r="E18">
        <v>388.1</v>
      </c>
      <c r="F18">
        <v>6.0277636030000004</v>
      </c>
      <c r="G18" s="16">
        <v>6.8422363969999997</v>
      </c>
      <c r="H18">
        <f t="shared" si="0"/>
        <v>16457.519999999997</v>
      </c>
      <c r="I18">
        <f t="shared" si="6"/>
        <v>16.457519999999995</v>
      </c>
      <c r="K18" s="1">
        <f t="shared" si="1"/>
        <v>97.219994264020357</v>
      </c>
      <c r="L18" s="1">
        <f t="shared" si="2"/>
        <v>0</v>
      </c>
      <c r="M18" s="1">
        <f t="shared" si="3"/>
        <v>0.34361191722689693</v>
      </c>
      <c r="N18" s="1">
        <f t="shared" si="4"/>
        <v>2.3581924858666441</v>
      </c>
      <c r="O18" s="1">
        <f t="shared" ref="O18:O57" si="8">F18/$H18*100</f>
        <v>3.6626196431783171E-2</v>
      </c>
      <c r="P18" s="1">
        <f t="shared" si="7"/>
        <v>4.1575136454338205E-2</v>
      </c>
    </row>
    <row r="19" spans="1:16" x14ac:dyDescent="0.35">
      <c r="A19">
        <v>2012</v>
      </c>
      <c r="B19">
        <v>16000</v>
      </c>
      <c r="C19">
        <v>0</v>
      </c>
      <c r="D19">
        <v>56.55</v>
      </c>
      <c r="E19">
        <v>388.1</v>
      </c>
      <c r="F19">
        <v>6.0277636030000004</v>
      </c>
      <c r="G19" s="16">
        <v>6.8422363969999997</v>
      </c>
      <c r="H19">
        <f t="shared" si="0"/>
        <v>16457.519999999997</v>
      </c>
      <c r="I19">
        <f t="shared" si="6"/>
        <v>16.457519999999995</v>
      </c>
      <c r="K19" s="1">
        <f t="shared" si="1"/>
        <v>97.219994264020357</v>
      </c>
      <c r="L19" s="1">
        <f t="shared" si="2"/>
        <v>0</v>
      </c>
      <c r="M19" s="1">
        <f t="shared" si="3"/>
        <v>0.34361191722689693</v>
      </c>
      <c r="N19" s="1">
        <f t="shared" si="4"/>
        <v>2.3581924858666441</v>
      </c>
      <c r="O19" s="1">
        <f t="shared" si="8"/>
        <v>3.6626196431783171E-2</v>
      </c>
      <c r="P19" s="1">
        <f t="shared" si="7"/>
        <v>4.1575136454338205E-2</v>
      </c>
    </row>
    <row r="20" spans="1:16" x14ac:dyDescent="0.35">
      <c r="A20">
        <v>2013</v>
      </c>
      <c r="B20">
        <v>16000</v>
      </c>
      <c r="C20">
        <v>0</v>
      </c>
      <c r="D20">
        <v>56.55</v>
      </c>
      <c r="E20">
        <v>388.1</v>
      </c>
      <c r="F20">
        <v>6.0277636030000004</v>
      </c>
      <c r="G20" s="16">
        <v>6.8422363969999997</v>
      </c>
      <c r="H20">
        <f t="shared" si="0"/>
        <v>16457.519999999997</v>
      </c>
      <c r="I20">
        <f t="shared" si="6"/>
        <v>16.457519999999995</v>
      </c>
      <c r="K20" s="1">
        <f t="shared" si="1"/>
        <v>97.219994264020357</v>
      </c>
      <c r="L20" s="1">
        <f t="shared" si="2"/>
        <v>0</v>
      </c>
      <c r="M20" s="1">
        <f t="shared" si="3"/>
        <v>0.34361191722689693</v>
      </c>
      <c r="N20" s="1">
        <f t="shared" si="4"/>
        <v>2.3581924858666441</v>
      </c>
      <c r="O20" s="1">
        <f t="shared" si="8"/>
        <v>3.6626196431783171E-2</v>
      </c>
      <c r="P20" s="1">
        <f t="shared" si="7"/>
        <v>4.1575136454338205E-2</v>
      </c>
    </row>
    <row r="21" spans="1:16" x14ac:dyDescent="0.35">
      <c r="A21">
        <v>2014</v>
      </c>
      <c r="B21">
        <v>15947.5</v>
      </c>
      <c r="C21">
        <v>0</v>
      </c>
      <c r="D21">
        <v>56.55</v>
      </c>
      <c r="E21">
        <v>388.1</v>
      </c>
      <c r="F21">
        <v>6.0277636030000004</v>
      </c>
      <c r="G21" s="16">
        <v>6.8422363969999997</v>
      </c>
      <c r="H21">
        <f t="shared" si="0"/>
        <v>16405.019999999997</v>
      </c>
      <c r="I21">
        <f t="shared" si="6"/>
        <v>16.405019999999997</v>
      </c>
      <c r="K21" s="1">
        <f t="shared" si="1"/>
        <v>97.211097578668017</v>
      </c>
      <c r="L21" s="1">
        <f t="shared" si="2"/>
        <v>0</v>
      </c>
      <c r="M21" s="1">
        <f t="shared" si="3"/>
        <v>0.34471155780364793</v>
      </c>
      <c r="N21" s="1">
        <f t="shared" si="4"/>
        <v>2.3657392676144258</v>
      </c>
      <c r="O21" s="1">
        <f t="shared" si="8"/>
        <v>3.6743409047962153E-2</v>
      </c>
      <c r="P21" s="1">
        <f t="shared" si="7"/>
        <v>4.1708186865971518E-2</v>
      </c>
    </row>
    <row r="22" spans="1:16" x14ac:dyDescent="0.35">
      <c r="A22">
        <v>2015</v>
      </c>
      <c r="B22">
        <v>15895</v>
      </c>
      <c r="C22">
        <v>0</v>
      </c>
      <c r="D22">
        <v>56.55</v>
      </c>
      <c r="E22">
        <v>388.1</v>
      </c>
      <c r="F22">
        <v>6.0277636030000004</v>
      </c>
      <c r="G22" s="16">
        <v>6.8422363969999997</v>
      </c>
      <c r="H22">
        <f t="shared" si="0"/>
        <v>16352.52</v>
      </c>
      <c r="I22">
        <f t="shared" si="6"/>
        <v>16.352520000000002</v>
      </c>
      <c r="K22" s="1">
        <f t="shared" si="1"/>
        <v>97.2021437674438</v>
      </c>
      <c r="L22" s="1">
        <f t="shared" si="2"/>
        <v>0</v>
      </c>
      <c r="M22" s="1">
        <f t="shared" si="3"/>
        <v>0.34581825920408599</v>
      </c>
      <c r="N22" s="1">
        <f t="shared" si="4"/>
        <v>2.3733345074642931</v>
      </c>
      <c r="O22" s="1">
        <f t="shared" si="8"/>
        <v>3.6861374289711923E-2</v>
      </c>
      <c r="P22" s="1">
        <f t="shared" si="7"/>
        <v>4.1842091598114542E-2</v>
      </c>
    </row>
    <row r="23" spans="1:16" x14ac:dyDescent="0.35">
      <c r="A23">
        <v>2016</v>
      </c>
      <c r="B23">
        <v>15842.5</v>
      </c>
      <c r="C23">
        <v>0</v>
      </c>
      <c r="D23">
        <v>56.55</v>
      </c>
      <c r="E23">
        <v>388.1</v>
      </c>
      <c r="F23">
        <v>6.0277636030000004</v>
      </c>
      <c r="G23" s="16">
        <v>6.8422363969999997</v>
      </c>
      <c r="H23">
        <f t="shared" si="0"/>
        <v>16300.02</v>
      </c>
      <c r="I23">
        <f t="shared" si="6"/>
        <v>16.30002</v>
      </c>
      <c r="K23" s="1">
        <f t="shared" si="1"/>
        <v>97.193132278365297</v>
      </c>
      <c r="L23" s="1">
        <f t="shared" si="2"/>
        <v>0</v>
      </c>
      <c r="M23" s="1">
        <f t="shared" si="3"/>
        <v>0.34693208965387767</v>
      </c>
      <c r="N23" s="1">
        <f t="shared" si="4"/>
        <v>2.380978673645799</v>
      </c>
      <c r="O23" s="1">
        <f t="shared" si="8"/>
        <v>3.6980099429325855E-2</v>
      </c>
      <c r="P23" s="1">
        <f t="shared" si="7"/>
        <v>4.1976858905694588E-2</v>
      </c>
    </row>
    <row r="24" spans="1:16" x14ac:dyDescent="0.35">
      <c r="A24">
        <v>2017</v>
      </c>
      <c r="B24">
        <v>15790</v>
      </c>
      <c r="C24">
        <v>0</v>
      </c>
      <c r="D24">
        <v>56.55</v>
      </c>
      <c r="E24">
        <v>388.1</v>
      </c>
      <c r="F24">
        <v>6.0277636030000004</v>
      </c>
      <c r="G24" s="16">
        <v>6.8422363969999997</v>
      </c>
      <c r="H24">
        <f t="shared" si="0"/>
        <v>16247.52</v>
      </c>
      <c r="I24">
        <f t="shared" si="6"/>
        <v>16.247520000000002</v>
      </c>
      <c r="K24" s="1">
        <f t="shared" si="1"/>
        <v>97.18406255231568</v>
      </c>
      <c r="L24" s="1">
        <f t="shared" si="2"/>
        <v>0</v>
      </c>
      <c r="M24" s="1">
        <f t="shared" si="3"/>
        <v>0.34805311826050989</v>
      </c>
      <c r="N24" s="1">
        <f t="shared" si="4"/>
        <v>2.3886722404403873</v>
      </c>
      <c r="O24" s="1">
        <f t="shared" si="8"/>
        <v>3.7099591833092069E-2</v>
      </c>
      <c r="P24" s="1">
        <f t="shared" si="7"/>
        <v>4.2112497150334327E-2</v>
      </c>
    </row>
    <row r="25" spans="1:16" x14ac:dyDescent="0.35">
      <c r="A25">
        <v>2018</v>
      </c>
      <c r="B25">
        <v>15755</v>
      </c>
      <c r="C25">
        <v>117.5326831</v>
      </c>
      <c r="D25">
        <v>56.55</v>
      </c>
      <c r="E25">
        <v>388.1</v>
      </c>
      <c r="F25">
        <v>6.0277636030000004</v>
      </c>
      <c r="G25" s="16">
        <v>6.8422363969999997</v>
      </c>
      <c r="H25">
        <f t="shared" si="0"/>
        <v>16330.052683100001</v>
      </c>
      <c r="I25">
        <f t="shared" si="6"/>
        <v>16.3300526831</v>
      </c>
      <c r="K25" s="1">
        <f t="shared" si="1"/>
        <v>96.478561984707355</v>
      </c>
      <c r="L25" s="1">
        <f t="shared" si="2"/>
        <v>0.71973241838732571</v>
      </c>
      <c r="M25" s="1">
        <f t="shared" si="3"/>
        <v>0.34629404507998734</v>
      </c>
      <c r="N25" s="1">
        <f t="shared" si="4"/>
        <v>2.3765998036347145</v>
      </c>
      <c r="O25" s="1">
        <f t="shared" si="8"/>
        <v>3.6912089140031634E-2</v>
      </c>
      <c r="P25" s="1">
        <f t="shared" si="7"/>
        <v>4.1899659050586173E-2</v>
      </c>
    </row>
    <row r="26" spans="1:16" x14ac:dyDescent="0.35">
      <c r="A26">
        <v>2019</v>
      </c>
      <c r="B26">
        <v>15650</v>
      </c>
      <c r="C26">
        <v>202.0802826</v>
      </c>
      <c r="D26">
        <v>56.55</v>
      </c>
      <c r="E26">
        <v>388.1</v>
      </c>
      <c r="F26">
        <v>6.0277636030000004</v>
      </c>
      <c r="G26" s="16">
        <v>6.8422363969999997</v>
      </c>
      <c r="H26">
        <f t="shared" si="0"/>
        <v>16309.6002826</v>
      </c>
      <c r="I26">
        <f t="shared" si="6"/>
        <v>16.309600282600002</v>
      </c>
      <c r="K26" s="1">
        <f t="shared" si="1"/>
        <v>95.955754456449199</v>
      </c>
      <c r="L26" s="1">
        <f t="shared" si="2"/>
        <v>1.2390265800418825</v>
      </c>
      <c r="M26" s="1">
        <f t="shared" si="3"/>
        <v>0.34672830124678605</v>
      </c>
      <c r="N26" s="1">
        <f t="shared" si="4"/>
        <v>2.3795800833576952</v>
      </c>
      <c r="O26" s="1">
        <f t="shared" si="8"/>
        <v>3.6958377265877924E-2</v>
      </c>
      <c r="P26" s="1">
        <f t="shared" si="7"/>
        <v>4.1952201638563037E-2</v>
      </c>
    </row>
    <row r="27" spans="1:16" x14ac:dyDescent="0.35">
      <c r="A27">
        <v>2020</v>
      </c>
      <c r="B27">
        <v>15475</v>
      </c>
      <c r="C27">
        <v>405.7539683</v>
      </c>
      <c r="D27">
        <v>56.55</v>
      </c>
      <c r="E27">
        <v>388.1</v>
      </c>
      <c r="F27">
        <v>6.0277636030000004</v>
      </c>
      <c r="G27" s="16">
        <v>6.8422363969999997</v>
      </c>
      <c r="H27">
        <f t="shared" si="0"/>
        <v>16338.2739683</v>
      </c>
      <c r="I27">
        <f t="shared" si="6"/>
        <v>16.338273968300001</v>
      </c>
      <c r="K27" s="1">
        <f t="shared" si="1"/>
        <v>94.716247444650818</v>
      </c>
      <c r="L27" s="1">
        <f t="shared" si="2"/>
        <v>2.4834567536770149</v>
      </c>
      <c r="M27" s="1">
        <f t="shared" si="3"/>
        <v>0.34611979276219734</v>
      </c>
      <c r="N27" s="1">
        <f t="shared" si="4"/>
        <v>2.3754039181433919</v>
      </c>
      <c r="O27" s="1">
        <f t="shared" si="8"/>
        <v>3.6893515280103914E-2</v>
      </c>
      <c r="P27" s="1">
        <f t="shared" si="7"/>
        <v>4.1878575486465147E-2</v>
      </c>
    </row>
    <row r="28" spans="1:16" x14ac:dyDescent="0.35">
      <c r="A28">
        <v>2021</v>
      </c>
      <c r="B28">
        <v>14915</v>
      </c>
      <c r="C28">
        <v>811.50793650000003</v>
      </c>
      <c r="D28">
        <v>56.55</v>
      </c>
      <c r="E28">
        <v>388.1</v>
      </c>
      <c r="F28">
        <v>6.0277636030000004</v>
      </c>
      <c r="G28" s="16">
        <v>6.8422363969999997</v>
      </c>
      <c r="H28">
        <f t="shared" si="0"/>
        <v>16184.027936500001</v>
      </c>
      <c r="I28">
        <f t="shared" si="6"/>
        <v>16.184027936500001</v>
      </c>
      <c r="K28" s="1">
        <f t="shared" si="1"/>
        <v>92.158763309855956</v>
      </c>
      <c r="L28" s="1">
        <f t="shared" si="2"/>
        <v>5.0142519506519019</v>
      </c>
      <c r="M28" s="1">
        <f t="shared" si="3"/>
        <v>0.34941857627706024</v>
      </c>
      <c r="N28" s="1">
        <f t="shared" si="4"/>
        <v>2.3980433148209923</v>
      </c>
      <c r="O28" s="1">
        <f t="shared" si="8"/>
        <v>3.7245138396020214E-2</v>
      </c>
      <c r="P28" s="1">
        <f t="shared" si="7"/>
        <v>4.2277709998069367E-2</v>
      </c>
    </row>
    <row r="29" spans="1:16" x14ac:dyDescent="0.35">
      <c r="A29">
        <v>2022</v>
      </c>
      <c r="B29">
        <v>14810</v>
      </c>
      <c r="C29">
        <v>811.50793650000003</v>
      </c>
      <c r="D29">
        <v>56.55</v>
      </c>
      <c r="E29">
        <v>388.1</v>
      </c>
      <c r="F29">
        <v>6.0277636030000004</v>
      </c>
      <c r="G29" s="16">
        <v>6.8422363969999997</v>
      </c>
      <c r="H29">
        <f t="shared" si="0"/>
        <v>16079.027936500001</v>
      </c>
      <c r="I29">
        <f t="shared" si="6"/>
        <v>16.079027936500001</v>
      </c>
      <c r="K29" s="1">
        <f t="shared" si="1"/>
        <v>92.107558109161189</v>
      </c>
      <c r="L29" s="1">
        <f t="shared" si="2"/>
        <v>5.0469962469425553</v>
      </c>
      <c r="M29" s="1">
        <f t="shared" si="3"/>
        <v>0.35170036536617594</v>
      </c>
      <c r="N29" s="1">
        <f t="shared" si="4"/>
        <v>2.4137031264122526</v>
      </c>
      <c r="O29" s="1">
        <f t="shared" si="8"/>
        <v>3.7488358293829127E-2</v>
      </c>
      <c r="P29" s="1">
        <f t="shared" si="7"/>
        <v>4.2553793823990223E-2</v>
      </c>
    </row>
    <row r="30" spans="1:16" x14ac:dyDescent="0.35">
      <c r="A30">
        <v>2023</v>
      </c>
      <c r="B30">
        <v>14635</v>
      </c>
      <c r="C30">
        <v>811.50793650000003</v>
      </c>
      <c r="D30">
        <v>56.55</v>
      </c>
      <c r="E30">
        <v>388.1</v>
      </c>
      <c r="F30">
        <v>6.0277636030000004</v>
      </c>
      <c r="G30" s="16">
        <v>6.8422363969999997</v>
      </c>
      <c r="H30">
        <f t="shared" si="0"/>
        <v>15904.027936500001</v>
      </c>
      <c r="I30">
        <f t="shared" si="6"/>
        <v>15.9040279365</v>
      </c>
      <c r="K30" s="1">
        <f t="shared" si="1"/>
        <v>92.020713610622124</v>
      </c>
      <c r="L30" s="1">
        <f t="shared" si="2"/>
        <v>5.1025308792219626</v>
      </c>
      <c r="M30" s="1">
        <f t="shared" si="3"/>
        <v>0.35557030096895664</v>
      </c>
      <c r="N30" s="1">
        <f t="shared" si="4"/>
        <v>2.4402623131043697</v>
      </c>
      <c r="O30" s="1">
        <f t="shared" si="8"/>
        <v>3.790086151173179E-2</v>
      </c>
      <c r="P30" s="1">
        <f t="shared" si="7"/>
        <v>4.3022034570858347E-2</v>
      </c>
    </row>
    <row r="31" spans="1:16" x14ac:dyDescent="0.35">
      <c r="A31">
        <v>2024</v>
      </c>
      <c r="B31">
        <v>14460</v>
      </c>
      <c r="C31">
        <v>1217.2619050000001</v>
      </c>
      <c r="D31">
        <v>56.55</v>
      </c>
      <c r="E31">
        <v>388.1</v>
      </c>
      <c r="F31">
        <v>6.0277636030000004</v>
      </c>
      <c r="G31" s="16">
        <v>6.8422363969999997</v>
      </c>
      <c r="H31">
        <f t="shared" si="0"/>
        <v>16134.781905</v>
      </c>
      <c r="I31">
        <f t="shared" si="6"/>
        <v>16.134781905000001</v>
      </c>
      <c r="K31" s="1">
        <f t="shared" si="1"/>
        <v>89.620052413097682</v>
      </c>
      <c r="L31" s="1">
        <f t="shared" si="2"/>
        <v>7.5443344209244216</v>
      </c>
      <c r="M31" s="1">
        <f t="shared" si="3"/>
        <v>0.35048505974831767</v>
      </c>
      <c r="N31" s="1">
        <f t="shared" si="4"/>
        <v>2.4053625409075527</v>
      </c>
      <c r="O31" s="1">
        <f t="shared" si="8"/>
        <v>3.7358816738217331E-2</v>
      </c>
      <c r="P31" s="1">
        <f t="shared" si="7"/>
        <v>4.2406748583813596E-2</v>
      </c>
    </row>
    <row r="32" spans="1:16" x14ac:dyDescent="0.35">
      <c r="A32">
        <v>2025</v>
      </c>
      <c r="B32">
        <v>14302.5</v>
      </c>
      <c r="C32">
        <v>1623.0158730000001</v>
      </c>
      <c r="D32">
        <v>56.55</v>
      </c>
      <c r="E32">
        <v>388.1</v>
      </c>
      <c r="F32">
        <v>5.4797850930000003</v>
      </c>
      <c r="G32" s="16">
        <v>6.8422363969999997</v>
      </c>
      <c r="H32">
        <f t="shared" si="0"/>
        <v>16382.487894490001</v>
      </c>
      <c r="I32">
        <f t="shared" si="6"/>
        <v>16.382487894490001</v>
      </c>
      <c r="K32" s="1">
        <f t="shared" si="1"/>
        <v>87.303589614190571</v>
      </c>
      <c r="L32" s="1">
        <f t="shared" si="2"/>
        <v>9.9070170748966451</v>
      </c>
      <c r="M32" s="1">
        <f t="shared" si="3"/>
        <v>0.34518566632983583</v>
      </c>
      <c r="N32" s="1">
        <f t="shared" si="4"/>
        <v>2.3689930522123657</v>
      </c>
      <c r="O32" s="1">
        <f t="shared" si="8"/>
        <v>3.3449041002148655E-2</v>
      </c>
      <c r="P32" s="1">
        <f t="shared" si="7"/>
        <v>4.1765551368429708E-2</v>
      </c>
    </row>
    <row r="33" spans="1:16" x14ac:dyDescent="0.35">
      <c r="A33">
        <v>2026</v>
      </c>
      <c r="B33">
        <v>14145</v>
      </c>
      <c r="C33">
        <v>1623.0158730000001</v>
      </c>
      <c r="D33">
        <v>56.55</v>
      </c>
      <c r="E33">
        <v>388.1</v>
      </c>
      <c r="F33">
        <v>5.4797850930000003</v>
      </c>
      <c r="G33" s="16">
        <v>6.2202149069999999</v>
      </c>
      <c r="H33">
        <f t="shared" si="0"/>
        <v>16224.365873000001</v>
      </c>
      <c r="I33">
        <f t="shared" si="6"/>
        <v>16.224365873</v>
      </c>
      <c r="K33" s="1">
        <f t="shared" si="1"/>
        <v>87.183684778334509</v>
      </c>
      <c r="L33" s="1">
        <f t="shared" si="2"/>
        <v>10.003570467434811</v>
      </c>
      <c r="M33" s="1">
        <f t="shared" si="3"/>
        <v>0.34854983204063744</v>
      </c>
      <c r="N33" s="1">
        <f t="shared" si="4"/>
        <v>2.3920811638368065</v>
      </c>
      <c r="O33" s="1">
        <f t="shared" si="8"/>
        <v>3.3775034019167795E-2</v>
      </c>
      <c r="P33" s="1">
        <f t="shared" si="7"/>
        <v>3.8338724334067535E-2</v>
      </c>
    </row>
    <row r="34" spans="1:16" x14ac:dyDescent="0.35">
      <c r="A34">
        <v>2027</v>
      </c>
      <c r="B34">
        <v>14063.333329999999</v>
      </c>
      <c r="C34">
        <v>1217.2619050000001</v>
      </c>
      <c r="D34">
        <v>56.55</v>
      </c>
      <c r="E34">
        <v>388.1</v>
      </c>
      <c r="F34">
        <v>5.4797850930000003</v>
      </c>
      <c r="G34" s="16">
        <v>6.2202149069999999</v>
      </c>
      <c r="H34">
        <f t="shared" ref="H34:H65" si="9">SUM(B34:G34)</f>
        <v>15736.945234999999</v>
      </c>
      <c r="I34">
        <f t="shared" si="6"/>
        <v>15.736945234999999</v>
      </c>
      <c r="K34" s="1">
        <f t="shared" ref="K34:K57" si="10">B34/$H34*100</f>
        <v>89.365077656381644</v>
      </c>
      <c r="L34" s="1">
        <f t="shared" ref="L34:L57" si="11">C34/$H34*100</f>
        <v>7.7350584044273711</v>
      </c>
      <c r="M34" s="1">
        <f t="shared" ref="M34:M57" si="12">D34/$H34*100</f>
        <v>0.35934547115426879</v>
      </c>
      <c r="N34" s="1">
        <f t="shared" ref="N34:N57" si="13">E34/$H34*100</f>
        <v>2.4661711291772188</v>
      </c>
      <c r="O34" s="1">
        <f t="shared" si="8"/>
        <v>3.4821148648421285E-2</v>
      </c>
      <c r="P34" s="1">
        <f t="shared" si="7"/>
        <v>3.9526190211082605E-2</v>
      </c>
    </row>
    <row r="35" spans="1:16" x14ac:dyDescent="0.35">
      <c r="A35">
        <v>2028</v>
      </c>
      <c r="B35">
        <v>13981.666670000001</v>
      </c>
      <c r="C35">
        <v>811.50793650000003</v>
      </c>
      <c r="D35">
        <v>56.55</v>
      </c>
      <c r="E35">
        <v>388.1</v>
      </c>
      <c r="F35">
        <v>5.4797850930000003</v>
      </c>
      <c r="G35" s="16">
        <v>6.2202149069999999</v>
      </c>
      <c r="H35">
        <f t="shared" si="9"/>
        <v>15249.524606500001</v>
      </c>
      <c r="I35">
        <f t="shared" si="6"/>
        <v>15.249524606500001</v>
      </c>
      <c r="K35" s="1">
        <f t="shared" si="10"/>
        <v>91.685918287842327</v>
      </c>
      <c r="L35" s="1">
        <f t="shared" si="11"/>
        <v>5.3215294079010214</v>
      </c>
      <c r="M35" s="1">
        <f t="shared" si="12"/>
        <v>0.37083123218081149</v>
      </c>
      <c r="N35" s="1">
        <f t="shared" si="13"/>
        <v>2.5449973688660115</v>
      </c>
      <c r="O35" s="1">
        <f t="shared" si="8"/>
        <v>3.5934137190508093E-2</v>
      </c>
      <c r="P35" s="1">
        <f t="shared" ref="P35:P57" si="14">G35/$H35*100</f>
        <v>4.0789566019314973E-2</v>
      </c>
    </row>
    <row r="36" spans="1:16" x14ac:dyDescent="0.35">
      <c r="A36">
        <v>2029</v>
      </c>
      <c r="B36">
        <v>13900</v>
      </c>
      <c r="C36">
        <v>811.50793650000003</v>
      </c>
      <c r="D36">
        <v>56.55</v>
      </c>
      <c r="E36">
        <v>388.1</v>
      </c>
      <c r="F36">
        <v>5.4797850930000003</v>
      </c>
      <c r="G36" s="16">
        <v>6.2202149069999999</v>
      </c>
      <c r="H36">
        <f t="shared" si="9"/>
        <v>15167.857936500001</v>
      </c>
      <c r="I36">
        <f t="shared" si="6"/>
        <v>15.167857936500001</v>
      </c>
      <c r="K36" s="1">
        <f t="shared" si="10"/>
        <v>91.641153669767561</v>
      </c>
      <c r="L36" s="1">
        <f t="shared" si="11"/>
        <v>5.3501815477001777</v>
      </c>
      <c r="M36" s="1">
        <f t="shared" si="12"/>
        <v>0.37282785899462989</v>
      </c>
      <c r="N36" s="1">
        <f t="shared" si="13"/>
        <v>2.558700125124949</v>
      </c>
      <c r="O36" s="1">
        <f t="shared" si="8"/>
        <v>3.6127613509706079E-2</v>
      </c>
      <c r="P36" s="1">
        <f t="shared" si="14"/>
        <v>4.1009184902975962E-2</v>
      </c>
    </row>
    <row r="37" spans="1:16" x14ac:dyDescent="0.35">
      <c r="A37">
        <v>2030</v>
      </c>
      <c r="B37">
        <v>13806.666670000001</v>
      </c>
      <c r="C37">
        <v>811.50793650000003</v>
      </c>
      <c r="D37">
        <v>56.55</v>
      </c>
      <c r="E37">
        <v>388.1</v>
      </c>
      <c r="F37">
        <v>5.4797850930000003</v>
      </c>
      <c r="G37" s="16">
        <v>6.2202149069999999</v>
      </c>
      <c r="H37">
        <f t="shared" si="9"/>
        <v>15074.524606500001</v>
      </c>
      <c r="I37">
        <f t="shared" si="6"/>
        <v>15.074524606500001</v>
      </c>
      <c r="K37" s="1">
        <f t="shared" si="10"/>
        <v>91.589400199371383</v>
      </c>
      <c r="L37" s="1">
        <f t="shared" si="11"/>
        <v>5.3833069876716708</v>
      </c>
      <c r="M37" s="1">
        <f t="shared" si="12"/>
        <v>0.3751362081137613</v>
      </c>
      <c r="N37" s="1">
        <f t="shared" si="13"/>
        <v>2.5745422169575733</v>
      </c>
      <c r="O37" s="1">
        <f t="shared" si="8"/>
        <v>3.635129621691132E-2</v>
      </c>
      <c r="P37" s="1">
        <f t="shared" si="14"/>
        <v>4.126309166869447E-2</v>
      </c>
    </row>
    <row r="38" spans="1:16" x14ac:dyDescent="0.35">
      <c r="A38">
        <v>2031</v>
      </c>
      <c r="B38">
        <v>13713.333329999999</v>
      </c>
      <c r="C38">
        <v>405.7539683</v>
      </c>
      <c r="D38">
        <v>56.55</v>
      </c>
      <c r="E38">
        <v>388.1</v>
      </c>
      <c r="F38">
        <v>5.4797850930000003</v>
      </c>
      <c r="G38" s="16">
        <v>6.2202149069999999</v>
      </c>
      <c r="H38">
        <f t="shared" si="9"/>
        <v>14575.437298299999</v>
      </c>
      <c r="I38">
        <f t="shared" si="6"/>
        <v>14.575437298299999</v>
      </c>
      <c r="K38" s="1">
        <f t="shared" si="10"/>
        <v>94.085227422984076</v>
      </c>
      <c r="L38" s="1">
        <f t="shared" si="11"/>
        <v>2.7838202037843827</v>
      </c>
      <c r="M38" s="1">
        <f t="shared" si="12"/>
        <v>0.38798149820585953</v>
      </c>
      <c r="N38" s="1">
        <f t="shared" si="13"/>
        <v>2.662698840914131</v>
      </c>
      <c r="O38" s="1">
        <f t="shared" si="8"/>
        <v>3.7596025291393026E-2</v>
      </c>
      <c r="P38" s="1">
        <f t="shared" si="14"/>
        <v>4.2676008820164132E-2</v>
      </c>
    </row>
    <row r="39" spans="1:16" x14ac:dyDescent="0.35">
      <c r="A39">
        <v>2032</v>
      </c>
      <c r="B39">
        <v>13620</v>
      </c>
      <c r="C39">
        <v>202.0802826</v>
      </c>
      <c r="D39">
        <v>56.55</v>
      </c>
      <c r="E39">
        <v>388.1</v>
      </c>
      <c r="F39">
        <v>5.4797850930000003</v>
      </c>
      <c r="G39" s="16">
        <v>6.2202149069999999</v>
      </c>
      <c r="H39">
        <f t="shared" si="9"/>
        <v>14278.4302826</v>
      </c>
      <c r="I39">
        <f t="shared" si="6"/>
        <v>14.2784302826</v>
      </c>
      <c r="K39" s="1">
        <f t="shared" si="10"/>
        <v>95.388636778915554</v>
      </c>
      <c r="L39" s="1">
        <f t="shared" si="11"/>
        <v>1.4152836033121885</v>
      </c>
      <c r="M39" s="1">
        <f t="shared" si="12"/>
        <v>0.39605193904902158</v>
      </c>
      <c r="N39" s="1">
        <f t="shared" si="13"/>
        <v>2.7180858982303322</v>
      </c>
      <c r="O39" s="1">
        <f t="shared" si="8"/>
        <v>3.8378063866570708E-2</v>
      </c>
      <c r="P39" s="1">
        <f t="shared" si="14"/>
        <v>4.3563716626330323E-2</v>
      </c>
    </row>
    <row r="40" spans="1:16" x14ac:dyDescent="0.35">
      <c r="A40">
        <v>2033</v>
      </c>
      <c r="B40">
        <v>13620</v>
      </c>
      <c r="C40">
        <v>117.5326831</v>
      </c>
      <c r="D40">
        <v>56.55</v>
      </c>
      <c r="E40">
        <v>388.1</v>
      </c>
      <c r="F40">
        <v>5.4797850930000003</v>
      </c>
      <c r="G40" s="16">
        <v>6.2202149069999999</v>
      </c>
      <c r="H40">
        <f t="shared" si="9"/>
        <v>14193.882683100001</v>
      </c>
      <c r="I40">
        <f t="shared" si="6"/>
        <v>14.1938826831</v>
      </c>
      <c r="K40" s="1">
        <f t="shared" si="10"/>
        <v>95.956830869235688</v>
      </c>
      <c r="L40" s="1">
        <f t="shared" si="11"/>
        <v>0.82805167355610687</v>
      </c>
      <c r="M40" s="1">
        <f t="shared" si="12"/>
        <v>0.39841107089980016</v>
      </c>
      <c r="N40" s="1">
        <f t="shared" si="13"/>
        <v>2.7342765095705119</v>
      </c>
      <c r="O40" s="1">
        <f t="shared" si="8"/>
        <v>3.8606667501377381E-2</v>
      </c>
      <c r="P40" s="1">
        <f t="shared" si="14"/>
        <v>4.3823209236512305E-2</v>
      </c>
    </row>
    <row r="41" spans="1:16" x14ac:dyDescent="0.35">
      <c r="A41">
        <v>2034</v>
      </c>
      <c r="B41">
        <v>13620</v>
      </c>
      <c r="C41">
        <v>81.150793649999997</v>
      </c>
      <c r="D41">
        <v>56.55</v>
      </c>
      <c r="E41">
        <v>388.1</v>
      </c>
      <c r="F41">
        <v>5.4797850930000003</v>
      </c>
      <c r="G41" s="16">
        <v>6.2202149069999999</v>
      </c>
      <c r="H41">
        <f t="shared" si="9"/>
        <v>14157.500793650001</v>
      </c>
      <c r="I41">
        <f t="shared" si="6"/>
        <v>14.15750079365</v>
      </c>
      <c r="K41" s="1">
        <f t="shared" si="10"/>
        <v>96.203420353039405</v>
      </c>
      <c r="L41" s="1">
        <f t="shared" si="11"/>
        <v>0.57319999364858376</v>
      </c>
      <c r="M41" s="1">
        <f t="shared" si="12"/>
        <v>0.39943490609136401</v>
      </c>
      <c r="N41" s="1">
        <f t="shared" si="13"/>
        <v>2.7413030425120848</v>
      </c>
      <c r="O41" s="1">
        <f t="shared" si="8"/>
        <v>3.8705878762569611E-2</v>
      </c>
      <c r="P41" s="1">
        <f t="shared" si="14"/>
        <v>4.3935825945988466E-2</v>
      </c>
    </row>
    <row r="42" spans="1:16" x14ac:dyDescent="0.35">
      <c r="A42">
        <v>2035</v>
      </c>
      <c r="B42">
        <v>13620</v>
      </c>
      <c r="C42">
        <v>81.150793649999997</v>
      </c>
      <c r="D42">
        <v>56.55</v>
      </c>
      <c r="E42">
        <v>388.1</v>
      </c>
      <c r="F42">
        <v>5.4797850930000003</v>
      </c>
      <c r="G42" s="16">
        <v>6.2202149069999999</v>
      </c>
      <c r="H42">
        <f t="shared" si="9"/>
        <v>14157.500793650001</v>
      </c>
      <c r="I42">
        <f t="shared" si="6"/>
        <v>14.15750079365</v>
      </c>
      <c r="K42" s="1">
        <f t="shared" si="10"/>
        <v>96.203420353039405</v>
      </c>
      <c r="L42" s="1">
        <f t="shared" si="11"/>
        <v>0.57319999364858376</v>
      </c>
      <c r="M42" s="1">
        <f t="shared" si="12"/>
        <v>0.39943490609136401</v>
      </c>
      <c r="N42" s="1">
        <f t="shared" si="13"/>
        <v>2.7413030425120848</v>
      </c>
      <c r="O42" s="1">
        <f t="shared" si="8"/>
        <v>3.8705878762569611E-2</v>
      </c>
      <c r="P42" s="1">
        <f t="shared" si="14"/>
        <v>4.3935825945988466E-2</v>
      </c>
    </row>
    <row r="43" spans="1:16" x14ac:dyDescent="0.35">
      <c r="A43">
        <v>2036</v>
      </c>
      <c r="B43">
        <v>13620</v>
      </c>
      <c r="C43">
        <v>81.150793649999997</v>
      </c>
      <c r="D43">
        <v>56.55</v>
      </c>
      <c r="E43">
        <v>388.1</v>
      </c>
      <c r="F43">
        <v>5.4797850930000003</v>
      </c>
      <c r="G43" s="16">
        <v>6.2202149069999999</v>
      </c>
      <c r="H43">
        <f t="shared" si="9"/>
        <v>14157.500793650001</v>
      </c>
      <c r="I43">
        <f t="shared" si="6"/>
        <v>14.15750079365</v>
      </c>
      <c r="K43" s="1">
        <f t="shared" si="10"/>
        <v>96.203420353039405</v>
      </c>
      <c r="L43" s="1">
        <f t="shared" si="11"/>
        <v>0.57319999364858376</v>
      </c>
      <c r="M43" s="1">
        <f t="shared" si="12"/>
        <v>0.39943490609136401</v>
      </c>
      <c r="N43" s="1">
        <f t="shared" si="13"/>
        <v>2.7413030425120848</v>
      </c>
      <c r="O43" s="1">
        <f t="shared" si="8"/>
        <v>3.8705878762569611E-2</v>
      </c>
      <c r="P43" s="1">
        <f t="shared" si="14"/>
        <v>4.3935825945988466E-2</v>
      </c>
    </row>
    <row r="44" spans="1:16" x14ac:dyDescent="0.35">
      <c r="A44">
        <v>2037</v>
      </c>
      <c r="B44">
        <v>13620</v>
      </c>
      <c r="C44">
        <v>81.150793649999997</v>
      </c>
      <c r="D44">
        <v>56.55</v>
      </c>
      <c r="E44">
        <v>388.1</v>
      </c>
      <c r="F44">
        <v>5.4797850930000003</v>
      </c>
      <c r="G44" s="16">
        <v>6.2202149069999999</v>
      </c>
      <c r="H44">
        <f t="shared" si="9"/>
        <v>14157.500793650001</v>
      </c>
      <c r="I44">
        <f t="shared" si="6"/>
        <v>14.15750079365</v>
      </c>
      <c r="K44" s="1">
        <f t="shared" si="10"/>
        <v>96.203420353039405</v>
      </c>
      <c r="L44" s="1">
        <f t="shared" si="11"/>
        <v>0.57319999364858376</v>
      </c>
      <c r="M44" s="1">
        <f t="shared" si="12"/>
        <v>0.39943490609136401</v>
      </c>
      <c r="N44" s="1">
        <f t="shared" si="13"/>
        <v>2.7413030425120848</v>
      </c>
      <c r="O44" s="1">
        <f t="shared" si="8"/>
        <v>3.8705878762569611E-2</v>
      </c>
      <c r="P44" s="1">
        <f t="shared" si="14"/>
        <v>4.3935825945988466E-2</v>
      </c>
    </row>
    <row r="45" spans="1:16" x14ac:dyDescent="0.35">
      <c r="A45">
        <v>2038</v>
      </c>
      <c r="B45">
        <v>13620</v>
      </c>
      <c r="C45">
        <v>81.150793649999997</v>
      </c>
      <c r="D45">
        <v>56.55</v>
      </c>
      <c r="E45">
        <v>388.1</v>
      </c>
      <c r="F45">
        <v>5.4797850930000003</v>
      </c>
      <c r="G45" s="16">
        <v>6.2202149069999999</v>
      </c>
      <c r="H45">
        <f t="shared" si="9"/>
        <v>14157.500793650001</v>
      </c>
      <c r="I45">
        <f t="shared" si="6"/>
        <v>14.15750079365</v>
      </c>
      <c r="K45" s="1">
        <f t="shared" si="10"/>
        <v>96.203420353039405</v>
      </c>
      <c r="L45" s="1">
        <f t="shared" si="11"/>
        <v>0.57319999364858376</v>
      </c>
      <c r="M45" s="1">
        <f t="shared" si="12"/>
        <v>0.39943490609136401</v>
      </c>
      <c r="N45" s="1">
        <f t="shared" si="13"/>
        <v>2.7413030425120848</v>
      </c>
      <c r="O45" s="1">
        <f t="shared" si="8"/>
        <v>3.8705878762569611E-2</v>
      </c>
      <c r="P45" s="1">
        <f t="shared" si="14"/>
        <v>4.3935825945988466E-2</v>
      </c>
    </row>
    <row r="46" spans="1:16" x14ac:dyDescent="0.35">
      <c r="A46">
        <v>2039</v>
      </c>
      <c r="B46">
        <v>13620</v>
      </c>
      <c r="C46">
        <v>0</v>
      </c>
      <c r="D46">
        <v>56.55</v>
      </c>
      <c r="E46">
        <v>388.1</v>
      </c>
      <c r="F46">
        <v>5.4797850930000003</v>
      </c>
      <c r="G46" s="16">
        <v>6.2202149069999999</v>
      </c>
      <c r="H46">
        <f t="shared" si="9"/>
        <v>14076.35</v>
      </c>
      <c r="I46">
        <f t="shared" si="6"/>
        <v>14.07635</v>
      </c>
      <c r="K46" s="1">
        <f t="shared" si="10"/>
        <v>96.758037417370275</v>
      </c>
      <c r="L46" s="1">
        <f t="shared" si="11"/>
        <v>0</v>
      </c>
      <c r="M46" s="1">
        <f t="shared" si="12"/>
        <v>0.40173766636947783</v>
      </c>
      <c r="N46" s="1">
        <f t="shared" si="13"/>
        <v>2.7571067783907051</v>
      </c>
      <c r="O46" s="1">
        <f t="shared" si="8"/>
        <v>3.8929019902176343E-2</v>
      </c>
      <c r="P46" s="1">
        <f t="shared" si="14"/>
        <v>4.4189117967370801E-2</v>
      </c>
    </row>
    <row r="47" spans="1:16" x14ac:dyDescent="0.35">
      <c r="A47">
        <v>2040</v>
      </c>
      <c r="B47">
        <v>13620</v>
      </c>
      <c r="C47">
        <v>0</v>
      </c>
      <c r="D47">
        <v>56.55</v>
      </c>
      <c r="E47">
        <v>388.1</v>
      </c>
      <c r="F47">
        <v>5.4797850930000003</v>
      </c>
      <c r="G47" s="16">
        <v>6.2202149069999999</v>
      </c>
      <c r="H47">
        <f t="shared" si="9"/>
        <v>14076.35</v>
      </c>
      <c r="I47">
        <f t="shared" si="6"/>
        <v>14.07635</v>
      </c>
      <c r="K47" s="1">
        <f t="shared" si="10"/>
        <v>96.758037417370275</v>
      </c>
      <c r="L47" s="1">
        <f t="shared" si="11"/>
        <v>0</v>
      </c>
      <c r="M47" s="1">
        <f t="shared" si="12"/>
        <v>0.40173766636947783</v>
      </c>
      <c r="N47" s="1">
        <f t="shared" si="13"/>
        <v>2.7571067783907051</v>
      </c>
      <c r="O47" s="1">
        <f t="shared" si="8"/>
        <v>3.8929019902176343E-2</v>
      </c>
      <c r="P47" s="1">
        <f t="shared" si="14"/>
        <v>4.4189117967370801E-2</v>
      </c>
    </row>
    <row r="48" spans="1:16" x14ac:dyDescent="0.35">
      <c r="A48">
        <v>2041</v>
      </c>
      <c r="B48">
        <v>13620</v>
      </c>
      <c r="C48">
        <v>0</v>
      </c>
      <c r="D48">
        <v>56.55</v>
      </c>
      <c r="E48">
        <v>388.1</v>
      </c>
      <c r="F48">
        <v>5.4797850930000003</v>
      </c>
      <c r="G48" s="16">
        <v>6.2202149069999999</v>
      </c>
      <c r="H48">
        <f t="shared" si="9"/>
        <v>14076.35</v>
      </c>
      <c r="I48">
        <f t="shared" si="6"/>
        <v>14.07635</v>
      </c>
      <c r="K48" s="1">
        <f t="shared" si="10"/>
        <v>96.758037417370275</v>
      </c>
      <c r="L48" s="1">
        <f t="shared" si="11"/>
        <v>0</v>
      </c>
      <c r="M48" s="1">
        <f t="shared" si="12"/>
        <v>0.40173766636947783</v>
      </c>
      <c r="N48" s="1">
        <f t="shared" si="13"/>
        <v>2.7571067783907051</v>
      </c>
      <c r="O48" s="1">
        <f t="shared" si="8"/>
        <v>3.8929019902176343E-2</v>
      </c>
      <c r="P48" s="1">
        <f t="shared" si="14"/>
        <v>4.4189117967370801E-2</v>
      </c>
    </row>
    <row r="49" spans="1:16" x14ac:dyDescent="0.35">
      <c r="A49">
        <v>2042</v>
      </c>
      <c r="B49">
        <v>13620</v>
      </c>
      <c r="C49">
        <v>0</v>
      </c>
      <c r="D49">
        <v>56.55</v>
      </c>
      <c r="E49">
        <v>388.1</v>
      </c>
      <c r="F49">
        <v>5.4797850930000003</v>
      </c>
      <c r="G49" s="16">
        <v>6.2202149069999999</v>
      </c>
      <c r="H49">
        <f t="shared" si="9"/>
        <v>14076.35</v>
      </c>
      <c r="I49">
        <f t="shared" si="6"/>
        <v>14.07635</v>
      </c>
      <c r="K49" s="1">
        <f t="shared" si="10"/>
        <v>96.758037417370275</v>
      </c>
      <c r="L49" s="1">
        <f t="shared" si="11"/>
        <v>0</v>
      </c>
      <c r="M49" s="1">
        <f t="shared" si="12"/>
        <v>0.40173766636947783</v>
      </c>
      <c r="N49" s="1">
        <f t="shared" si="13"/>
        <v>2.7571067783907051</v>
      </c>
      <c r="O49" s="1">
        <f t="shared" si="8"/>
        <v>3.8929019902176343E-2</v>
      </c>
      <c r="P49" s="1">
        <f t="shared" si="14"/>
        <v>4.4189117967370801E-2</v>
      </c>
    </row>
    <row r="50" spans="1:16" x14ac:dyDescent="0.35">
      <c r="A50">
        <v>2043</v>
      </c>
      <c r="B50">
        <v>13620</v>
      </c>
      <c r="C50">
        <v>0</v>
      </c>
      <c r="D50">
        <v>56.55</v>
      </c>
      <c r="E50">
        <v>388.1</v>
      </c>
      <c r="F50">
        <v>5.4797850930000003</v>
      </c>
      <c r="G50" s="16">
        <v>6.2202149069999999</v>
      </c>
      <c r="H50">
        <f t="shared" si="9"/>
        <v>14076.35</v>
      </c>
      <c r="I50">
        <f t="shared" si="6"/>
        <v>14.07635</v>
      </c>
      <c r="K50" s="1">
        <f t="shared" si="10"/>
        <v>96.758037417370275</v>
      </c>
      <c r="L50" s="1">
        <f t="shared" si="11"/>
        <v>0</v>
      </c>
      <c r="M50" s="1">
        <f t="shared" si="12"/>
        <v>0.40173766636947783</v>
      </c>
      <c r="N50" s="1">
        <f t="shared" si="13"/>
        <v>2.7571067783907051</v>
      </c>
      <c r="O50" s="1">
        <f t="shared" si="8"/>
        <v>3.8929019902176343E-2</v>
      </c>
      <c r="P50" s="1">
        <f t="shared" si="14"/>
        <v>4.4189117967370801E-2</v>
      </c>
    </row>
    <row r="51" spans="1:16" x14ac:dyDescent="0.35">
      <c r="A51">
        <v>2044</v>
      </c>
      <c r="B51">
        <v>13620</v>
      </c>
      <c r="C51">
        <v>0</v>
      </c>
      <c r="D51">
        <v>56.55</v>
      </c>
      <c r="E51">
        <v>388.1</v>
      </c>
      <c r="F51">
        <v>5.4797850930000003</v>
      </c>
      <c r="G51" s="16">
        <v>6.2202149069999999</v>
      </c>
      <c r="H51">
        <f t="shared" si="9"/>
        <v>14076.35</v>
      </c>
      <c r="I51">
        <f t="shared" si="6"/>
        <v>14.07635</v>
      </c>
      <c r="K51" s="1">
        <f t="shared" si="10"/>
        <v>96.758037417370275</v>
      </c>
      <c r="L51" s="1">
        <f t="shared" si="11"/>
        <v>0</v>
      </c>
      <c r="M51" s="1">
        <f t="shared" si="12"/>
        <v>0.40173766636947783</v>
      </c>
      <c r="N51" s="1">
        <f t="shared" si="13"/>
        <v>2.7571067783907051</v>
      </c>
      <c r="O51" s="1">
        <f t="shared" si="8"/>
        <v>3.8929019902176343E-2</v>
      </c>
      <c r="P51" s="1">
        <f t="shared" si="14"/>
        <v>4.4189117967370801E-2</v>
      </c>
    </row>
    <row r="52" spans="1:16" x14ac:dyDescent="0.35">
      <c r="A52">
        <v>2045</v>
      </c>
      <c r="B52">
        <v>13620</v>
      </c>
      <c r="C52">
        <v>0</v>
      </c>
      <c r="D52">
        <v>56.55</v>
      </c>
      <c r="E52">
        <v>388.1</v>
      </c>
      <c r="F52">
        <v>5.4797850930000003</v>
      </c>
      <c r="G52" s="16">
        <v>6.2202149069999999</v>
      </c>
      <c r="H52">
        <f t="shared" si="9"/>
        <v>14076.35</v>
      </c>
      <c r="I52">
        <f t="shared" si="6"/>
        <v>14.07635</v>
      </c>
      <c r="K52" s="1">
        <f t="shared" si="10"/>
        <v>96.758037417370275</v>
      </c>
      <c r="L52" s="1">
        <f t="shared" si="11"/>
        <v>0</v>
      </c>
      <c r="M52" s="1">
        <f t="shared" si="12"/>
        <v>0.40173766636947783</v>
      </c>
      <c r="N52" s="1">
        <f t="shared" si="13"/>
        <v>2.7571067783907051</v>
      </c>
      <c r="O52" s="1">
        <f t="shared" si="8"/>
        <v>3.8929019902176343E-2</v>
      </c>
      <c r="P52" s="1">
        <f t="shared" si="14"/>
        <v>4.4189117967370801E-2</v>
      </c>
    </row>
    <row r="53" spans="1:16" x14ac:dyDescent="0.35">
      <c r="A53">
        <v>2046</v>
      </c>
      <c r="B53">
        <v>13620</v>
      </c>
      <c r="C53">
        <v>0</v>
      </c>
      <c r="D53">
        <v>56.55</v>
      </c>
      <c r="E53">
        <v>388.1</v>
      </c>
      <c r="F53">
        <v>5.4797850930000003</v>
      </c>
      <c r="G53" s="16">
        <v>6.2202149069999999</v>
      </c>
      <c r="H53">
        <f t="shared" si="9"/>
        <v>14076.35</v>
      </c>
      <c r="I53">
        <f t="shared" si="6"/>
        <v>14.07635</v>
      </c>
      <c r="K53" s="1">
        <f t="shared" si="10"/>
        <v>96.758037417370275</v>
      </c>
      <c r="L53" s="1">
        <f t="shared" si="11"/>
        <v>0</v>
      </c>
      <c r="M53" s="1">
        <f t="shared" si="12"/>
        <v>0.40173766636947783</v>
      </c>
      <c r="N53" s="1">
        <f t="shared" si="13"/>
        <v>2.7571067783907051</v>
      </c>
      <c r="O53" s="1">
        <f t="shared" si="8"/>
        <v>3.8929019902176343E-2</v>
      </c>
      <c r="P53" s="1">
        <f t="shared" si="14"/>
        <v>4.4189117967370801E-2</v>
      </c>
    </row>
    <row r="54" spans="1:16" x14ac:dyDescent="0.35">
      <c r="A54">
        <v>2047</v>
      </c>
      <c r="B54">
        <v>13620</v>
      </c>
      <c r="C54">
        <v>0</v>
      </c>
      <c r="D54">
        <v>56.55</v>
      </c>
      <c r="E54">
        <v>388.1</v>
      </c>
      <c r="F54">
        <v>5.4797850930000003</v>
      </c>
      <c r="G54" s="16">
        <v>6.2202149069999999</v>
      </c>
      <c r="H54">
        <f t="shared" si="9"/>
        <v>14076.35</v>
      </c>
      <c r="I54">
        <f t="shared" si="6"/>
        <v>14.07635</v>
      </c>
      <c r="K54" s="1">
        <f t="shared" si="10"/>
        <v>96.758037417370275</v>
      </c>
      <c r="L54" s="1">
        <f t="shared" si="11"/>
        <v>0</v>
      </c>
      <c r="M54" s="1">
        <f t="shared" si="12"/>
        <v>0.40173766636947783</v>
      </c>
      <c r="N54" s="1">
        <f t="shared" si="13"/>
        <v>2.7571067783907051</v>
      </c>
      <c r="O54" s="1">
        <f t="shared" si="8"/>
        <v>3.8929019902176343E-2</v>
      </c>
      <c r="P54" s="1">
        <f t="shared" si="14"/>
        <v>4.4189117967370801E-2</v>
      </c>
    </row>
    <row r="55" spans="1:16" x14ac:dyDescent="0.35">
      <c r="A55">
        <v>2048</v>
      </c>
      <c r="B55">
        <v>13620</v>
      </c>
      <c r="C55">
        <v>0</v>
      </c>
      <c r="D55">
        <v>56.55</v>
      </c>
      <c r="E55">
        <v>388.1</v>
      </c>
      <c r="F55">
        <v>5.4797850930000003</v>
      </c>
      <c r="G55" s="16">
        <v>6.2202149069999999</v>
      </c>
      <c r="H55">
        <f t="shared" si="9"/>
        <v>14076.35</v>
      </c>
      <c r="I55">
        <f t="shared" si="6"/>
        <v>14.07635</v>
      </c>
      <c r="K55" s="1">
        <f t="shared" si="10"/>
        <v>96.758037417370275</v>
      </c>
      <c r="L55" s="1">
        <f t="shared" si="11"/>
        <v>0</v>
      </c>
      <c r="M55" s="1">
        <f t="shared" si="12"/>
        <v>0.40173766636947783</v>
      </c>
      <c r="N55" s="1">
        <f t="shared" si="13"/>
        <v>2.7571067783907051</v>
      </c>
      <c r="O55" s="1">
        <f t="shared" si="8"/>
        <v>3.8929019902176343E-2</v>
      </c>
      <c r="P55" s="1">
        <f t="shared" si="14"/>
        <v>4.4189117967370801E-2</v>
      </c>
    </row>
    <row r="56" spans="1:16" x14ac:dyDescent="0.35">
      <c r="A56">
        <v>2049</v>
      </c>
      <c r="B56">
        <v>13620</v>
      </c>
      <c r="C56">
        <v>0</v>
      </c>
      <c r="D56">
        <v>56.55</v>
      </c>
      <c r="E56">
        <v>388.1</v>
      </c>
      <c r="F56">
        <v>5.4797850930000003</v>
      </c>
      <c r="G56" s="16">
        <v>6.2202149069999999</v>
      </c>
      <c r="H56">
        <f t="shared" si="9"/>
        <v>14076.35</v>
      </c>
      <c r="I56">
        <f t="shared" si="6"/>
        <v>14.07635</v>
      </c>
      <c r="K56" s="1">
        <f t="shared" si="10"/>
        <v>96.758037417370275</v>
      </c>
      <c r="L56" s="1">
        <f t="shared" si="11"/>
        <v>0</v>
      </c>
      <c r="M56" s="1">
        <f t="shared" si="12"/>
        <v>0.40173766636947783</v>
      </c>
      <c r="N56" s="1">
        <f t="shared" si="13"/>
        <v>2.7571067783907051</v>
      </c>
      <c r="O56" s="1">
        <f t="shared" si="8"/>
        <v>3.8929019902176343E-2</v>
      </c>
      <c r="P56" s="1">
        <f t="shared" si="14"/>
        <v>4.4189117967370801E-2</v>
      </c>
    </row>
    <row r="57" spans="1:16" x14ac:dyDescent="0.35">
      <c r="A57">
        <v>2050</v>
      </c>
      <c r="B57">
        <v>13620</v>
      </c>
      <c r="C57">
        <v>0</v>
      </c>
      <c r="D57">
        <v>56.55</v>
      </c>
      <c r="E57">
        <v>388.1</v>
      </c>
      <c r="F57">
        <v>5.4797850930000003</v>
      </c>
      <c r="G57" s="16">
        <v>6.2202149069999999</v>
      </c>
      <c r="H57">
        <f t="shared" si="9"/>
        <v>14076.35</v>
      </c>
      <c r="I57">
        <f t="shared" si="6"/>
        <v>14.07635</v>
      </c>
      <c r="K57" s="1">
        <f t="shared" si="10"/>
        <v>96.758037417370275</v>
      </c>
      <c r="L57" s="1">
        <f t="shared" si="11"/>
        <v>0</v>
      </c>
      <c r="M57" s="1">
        <f t="shared" si="12"/>
        <v>0.40173766636947783</v>
      </c>
      <c r="N57" s="1">
        <f t="shared" si="13"/>
        <v>2.7571067783907051</v>
      </c>
      <c r="O57" s="1">
        <f t="shared" si="8"/>
        <v>3.8929019902176343E-2</v>
      </c>
      <c r="P57" s="1">
        <f t="shared" si="14"/>
        <v>4.4189117967370801E-2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64F1-E6DD-45E9-8C55-1E9289DFBD1B}">
  <dimension ref="A1:E14"/>
  <sheetViews>
    <sheetView workbookViewId="0">
      <selection activeCell="E5" sqref="E5:E11"/>
    </sheetView>
  </sheetViews>
  <sheetFormatPr defaultRowHeight="14.5" x14ac:dyDescent="0.35"/>
  <cols>
    <col min="1" max="1" width="15.453125" customWidth="1"/>
    <col min="2" max="3" width="9.7265625" bestFit="1" customWidth="1"/>
    <col min="4" max="4" width="11.453125" bestFit="1" customWidth="1"/>
  </cols>
  <sheetData>
    <row r="1" spans="1:5" ht="15" thickBot="1" x14ac:dyDescent="0.4">
      <c r="D1">
        <f>777/437</f>
        <v>1.7780320366132722</v>
      </c>
    </row>
    <row r="2" spans="1:5" ht="43.5" x14ac:dyDescent="0.35">
      <c r="A2" s="17" t="s">
        <v>12</v>
      </c>
      <c r="B2" s="4" t="s">
        <v>13</v>
      </c>
      <c r="C2" s="4" t="s">
        <v>15</v>
      </c>
      <c r="D2" s="4" t="s">
        <v>15</v>
      </c>
      <c r="E2" s="4" t="s">
        <v>15</v>
      </c>
    </row>
    <row r="3" spans="1:5" ht="29.5" thickBot="1" x14ac:dyDescent="0.4">
      <c r="A3" s="18"/>
      <c r="B3" s="5" t="s">
        <v>14</v>
      </c>
      <c r="C3" s="5" t="s">
        <v>16</v>
      </c>
      <c r="D3" s="3">
        <v>777</v>
      </c>
      <c r="E3" s="3">
        <v>777</v>
      </c>
    </row>
    <row r="4" spans="1:5" ht="15" thickBot="1" x14ac:dyDescent="0.4">
      <c r="A4" s="6" t="s">
        <v>17</v>
      </c>
      <c r="B4" s="8">
        <v>27000000</v>
      </c>
      <c r="C4" s="8">
        <v>47760000</v>
      </c>
      <c r="D4" s="12">
        <f>B4*$D$1</f>
        <v>48006864.988558352</v>
      </c>
      <c r="E4" s="13">
        <f>ROUND(D4,-4)</f>
        <v>48010000</v>
      </c>
    </row>
    <row r="5" spans="1:5" ht="15" thickBot="1" x14ac:dyDescent="0.4">
      <c r="A5" s="6" t="s">
        <v>3</v>
      </c>
      <c r="B5" s="8">
        <v>20600000</v>
      </c>
      <c r="C5" s="8">
        <v>36440000</v>
      </c>
      <c r="D5" s="12">
        <f t="shared" ref="D5:D11" si="0">B5*$D$1</f>
        <v>36627459.954233408</v>
      </c>
      <c r="E5" s="13">
        <f t="shared" ref="E5:E6" si="1">ROUND(D5,-4)</f>
        <v>36630000</v>
      </c>
    </row>
    <row r="6" spans="1:5" ht="15" thickBot="1" x14ac:dyDescent="0.4">
      <c r="A6" s="6" t="s">
        <v>18</v>
      </c>
      <c r="B6" s="8">
        <v>2800000</v>
      </c>
      <c r="C6" s="7">
        <v>4950000</v>
      </c>
      <c r="D6" s="12">
        <f t="shared" si="0"/>
        <v>4978489.7025171621</v>
      </c>
      <c r="E6" s="13">
        <f t="shared" si="1"/>
        <v>4980000</v>
      </c>
    </row>
    <row r="7" spans="1:5" ht="15" thickBot="1" x14ac:dyDescent="0.4">
      <c r="A7" s="6" t="s">
        <v>7</v>
      </c>
      <c r="B7" s="8">
        <v>2100000</v>
      </c>
      <c r="C7" s="7">
        <v>3715000</v>
      </c>
      <c r="D7" s="12">
        <f t="shared" si="0"/>
        <v>3733867.2768878718</v>
      </c>
      <c r="E7" s="13">
        <f>ROUND(D7,-3)</f>
        <v>3734000</v>
      </c>
    </row>
    <row r="8" spans="1:5" ht="15" thickBot="1" x14ac:dyDescent="0.4">
      <c r="A8" s="9" t="s">
        <v>19</v>
      </c>
      <c r="B8" s="8">
        <v>239000</v>
      </c>
      <c r="C8" s="7">
        <v>423000</v>
      </c>
      <c r="D8" s="12">
        <f t="shared" si="0"/>
        <v>424949.65675057209</v>
      </c>
      <c r="E8" s="13">
        <f>ROUND(D8,-3)</f>
        <v>425000</v>
      </c>
    </row>
    <row r="9" spans="1:5" ht="15" thickBot="1" x14ac:dyDescent="0.4">
      <c r="A9" s="6" t="s">
        <v>4</v>
      </c>
      <c r="B9" s="8">
        <v>1270000</v>
      </c>
      <c r="C9" s="7">
        <v>2246000</v>
      </c>
      <c r="D9" s="12">
        <f t="shared" si="0"/>
        <v>2258100.6864988557</v>
      </c>
      <c r="E9" s="13">
        <f>ROUND(D9,-3)</f>
        <v>2258000</v>
      </c>
    </row>
    <row r="10" spans="1:5" ht="15" thickBot="1" x14ac:dyDescent="0.4">
      <c r="A10" s="6" t="s">
        <v>5</v>
      </c>
      <c r="B10" s="8">
        <v>11000</v>
      </c>
      <c r="C10" s="7">
        <v>19000</v>
      </c>
      <c r="D10" s="12">
        <f t="shared" si="0"/>
        <v>19558.352402745993</v>
      </c>
      <c r="E10" s="13">
        <f>ROUND(D10,-2)</f>
        <v>19600</v>
      </c>
    </row>
    <row r="11" spans="1:5" ht="15" thickBot="1" x14ac:dyDescent="0.4">
      <c r="A11" s="6" t="s">
        <v>20</v>
      </c>
      <c r="B11" s="8">
        <v>170000</v>
      </c>
      <c r="C11" s="7">
        <v>300000</v>
      </c>
      <c r="D11" s="12">
        <f t="shared" si="0"/>
        <v>302265.4462242563</v>
      </c>
      <c r="E11" s="13">
        <f>ROUND(D11,-2)</f>
        <v>302300</v>
      </c>
    </row>
    <row r="13" spans="1:5" x14ac:dyDescent="0.35">
      <c r="A13" s="10"/>
    </row>
    <row r="14" spans="1:5" x14ac:dyDescent="0.35">
      <c r="A14" s="11" t="s">
        <v>21</v>
      </c>
    </row>
  </sheetData>
  <mergeCells count="1">
    <mergeCell ref="A2:A3"/>
  </mergeCells>
  <hyperlinks>
    <hyperlink ref="A8" location="_ftn1" display="_ftn1" xr:uid="{33F955CD-0490-452F-BCD4-CBAD6472B0BC}"/>
    <hyperlink ref="A14" location="_ftnref1" display="_ftnref1" xr:uid="{241ABD1F-9ACB-402B-BE02-228EF1684520}"/>
  </hyperlink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Silicon</vt:lpstr>
      <vt:lpstr>CdTe</vt:lpstr>
      <vt:lpstr>CSA Scaling</vt:lpstr>
      <vt:lpstr>'CSA Scaling'!_ftn1</vt:lpstr>
      <vt:lpstr>'CSA Scaling'!_ftnref1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2021-02-10T17:55:20Z</dcterms:created>
  <dcterms:modified xsi:type="dcterms:W3CDTF">2024-10-10T21:55:46Z</dcterms:modified>
</cp:coreProperties>
</file>