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CE\DataForPVICE\"/>
    </mc:Choice>
  </mc:AlternateContent>
  <xr:revisionPtr revIDLastSave="0" documentId="13_ncr:1_{C29A3BF0-2C12-40B0-936A-1434C9CF8FC2}" xr6:coauthVersionLast="47" xr6:coauthVersionMax="47" xr10:uidLastSave="{00000000-0000-0000-0000-000000000000}"/>
  <bookViews>
    <workbookView xWindow="-110" yWindow="-110" windowWidth="19420" windowHeight="10420" xr2:uid="{746C3A70-66DF-4C5E-B357-C8BF9CF6FA8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" l="1"/>
  <c r="O12" i="1"/>
  <c r="P10" i="1"/>
  <c r="M12" i="1"/>
  <c r="K12" i="1"/>
  <c r="I12" i="1"/>
  <c r="G12" i="1"/>
  <c r="E12" i="1"/>
  <c r="C12" i="1"/>
  <c r="M11" i="1"/>
  <c r="K11" i="1"/>
  <c r="O11" i="1"/>
  <c r="I11" i="1"/>
  <c r="G11" i="1"/>
  <c r="E11" i="1"/>
  <c r="C11" i="1"/>
  <c r="Q12" i="1"/>
  <c r="Q11" i="1"/>
  <c r="Q10" i="1"/>
  <c r="Q7" i="1"/>
  <c r="O10" i="1"/>
  <c r="M10" i="1"/>
  <c r="K10" i="1"/>
  <c r="I10" i="1"/>
  <c r="G10" i="1"/>
  <c r="E10" i="1"/>
  <c r="C10" i="1"/>
  <c r="K7" i="1"/>
  <c r="M7" i="1"/>
</calcChain>
</file>

<file path=xl/sharedStrings.xml><?xml version="1.0" encoding="utf-8"?>
<sst xmlns="http://schemas.openxmlformats.org/spreadsheetml/2006/main" count="31" uniqueCount="25">
  <si>
    <t>MJ/t product</t>
  </si>
  <si>
    <t>Other</t>
  </si>
  <si>
    <t>Electricity</t>
  </si>
  <si>
    <t>Coal</t>
  </si>
  <si>
    <t>Natural gas</t>
  </si>
  <si>
    <t>Diesel oil</t>
  </si>
  <si>
    <t>Heavy oil</t>
  </si>
  <si>
    <t>Energy input</t>
  </si>
  <si>
    <t>SUM</t>
  </si>
  <si>
    <t>Casting</t>
  </si>
  <si>
    <t>prebake (95% marketshare)</t>
  </si>
  <si>
    <t>Electrolysis (P)</t>
  </si>
  <si>
    <t>Electrolysis (S)</t>
  </si>
  <si>
    <t>Anode</t>
  </si>
  <si>
    <t>Paste</t>
  </si>
  <si>
    <t>Alumina production</t>
  </si>
  <si>
    <t>Bauxite mining</t>
  </si>
  <si>
    <t>stroberg 5%</t>
  </si>
  <si>
    <t>CED all energy sources</t>
  </si>
  <si>
    <t>electricty sum</t>
  </si>
  <si>
    <t>% electricity</t>
  </si>
  <si>
    <t>% fuels</t>
  </si>
  <si>
    <t>% of overall energy step</t>
  </si>
  <si>
    <t>% Fuel each step</t>
  </si>
  <si>
    <t>All but mining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</si>
</sst>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Helvetica"/>
      <family val="2"/>
    </font>
    <font>
      <sz val="11"/>
      <color theme="1"/>
      <name val="Helvetica"/>
      <family val="2"/>
    </font>
    <font>
      <sz val="10"/>
      <name val="Arial"/>
      <family val="2"/>
    </font>
    <font>
      <b/>
      <sz val="1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</cellStyleXfs>
  <cellXfs count="28">
    <xf numFmtId="0" fontId="0" fillId="0" borderId="0" xfId="0"/>
    <xf numFmtId="9" fontId="3" fillId="0" borderId="1" xfId="1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1" xfId="0" applyNumberFormat="1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3" fontId="3" fillId="0" borderId="2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0" xfId="0" applyFont="1"/>
    <xf numFmtId="0" fontId="6" fillId="0" borderId="0" xfId="0" applyFont="1"/>
    <xf numFmtId="0" fontId="6" fillId="0" borderId="3" xfId="3" applyFont="1" applyBorder="1" applyAlignment="1">
      <alignment horizontal="center"/>
    </xf>
    <xf numFmtId="0" fontId="6" fillId="2" borderId="3" xfId="3" applyFont="1" applyFill="1" applyBorder="1" applyAlignment="1">
      <alignment horizontal="center" vertical="center" wrapText="1"/>
    </xf>
    <xf numFmtId="0" fontId="6" fillId="0" borderId="4" xfId="3" applyFont="1" applyBorder="1" applyAlignment="1">
      <alignment horizontal="center"/>
    </xf>
    <xf numFmtId="0" fontId="6" fillId="0" borderId="4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wrapText="1"/>
    </xf>
    <xf numFmtId="0" fontId="6" fillId="0" borderId="5" xfId="3" applyFont="1" applyBorder="1" applyAlignment="1">
      <alignment vertical="center"/>
    </xf>
    <xf numFmtId="0" fontId="6" fillId="0" borderId="0" xfId="3" applyFont="1" applyAlignment="1">
      <alignment vertical="center"/>
    </xf>
    <xf numFmtId="0" fontId="3" fillId="0" borderId="0" xfId="2" applyFont="1" applyFill="1" applyAlignment="1">
      <alignment horizontal="right"/>
    </xf>
    <xf numFmtId="165" fontId="0" fillId="0" borderId="0" xfId="0" applyNumberFormat="1"/>
    <xf numFmtId="0" fontId="2" fillId="0" borderId="0" xfId="0" applyFont="1"/>
    <xf numFmtId="0" fontId="3" fillId="0" borderId="0" xfId="2" applyFont="1" applyFill="1" applyAlignment="1">
      <alignment horizontal="left"/>
    </xf>
    <xf numFmtId="9" fontId="0" fillId="0" borderId="0" xfId="1" applyFont="1"/>
    <xf numFmtId="9" fontId="2" fillId="0" borderId="0" xfId="1" applyFont="1"/>
  </cellXfs>
  <cellStyles count="4">
    <cellStyle name="Normal" xfId="0" builtinId="0"/>
    <cellStyle name="Normal 2" xfId="3" xr:uid="{FCEC2105-8EE0-4109-AC16-97DF6F519071}"/>
    <cellStyle name="Normal 3 2" xfId="2" xr:uid="{DF1302FC-44F6-42F9-B5AC-FFD81DB934C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31735-7F76-417A-9EAA-7FBD0D00FC78}">
  <dimension ref="A1:R12"/>
  <sheetViews>
    <sheetView tabSelected="1" workbookViewId="0">
      <selection activeCell="P12" sqref="P12"/>
    </sheetView>
  </sheetViews>
  <sheetFormatPr defaultRowHeight="14.5" x14ac:dyDescent="0.35"/>
  <cols>
    <col min="1" max="1" width="12.54296875" bestFit="1" customWidth="1"/>
    <col min="2" max="2" width="11.7265625" bestFit="1" customWidth="1"/>
    <col min="17" max="17" width="7.26953125" bestFit="1" customWidth="1"/>
  </cols>
  <sheetData>
    <row r="1" spans="1:18" ht="42" x14ac:dyDescent="0.35">
      <c r="A1" s="13"/>
      <c r="B1" s="21"/>
      <c r="C1" s="16" t="s">
        <v>16</v>
      </c>
      <c r="D1" s="20"/>
      <c r="E1" s="16" t="s">
        <v>15</v>
      </c>
      <c r="F1" s="19"/>
      <c r="G1" s="16" t="s">
        <v>14</v>
      </c>
      <c r="H1" s="18"/>
      <c r="I1" s="16" t="s">
        <v>13</v>
      </c>
      <c r="J1" s="18"/>
      <c r="K1" s="16" t="s">
        <v>12</v>
      </c>
      <c r="L1" s="17" t="s">
        <v>17</v>
      </c>
      <c r="M1" s="16" t="s">
        <v>11</v>
      </c>
      <c r="N1" s="17" t="s">
        <v>10</v>
      </c>
      <c r="O1" s="16" t="s">
        <v>9</v>
      </c>
      <c r="P1" s="15"/>
      <c r="Q1" t="s">
        <v>8</v>
      </c>
    </row>
    <row r="2" spans="1:18" x14ac:dyDescent="0.35">
      <c r="A2" s="14" t="s">
        <v>7</v>
      </c>
      <c r="B2" s="13"/>
      <c r="C2" s="4"/>
      <c r="D2" s="3"/>
      <c r="E2" s="4"/>
      <c r="F2" s="3"/>
      <c r="G2" s="4"/>
      <c r="H2" s="3"/>
      <c r="I2" s="4"/>
      <c r="J2" s="3"/>
      <c r="K2" s="4"/>
      <c r="L2" s="3"/>
      <c r="M2" s="4"/>
      <c r="N2" s="3"/>
      <c r="O2" s="4"/>
      <c r="P2" s="4"/>
    </row>
    <row r="3" spans="1:18" x14ac:dyDescent="0.35">
      <c r="A3" s="10" t="s">
        <v>6</v>
      </c>
      <c r="B3" s="9" t="s">
        <v>0</v>
      </c>
      <c r="C3" s="12">
        <v>5.7324746419199402</v>
      </c>
      <c r="D3" s="5">
        <v>0.35918920649945479</v>
      </c>
      <c r="E3" s="2">
        <v>842.03419235745673</v>
      </c>
      <c r="F3" s="5">
        <v>0.89429606608581258</v>
      </c>
      <c r="G3" s="2">
        <v>469.82502893910299</v>
      </c>
      <c r="H3" s="6">
        <v>0.97483200412669879</v>
      </c>
      <c r="I3" s="2">
        <v>559.32104996078203</v>
      </c>
      <c r="J3" s="5">
        <v>0.3206637525751404</v>
      </c>
      <c r="K3" s="4"/>
      <c r="L3" s="3"/>
      <c r="M3" s="4"/>
      <c r="N3" s="3"/>
      <c r="O3" s="2">
        <v>69.184074573412104</v>
      </c>
      <c r="P3" s="1">
        <v>0.34944262431697376</v>
      </c>
    </row>
    <row r="4" spans="1:18" x14ac:dyDescent="0.35">
      <c r="A4" s="10" t="s">
        <v>5</v>
      </c>
      <c r="B4" s="9" t="s">
        <v>0</v>
      </c>
      <c r="C4" s="12">
        <v>79.353335612399107</v>
      </c>
      <c r="D4" s="5">
        <v>0.35918920649945479</v>
      </c>
      <c r="E4" s="2">
        <v>7.0123389135446814</v>
      </c>
      <c r="F4" s="5">
        <v>0.89429606608581258</v>
      </c>
      <c r="G4" s="2">
        <v>12.0877689846116</v>
      </c>
      <c r="H4" s="6">
        <v>0.97483200412669879</v>
      </c>
      <c r="I4" s="2">
        <v>6.6206739261184104</v>
      </c>
      <c r="J4" s="5">
        <v>0.3206637525751404</v>
      </c>
      <c r="K4" s="4"/>
      <c r="L4" s="3"/>
      <c r="M4" s="4"/>
      <c r="N4" s="3"/>
      <c r="O4" s="2">
        <v>3.8375512925073201</v>
      </c>
      <c r="P4" s="1">
        <v>0.34944262431697376</v>
      </c>
    </row>
    <row r="5" spans="1:18" x14ac:dyDescent="0.35">
      <c r="A5" s="10" t="s">
        <v>4</v>
      </c>
      <c r="B5" s="9" t="s">
        <v>0</v>
      </c>
      <c r="C5" s="2">
        <v>1.0996232214272601</v>
      </c>
      <c r="D5" s="5">
        <v>0.35918920649945479</v>
      </c>
      <c r="E5" s="2">
        <v>2477.8884923403248</v>
      </c>
      <c r="F5" s="5">
        <v>0.89429606608581258</v>
      </c>
      <c r="G5" s="2">
        <v>53.596036098105898</v>
      </c>
      <c r="H5" s="6">
        <v>0.97483200412669879</v>
      </c>
      <c r="I5" s="2">
        <v>2097.3551146322102</v>
      </c>
      <c r="J5" s="5">
        <v>0.3206637525751404</v>
      </c>
      <c r="K5" s="4"/>
      <c r="L5" s="3"/>
      <c r="M5" s="4"/>
      <c r="N5" s="3"/>
      <c r="O5" s="2">
        <v>743.89370806944203</v>
      </c>
      <c r="P5" s="1">
        <v>0.34944262431697376</v>
      </c>
    </row>
    <row r="6" spans="1:18" x14ac:dyDescent="0.35">
      <c r="A6" s="10" t="s">
        <v>3</v>
      </c>
      <c r="B6" s="9" t="s">
        <v>0</v>
      </c>
      <c r="C6" s="12">
        <v>21.927162486316</v>
      </c>
      <c r="D6" s="5">
        <v>0.35918920649945479</v>
      </c>
      <c r="E6" s="2">
        <v>6414.4495805831493</v>
      </c>
      <c r="F6" s="5">
        <v>0.89429606608581258</v>
      </c>
      <c r="G6" s="7">
        <v>0</v>
      </c>
      <c r="H6" s="6">
        <v>0.97483200412669879</v>
      </c>
      <c r="I6" s="7">
        <v>0</v>
      </c>
      <c r="J6" s="5">
        <v>0.3206637525751404</v>
      </c>
      <c r="K6" s="4"/>
      <c r="L6" s="3"/>
      <c r="M6" s="4"/>
      <c r="N6" s="3"/>
      <c r="O6" s="7">
        <v>0</v>
      </c>
      <c r="P6" s="1">
        <v>0.34944262431697376</v>
      </c>
    </row>
    <row r="7" spans="1:18" x14ac:dyDescent="0.35">
      <c r="A7" s="10" t="s">
        <v>2</v>
      </c>
      <c r="B7" s="9" t="s">
        <v>0</v>
      </c>
      <c r="C7" s="12">
        <v>22.971227136563513</v>
      </c>
      <c r="D7" s="5">
        <v>0.30733432644492914</v>
      </c>
      <c r="E7" s="2">
        <v>546.87125152396993</v>
      </c>
      <c r="F7" s="5">
        <v>0.89429606608581258</v>
      </c>
      <c r="G7" s="2">
        <v>396.44753634992202</v>
      </c>
      <c r="H7" s="6">
        <v>0.97483200412669879</v>
      </c>
      <c r="I7" s="2">
        <v>465.72525666002099</v>
      </c>
      <c r="J7" s="5">
        <v>0.3206637525751404</v>
      </c>
      <c r="K7" s="2">
        <f>16780.570920003*3.6</f>
        <v>60410.055312010802</v>
      </c>
      <c r="L7" s="6">
        <v>1</v>
      </c>
      <c r="M7" s="2">
        <f>14169.5459532745*3.6</f>
        <v>51010.365431788203</v>
      </c>
      <c r="N7" s="6">
        <v>1</v>
      </c>
      <c r="O7" s="2">
        <v>392.94391564343101</v>
      </c>
      <c r="P7" s="1">
        <v>0.34944262431697376</v>
      </c>
      <c r="Q7" s="11">
        <f>C7+E7+G7+I7+0.05*K7+0.95*M7+O7</f>
        <v>53305.309113113239</v>
      </c>
      <c r="R7" t="s">
        <v>19</v>
      </c>
    </row>
    <row r="8" spans="1:18" x14ac:dyDescent="0.35">
      <c r="A8" s="10" t="s">
        <v>1</v>
      </c>
      <c r="B8" s="9" t="s">
        <v>0</v>
      </c>
      <c r="C8" s="8">
        <v>6.3716874550078387E-3</v>
      </c>
      <c r="D8" s="5">
        <v>0.35918920649945479</v>
      </c>
      <c r="E8" s="2">
        <v>168.26358377691901</v>
      </c>
      <c r="F8" s="5">
        <v>0.89429606608581258</v>
      </c>
      <c r="G8" s="7">
        <v>0</v>
      </c>
      <c r="H8" s="6">
        <v>0.97483200412669879</v>
      </c>
      <c r="I8" s="2">
        <v>116.02041431097599</v>
      </c>
      <c r="J8" s="5">
        <v>0.3206637525751404</v>
      </c>
      <c r="K8" s="4"/>
      <c r="L8" s="3"/>
      <c r="M8" s="4"/>
      <c r="N8" s="3"/>
      <c r="O8" s="2">
        <v>32.142607196956931</v>
      </c>
      <c r="P8" s="1">
        <v>0.34944262431697376</v>
      </c>
    </row>
    <row r="9" spans="1:18" x14ac:dyDescent="0.35">
      <c r="P9" t="s">
        <v>24</v>
      </c>
      <c r="Q9" s="24" t="s">
        <v>18</v>
      </c>
      <c r="R9" s="24"/>
    </row>
    <row r="10" spans="1:18" x14ac:dyDescent="0.35">
      <c r="A10" s="22" t="s">
        <v>8</v>
      </c>
      <c r="C10" s="23">
        <f>SUM(C3:C8)</f>
        <v>131.09019478608084</v>
      </c>
      <c r="E10" s="23">
        <f>SUM(E3:E8)</f>
        <v>10456.519439495363</v>
      </c>
      <c r="G10" s="23">
        <f>SUM(G3:G8)</f>
        <v>931.95637037174242</v>
      </c>
      <c r="I10" s="23">
        <f>SUM(I3:I8)</f>
        <v>3245.0425094901075</v>
      </c>
      <c r="K10" s="23">
        <f>SUM(K3:K8)</f>
        <v>60410.055312010802</v>
      </c>
      <c r="M10" s="23">
        <f>SUM(M3:M8)</f>
        <v>51010.365431788203</v>
      </c>
      <c r="O10" s="23">
        <f>SUM(O3:O8)</f>
        <v>1242.0018567757495</v>
      </c>
      <c r="P10" s="23">
        <f>E10+G10+I10+0.05*K10+0.95*M10+O10</f>
        <v>67355.870101932291</v>
      </c>
      <c r="Q10" s="24">
        <f>C10+E10+G10+I10+0.05*K10+0.95*M10+O10</f>
        <v>67486.960296718375</v>
      </c>
      <c r="R10" s="24"/>
    </row>
    <row r="11" spans="1:18" x14ac:dyDescent="0.35">
      <c r="A11" s="25" t="s">
        <v>22</v>
      </c>
      <c r="C11" s="26">
        <f>C10/$Q$10</f>
        <v>1.9424522042438951E-3</v>
      </c>
      <c r="D11" s="26"/>
      <c r="E11" s="26">
        <f>E10/$Q$10</f>
        <v>0.15494133079222155</v>
      </c>
      <c r="F11" s="26"/>
      <c r="G11" s="26">
        <f>G10/$Q$10</f>
        <v>1.380942875889255E-2</v>
      </c>
      <c r="H11" s="26"/>
      <c r="I11" s="26">
        <f>I10/$Q$10</f>
        <v>4.8083992747972398E-2</v>
      </c>
      <c r="J11" s="26"/>
      <c r="K11" s="26">
        <f>K10*0.05/$Q$10</f>
        <v>4.4756835280776688E-2</v>
      </c>
      <c r="L11" s="26"/>
      <c r="M11" s="26">
        <f>M10*0.95/$Q$10</f>
        <v>0.718062377489466</v>
      </c>
      <c r="N11" s="26"/>
      <c r="O11" s="26">
        <f>O10/$Q$10</f>
        <v>1.8403582726426976E-2</v>
      </c>
      <c r="P11" s="26"/>
      <c r="Q11" s="27">
        <f>Q7/Q10</f>
        <v>0.78986086910340914</v>
      </c>
      <c r="R11" s="24" t="s">
        <v>20</v>
      </c>
    </row>
    <row r="12" spans="1:18" x14ac:dyDescent="0.35">
      <c r="A12" s="25" t="s">
        <v>23</v>
      </c>
      <c r="C12" s="26">
        <f>1-(C7/C10)</f>
        <v>0.82476777020547543</v>
      </c>
      <c r="D12" s="26"/>
      <c r="E12" s="26">
        <f>1-(E7/E10)</f>
        <v>0.94770045093031818</v>
      </c>
      <c r="F12" s="26"/>
      <c r="G12" s="26">
        <f>1-(G7/G10)</f>
        <v>0.57460719304726093</v>
      </c>
      <c r="H12" s="26"/>
      <c r="I12" s="26">
        <f>1-(I7/I10)</f>
        <v>0.85648099977180259</v>
      </c>
      <c r="J12" s="26"/>
      <c r="K12" s="26">
        <f>1-(K7/K10)</f>
        <v>0</v>
      </c>
      <c r="L12" s="26"/>
      <c r="M12" s="26">
        <f>1-(M7/M10)</f>
        <v>0</v>
      </c>
      <c r="N12" s="26"/>
      <c r="O12" s="26">
        <f>1-(O7/O10)</f>
        <v>0.6836205086975331</v>
      </c>
      <c r="P12" s="26">
        <f>1-(E7+G7+I7+0.05*K7+0.95*M7+O7)/P10</f>
        <v>0.20894292055996877</v>
      </c>
      <c r="Q12" s="27">
        <f>1-Q11</f>
        <v>0.21013913089659086</v>
      </c>
      <c r="R12" s="2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2022-11-08T20:08:58Z</dcterms:created>
  <dcterms:modified xsi:type="dcterms:W3CDTF">2022-11-08T20:30:29Z</dcterms:modified>
</cp:coreProperties>
</file>