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ellTechCompare\"/>
    </mc:Choice>
  </mc:AlternateContent>
  <xr:revisionPtr revIDLastSave="0" documentId="13_ncr:1_{35D25E1E-7108-4315-9644-C872A5CD02BF}" xr6:coauthVersionLast="47" xr6:coauthVersionMax="47" xr10:uidLastSave="{00000000-0000-0000-0000-000000000000}"/>
  <bookViews>
    <workbookView xWindow="-120" yWindow="-16320" windowWidth="29040" windowHeight="15720" xr2:uid="{4D9EA17F-1F1A-4AC9-8411-3AEC98683D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L48" i="1"/>
  <c r="C10" i="1"/>
  <c r="R6" i="1" s="1"/>
  <c r="D10" i="1"/>
  <c r="E10" i="1"/>
  <c r="D9" i="1"/>
  <c r="E9" i="1"/>
  <c r="C9" i="1"/>
  <c r="Q7" i="1" s="1"/>
  <c r="J5" i="1"/>
  <c r="P5" i="1" s="1"/>
  <c r="J6" i="1"/>
  <c r="P6" i="1" s="1"/>
  <c r="J7" i="1"/>
  <c r="P7" i="1" s="1"/>
  <c r="J8" i="1"/>
  <c r="P8" i="1" s="1"/>
  <c r="J9" i="1"/>
  <c r="P9" i="1" s="1"/>
  <c r="J10" i="1"/>
  <c r="P10" i="1" s="1"/>
  <c r="J11" i="1"/>
  <c r="P11" i="1" s="1"/>
  <c r="P43" i="1" s="1"/>
  <c r="J12" i="1"/>
  <c r="P12" i="1" s="1"/>
  <c r="J13" i="1"/>
  <c r="P13" i="1" s="1"/>
  <c r="J14" i="1"/>
  <c r="P14" i="1" s="1"/>
  <c r="J15" i="1"/>
  <c r="P15" i="1" s="1"/>
  <c r="J16" i="1"/>
  <c r="P16" i="1" s="1"/>
  <c r="J4" i="1"/>
  <c r="P4" i="1" s="1"/>
  <c r="K40" i="1" l="1"/>
  <c r="K37" i="1"/>
  <c r="N40" i="1"/>
  <c r="N46" i="1"/>
  <c r="M46" i="1"/>
  <c r="N45" i="1"/>
  <c r="N44" i="1"/>
  <c r="N41" i="1"/>
  <c r="L47" i="1"/>
  <c r="M43" i="1"/>
  <c r="L46" i="1"/>
  <c r="L43" i="1"/>
  <c r="L38" i="1"/>
  <c r="N38" i="1"/>
  <c r="L37" i="1"/>
  <c r="N37" i="1"/>
  <c r="K36" i="1"/>
  <c r="O48" i="1"/>
  <c r="M37" i="1"/>
  <c r="K48" i="1"/>
  <c r="N48" i="1"/>
  <c r="N36" i="1"/>
  <c r="K46" i="1"/>
  <c r="M48" i="1"/>
  <c r="M45" i="1"/>
  <c r="M41" i="1"/>
  <c r="K47" i="1"/>
  <c r="O44" i="1"/>
  <c r="O40" i="1"/>
  <c r="O36" i="1"/>
  <c r="M40" i="1"/>
  <c r="K44" i="1"/>
  <c r="L45" i="1"/>
  <c r="O47" i="1"/>
  <c r="O43" i="1"/>
  <c r="O39" i="1"/>
  <c r="M44" i="1"/>
  <c r="K43" i="1"/>
  <c r="L44" i="1"/>
  <c r="N47" i="1"/>
  <c r="N43" i="1"/>
  <c r="N39" i="1"/>
  <c r="K45" i="1"/>
  <c r="K42" i="1"/>
  <c r="M47" i="1"/>
  <c r="M39" i="1"/>
  <c r="K41" i="1"/>
  <c r="L42" i="1"/>
  <c r="O46" i="1"/>
  <c r="O42" i="1"/>
  <c r="O38" i="1"/>
  <c r="L41" i="1"/>
  <c r="N42" i="1"/>
  <c r="K39" i="1"/>
  <c r="L40" i="1"/>
  <c r="M42" i="1"/>
  <c r="M38" i="1"/>
  <c r="K38" i="1"/>
  <c r="L39" i="1"/>
  <c r="O45" i="1"/>
  <c r="O41" i="1"/>
  <c r="O37" i="1"/>
  <c r="M36" i="1"/>
  <c r="Q15" i="1"/>
  <c r="Q47" i="1" s="1"/>
  <c r="Q14" i="1"/>
  <c r="Q16" i="1"/>
  <c r="Q13" i="1"/>
  <c r="Q12" i="1"/>
  <c r="R5" i="1"/>
  <c r="Q11" i="1"/>
  <c r="S15" i="1"/>
  <c r="S47" i="1" s="1"/>
  <c r="V15" i="1"/>
  <c r="V47" i="1" s="1"/>
  <c r="U15" i="1"/>
  <c r="U47" i="1" s="1"/>
  <c r="T15" i="1"/>
  <c r="T47" i="1" s="1"/>
  <c r="R4" i="1"/>
  <c r="R16" i="1"/>
  <c r="R10" i="1"/>
  <c r="R15" i="1"/>
  <c r="R47" i="1" s="1"/>
  <c r="R13" i="1"/>
  <c r="R12" i="1"/>
  <c r="Q6" i="1"/>
  <c r="R8" i="1"/>
  <c r="R14" i="1"/>
  <c r="R11" i="1"/>
  <c r="R9" i="1"/>
  <c r="Q5" i="1"/>
  <c r="R7" i="1"/>
  <c r="Q4" i="1"/>
  <c r="Q10" i="1"/>
  <c r="Q9" i="1"/>
  <c r="Q8" i="1"/>
</calcChain>
</file>

<file path=xl/sharedStrings.xml><?xml version="1.0" encoding="utf-8"?>
<sst xmlns="http://schemas.openxmlformats.org/spreadsheetml/2006/main" count="56" uniqueCount="38">
  <si>
    <t>Hallam 2022</t>
  </si>
  <si>
    <t>Table 1</t>
  </si>
  <si>
    <t>PERC</t>
  </si>
  <si>
    <t>TOPCon</t>
  </si>
  <si>
    <t>SHJ</t>
  </si>
  <si>
    <t>in 2020</t>
  </si>
  <si>
    <t>mg/W max</t>
  </si>
  <si>
    <t>mg/W min</t>
  </si>
  <si>
    <t>IRENA global deploy (MW)</t>
  </si>
  <si>
    <t>WSS PV silver demand</t>
  </si>
  <si>
    <t>Wang/Hausfather</t>
  </si>
  <si>
    <t>tonnes/GW</t>
  </si>
  <si>
    <t>IRENA global deploy (GW)</t>
  </si>
  <si>
    <t>W to MW</t>
  </si>
  <si>
    <t>Year</t>
  </si>
  <si>
    <t>tonnes/MW_min</t>
  </si>
  <si>
    <t>tonnes/MW_max</t>
  </si>
  <si>
    <t>mg to tonnes</t>
  </si>
  <si>
    <t>ITRPV</t>
  </si>
  <si>
    <t>ITRPV 2024</t>
  </si>
  <si>
    <t>monofacial p-type</t>
  </si>
  <si>
    <t>bifi p-type</t>
  </si>
  <si>
    <t>PV ICE SHJ</t>
  </si>
  <si>
    <t>PV ICE TOPCon</t>
  </si>
  <si>
    <t>PV ICE Baseline</t>
  </si>
  <si>
    <t>PV ICE PERC</t>
  </si>
  <si>
    <t>Actual nominal silver demand</t>
  </si>
  <si>
    <t>Calculated tonnes/GW</t>
  </si>
  <si>
    <t>ITRPV monofacial p-type</t>
  </si>
  <si>
    <t>ITRPV bifi p-type</t>
  </si>
  <si>
    <t>ITRPV TOPCon</t>
  </si>
  <si>
    <t>ITRPV SHJ</t>
  </si>
  <si>
    <t>Hallam PERC min</t>
  </si>
  <si>
    <t>Hallam PERC max</t>
  </si>
  <si>
    <t>WSS Demand/IRENA deployment</t>
  </si>
  <si>
    <t>Zhang 2021 PERC</t>
  </si>
  <si>
    <t>Zhang 2021 TOPCon</t>
  </si>
  <si>
    <t>Zhang 2021 SHJ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</si>
</sst>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1" fontId="0" fillId="0" borderId="0" xfId="0" applyNumberFormat="1"/>
    <xf numFmtId="164" fontId="2" fillId="0" borderId="0" xfId="1" applyNumberFormat="1" applyFont="1"/>
    <xf numFmtId="164" fontId="0" fillId="0" borderId="1" xfId="1" applyNumberFormat="1" applyFont="1" applyBorder="1" applyAlignment="1">
      <alignment vertical="center" wrapText="1"/>
    </xf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0" borderId="0" xfId="1" applyNumberFormat="1" applyFont="1"/>
    <xf numFmtId="165" fontId="0" fillId="2" borderId="0" xfId="0" applyNumberFormat="1" applyFill="1"/>
    <xf numFmtId="165" fontId="0" fillId="0" borderId="0" xfId="0" applyNumberFormat="1"/>
    <xf numFmtId="0" fontId="0" fillId="0" borderId="0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AA600"/>
      <color rgb="FFFFDC6D"/>
      <color rgb="FFFFE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Literature Comparison of Historical Silver Demand</a:t>
            </a:r>
          </a:p>
        </c:rich>
      </c:tx>
      <c:layout>
        <c:manualLayout>
          <c:xMode val="edge"/>
          <c:yMode val="edge"/>
          <c:x val="8.3198382303379392E-2"/>
          <c:y val="1.6666663021289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WSS PV silver demand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Sheet1!$K$4:$K$16</c:f>
              <c:numCache>
                <c:formatCode>_(* #,##0_);_(* \(#,##0\);_(* "-"??_);_(@_)</c:formatCode>
                <c:ptCount val="13"/>
                <c:pt idx="0">
                  <c:v>2096.3578120000002</c:v>
                </c:pt>
                <c:pt idx="1">
                  <c:v>1710.677739</c:v>
                </c:pt>
                <c:pt idx="2">
                  <c:v>1570.713197</c:v>
                </c:pt>
                <c:pt idx="3">
                  <c:v>1505.3964109999999</c:v>
                </c:pt>
                <c:pt idx="4">
                  <c:v>1682.684831</c:v>
                </c:pt>
                <c:pt idx="5">
                  <c:v>2914.3728030000002</c:v>
                </c:pt>
                <c:pt idx="6">
                  <c:v>3166.3089799999998</c:v>
                </c:pt>
                <c:pt idx="7">
                  <c:v>2877.0489250000001</c:v>
                </c:pt>
                <c:pt idx="8">
                  <c:v>3041.8960529999999</c:v>
                </c:pt>
                <c:pt idx="9">
                  <c:v>3110.323163</c:v>
                </c:pt>
                <c:pt idx="10">
                  <c:v>3421.3554789999998</c:v>
                </c:pt>
                <c:pt idx="11">
                  <c:v>4363.7833970000002</c:v>
                </c:pt>
                <c:pt idx="12">
                  <c:v>5010.7306150000004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3-4BC0-9503-C37BE280AD90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PV ICE SHJ</c:v>
                </c:pt>
              </c:strCache>
            </c:strRef>
          </c:tx>
          <c:spPr>
            <a:ln w="19050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Sheet1!$L$4:$L$16</c:f>
              <c:numCache>
                <c:formatCode>_(* #,##0_);_(* \(#,##0\);_(* "-"??_);_(@_)</c:formatCode>
                <c:ptCount val="13"/>
                <c:pt idx="0">
                  <c:v>2445.3360130000001</c:v>
                </c:pt>
                <c:pt idx="1">
                  <c:v>1799.6264120000001</c:v>
                </c:pt>
                <c:pt idx="2">
                  <c:v>1470.1184499999999</c:v>
                </c:pt>
                <c:pt idx="3">
                  <c:v>1464.706717</c:v>
                </c:pt>
                <c:pt idx="4">
                  <c:v>1477.1838809999999</c:v>
                </c:pt>
                <c:pt idx="5">
                  <c:v>1961.9332320000001</c:v>
                </c:pt>
                <c:pt idx="6">
                  <c:v>2541.8521919999998</c:v>
                </c:pt>
                <c:pt idx="7">
                  <c:v>2547.0204349999999</c:v>
                </c:pt>
                <c:pt idx="8">
                  <c:v>2582.3290750000001</c:v>
                </c:pt>
                <c:pt idx="9">
                  <c:v>2668.930789</c:v>
                </c:pt>
                <c:pt idx="10">
                  <c:v>2600.2257049999998</c:v>
                </c:pt>
                <c:pt idx="11">
                  <c:v>6865.0858660000004</c:v>
                </c:pt>
                <c:pt idx="12">
                  <c:v>11224.674432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3-4BC0-9503-C37BE280AD90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PV ICE TOPCon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Sheet1!$M$4:$M$16</c:f>
              <c:numCache>
                <c:formatCode>_(* #,##0_);_(* \(#,##0\);_(* "-"??_);_(@_)</c:formatCode>
                <c:ptCount val="13"/>
                <c:pt idx="0">
                  <c:v>2467.9803000000002</c:v>
                </c:pt>
                <c:pt idx="1">
                  <c:v>1816.29224</c:v>
                </c:pt>
                <c:pt idx="2">
                  <c:v>1483.7331180000001</c:v>
                </c:pt>
                <c:pt idx="3">
                  <c:v>1478.2717829999999</c:v>
                </c:pt>
                <c:pt idx="4">
                  <c:v>1490.8645100000001</c:v>
                </c:pt>
                <c:pt idx="5">
                  <c:v>1980.1023580000001</c:v>
                </c:pt>
                <c:pt idx="6">
                  <c:v>2565.3910860000001</c:v>
                </c:pt>
                <c:pt idx="7">
                  <c:v>2570.607043</c:v>
                </c:pt>
                <c:pt idx="8">
                  <c:v>2606.2416910000002</c:v>
                </c:pt>
                <c:pt idx="9">
                  <c:v>2693.6987359999998</c:v>
                </c:pt>
                <c:pt idx="10">
                  <c:v>2624.238852</c:v>
                </c:pt>
                <c:pt idx="11">
                  <c:v>5398.1536569999998</c:v>
                </c:pt>
                <c:pt idx="12">
                  <c:v>8973.4128390000005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3-4BC0-9503-C37BE280AD90}"/>
            </c:ext>
          </c:extLst>
        </c:ser>
        <c:ser>
          <c:idx val="3"/>
          <c:order val="3"/>
          <c:tx>
            <c:strRef>
              <c:f>Sheet1!$N$3</c:f>
              <c:strCache>
                <c:ptCount val="1"/>
                <c:pt idx="0">
                  <c:v>PV ICE Baseline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Sheet1!$N$4:$N$16</c:f>
              <c:numCache>
                <c:formatCode>0</c:formatCode>
                <c:ptCount val="13"/>
                <c:pt idx="0">
                  <c:v>2665.4384829999999</c:v>
                </c:pt>
                <c:pt idx="1">
                  <c:v>1961.6182630000001</c:v>
                </c:pt>
                <c:pt idx="2">
                  <c:v>1602.4530239999999</c:v>
                </c:pt>
                <c:pt idx="3">
                  <c:v>1596.5591569999999</c:v>
                </c:pt>
                <c:pt idx="4">
                  <c:v>1610.159598</c:v>
                </c:pt>
                <c:pt idx="5">
                  <c:v>2138.5371409999998</c:v>
                </c:pt>
                <c:pt idx="6">
                  <c:v>2770.6502380000002</c:v>
                </c:pt>
                <c:pt idx="7">
                  <c:v>2776.2822719999999</c:v>
                </c:pt>
                <c:pt idx="8">
                  <c:v>2814.759697</c:v>
                </c:pt>
                <c:pt idx="9">
                  <c:v>2909.6752320000001</c:v>
                </c:pt>
                <c:pt idx="10">
                  <c:v>2833.6334999999999</c:v>
                </c:pt>
                <c:pt idx="11">
                  <c:v>3714.4657040000002</c:v>
                </c:pt>
                <c:pt idx="12">
                  <c:v>5907.8633369999998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3-4BC0-9503-C37BE280AD90}"/>
            </c:ext>
          </c:extLst>
        </c:ser>
        <c:ser>
          <c:idx val="4"/>
          <c:order val="4"/>
          <c:tx>
            <c:strRef>
              <c:f>Sheet1!$O$3</c:f>
              <c:strCache>
                <c:ptCount val="1"/>
                <c:pt idx="0">
                  <c:v>PV ICE PERC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Sheet1!$O$4:$O$16</c:f>
              <c:numCache>
                <c:formatCode>_(* #,##0_);_(* \(#,##0\);_(* "-"??_);_(@_)</c:formatCode>
                <c:ptCount val="13"/>
                <c:pt idx="0">
                  <c:v>2491.0478450000001</c:v>
                </c:pt>
                <c:pt idx="1">
                  <c:v>1833.2695799999999</c:v>
                </c:pt>
                <c:pt idx="2">
                  <c:v>1497.6022660000001</c:v>
                </c:pt>
                <c:pt idx="3">
                  <c:v>1492.090402</c:v>
                </c:pt>
                <c:pt idx="4">
                  <c:v>1504.8008520000001</c:v>
                </c:pt>
                <c:pt idx="5">
                  <c:v>1998.611095</c:v>
                </c:pt>
                <c:pt idx="6">
                  <c:v>2589.3699590000001</c:v>
                </c:pt>
                <c:pt idx="7">
                  <c:v>2594.6345230000002</c:v>
                </c:pt>
                <c:pt idx="8">
                  <c:v>2630.601271</c:v>
                </c:pt>
                <c:pt idx="9">
                  <c:v>2718.929635</c:v>
                </c:pt>
                <c:pt idx="10">
                  <c:v>2648.700844</c:v>
                </c:pt>
                <c:pt idx="11">
                  <c:v>3275.0289299999999</c:v>
                </c:pt>
                <c:pt idx="12">
                  <c:v>5452.8905269999996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3-4BC0-9503-C37BE280AD90}"/>
            </c:ext>
          </c:extLst>
        </c:ser>
        <c:ser>
          <c:idx val="5"/>
          <c:order val="5"/>
          <c:tx>
            <c:strRef>
              <c:f>Sheet1!$P$3</c:f>
              <c:strCache>
                <c:ptCount val="1"/>
                <c:pt idx="0">
                  <c:v>Wang/Hausfather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Sheet1!$P$4:$P$16</c:f>
              <c:numCache>
                <c:formatCode>_(* #,##0_);_(* \(#,##0\);_(* "-"??_);_(@_)</c:formatCode>
                <c:ptCount val="13"/>
                <c:pt idx="0">
                  <c:v>318.78163000000001</c:v>
                </c:pt>
                <c:pt idx="1">
                  <c:v>295.30351999999903</c:v>
                </c:pt>
                <c:pt idx="2">
                  <c:v>354.81639000000001</c:v>
                </c:pt>
                <c:pt idx="3">
                  <c:v>383.89209</c:v>
                </c:pt>
                <c:pt idx="4">
                  <c:v>475.86455999999998</c:v>
                </c:pt>
                <c:pt idx="5">
                  <c:v>720.25327999999809</c:v>
                </c:pt>
                <c:pt idx="6">
                  <c:v>949.74657120000006</c:v>
                </c:pt>
                <c:pt idx="7">
                  <c:v>927.866985000005</c:v>
                </c:pt>
                <c:pt idx="8">
                  <c:v>1016.32849999999</c:v>
                </c:pt>
                <c:pt idx="9">
                  <c:v>1260.77079</c:v>
                </c:pt>
                <c:pt idx="10">
                  <c:v>1377.0430699999999</c:v>
                </c:pt>
                <c:pt idx="11">
                  <c:v>1982.0977237874902</c:v>
                </c:pt>
                <c:pt idx="12">
                  <c:v>3530.3501853400899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3-4BC0-9503-C37BE280AD90}"/>
            </c:ext>
          </c:extLst>
        </c:ser>
        <c:ser>
          <c:idx val="6"/>
          <c:order val="6"/>
          <c:tx>
            <c:strRef>
              <c:f>Sheet1!$Q$3</c:f>
              <c:strCache>
                <c:ptCount val="1"/>
                <c:pt idx="0">
                  <c:v>Hallam PERC min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Sheet1!$Q$4:$Q$16</c:f>
              <c:numCache>
                <c:formatCode>_(* #,##0_);_(* \(#,##0\);_(* "-"??_);_(@_)</c:formatCode>
                <c:ptCount val="13"/>
                <c:pt idx="0">
                  <c:v>459.04554720000004</c:v>
                </c:pt>
                <c:pt idx="1">
                  <c:v>425.23706879999861</c:v>
                </c:pt>
                <c:pt idx="2">
                  <c:v>510.9356016000001</c:v>
                </c:pt>
                <c:pt idx="3">
                  <c:v>552.80460960000005</c:v>
                </c:pt>
                <c:pt idx="4">
                  <c:v>685.24496640000007</c:v>
                </c:pt>
                <c:pt idx="5">
                  <c:v>1037.1647231999973</c:v>
                </c:pt>
                <c:pt idx="6">
                  <c:v>1367.6350625280002</c:v>
                </c:pt>
                <c:pt idx="7">
                  <c:v>1336.1284584000073</c:v>
                </c:pt>
                <c:pt idx="8">
                  <c:v>1463.5130399999857</c:v>
                </c:pt>
                <c:pt idx="9">
                  <c:v>1815.5099376000001</c:v>
                </c:pt>
                <c:pt idx="10">
                  <c:v>1982.9420208000001</c:v>
                </c:pt>
                <c:pt idx="11">
                  <c:v>2854.220722253986</c:v>
                </c:pt>
                <c:pt idx="12">
                  <c:v>5083.7042668897302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63-4BC0-9503-C37BE280AD90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  <c:pt idx="0">
                  <c:v>Hallam PERC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Sheet1!$R$4:$R$16</c:f>
              <c:numCache>
                <c:formatCode>_(* #,##0_);_(* \(#,##0\);_(* "-"??_);_(@_)</c:formatCode>
                <c:ptCount val="13"/>
                <c:pt idx="0">
                  <c:v>500.48715909999999</c:v>
                </c:pt>
                <c:pt idx="1">
                  <c:v>463.6265263999984</c:v>
                </c:pt>
                <c:pt idx="2">
                  <c:v>557.06173230000002</c:v>
                </c:pt>
                <c:pt idx="3">
                  <c:v>602.71058129999994</c:v>
                </c:pt>
                <c:pt idx="4">
                  <c:v>747.10735919999991</c:v>
                </c:pt>
                <c:pt idx="5">
                  <c:v>1130.7976495999969</c:v>
                </c:pt>
                <c:pt idx="6">
                  <c:v>1491.1021167839999</c:v>
                </c:pt>
                <c:pt idx="7">
                  <c:v>1456.7511664500075</c:v>
                </c:pt>
                <c:pt idx="8">
                  <c:v>1595.6357449999841</c:v>
                </c:pt>
                <c:pt idx="9">
                  <c:v>1979.4101402999997</c:v>
                </c:pt>
                <c:pt idx="10">
                  <c:v>2161.9576198999998</c:v>
                </c:pt>
                <c:pt idx="11">
                  <c:v>3111.8934263463593</c:v>
                </c:pt>
                <c:pt idx="12">
                  <c:v>5542.6497909839409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63-4BC0-9503-C37BE280AD90}"/>
            </c:ext>
          </c:extLst>
        </c:ser>
        <c:ser>
          <c:idx val="8"/>
          <c:order val="8"/>
          <c:tx>
            <c:strRef>
              <c:f>Sheet1!$S$3</c:f>
              <c:strCache>
                <c:ptCount val="1"/>
                <c:pt idx="0">
                  <c:v>ITRPV monofacial p-type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Sheet1!$S$4:$S$16</c:f>
              <c:numCache>
                <c:formatCode>_(* #,##0_);_(* \(#,##0\);_(* "-"??_);_(@_)</c:formatCode>
                <c:ptCount val="13"/>
                <c:pt idx="11">
                  <c:v>2180.3074961662392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63-4BC0-9503-C37BE280AD90}"/>
            </c:ext>
          </c:extLst>
        </c:ser>
        <c:ser>
          <c:idx val="9"/>
          <c:order val="9"/>
          <c:tx>
            <c:strRef>
              <c:f>Sheet1!$T$3</c:f>
              <c:strCache>
                <c:ptCount val="1"/>
                <c:pt idx="0">
                  <c:v>ITRPV bifi p-type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Sheet1!$T$4:$T$16</c:f>
              <c:numCache>
                <c:formatCode>_(* #,##0_);_(* \(#,##0\);_(* "-"??_);_(@_)</c:formatCode>
                <c:ptCount val="13"/>
                <c:pt idx="11">
                  <c:v>2279.4123823556138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63-4BC0-9503-C37BE280AD90}"/>
            </c:ext>
          </c:extLst>
        </c:ser>
        <c:ser>
          <c:idx val="10"/>
          <c:order val="10"/>
          <c:tx>
            <c:strRef>
              <c:f>Sheet1!$U$3</c:f>
              <c:strCache>
                <c:ptCount val="1"/>
                <c:pt idx="0">
                  <c:v>ITRPV TOPCon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Sheet1!$U$4:$U$16</c:f>
              <c:numCache>
                <c:formatCode>_(* #,##0_);_(* \(#,##0\);_(* "-"??_);_(@_)</c:formatCode>
                <c:ptCount val="13"/>
                <c:pt idx="11">
                  <c:v>4162.4052199537291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63-4BC0-9503-C37BE280AD90}"/>
            </c:ext>
          </c:extLst>
        </c:ser>
        <c:ser>
          <c:idx val="11"/>
          <c:order val="11"/>
          <c:tx>
            <c:strRef>
              <c:f>Sheet1!$V$3</c:f>
              <c:strCache>
                <c:ptCount val="1"/>
                <c:pt idx="0">
                  <c:v>ITRPV SHJ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Sheet1!$H$4:$H$16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Sheet1!$V$4:$V$16</c:f>
              <c:numCache>
                <c:formatCode>_(* #,##0_);_(* \(#,##0\);_(* "-"??_);_(@_)</c:formatCode>
                <c:ptCount val="13"/>
                <c:pt idx="11">
                  <c:v>5153.4540818474743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63-4BC0-9503-C37BE280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03800"/>
        <c:axId val="823304520"/>
      </c:scatterChart>
      <c:valAx>
        <c:axId val="82330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04520"/>
        <c:crosses val="autoZero"/>
        <c:crossBetween val="midCat"/>
      </c:valAx>
      <c:valAx>
        <c:axId val="8233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Silver Demand [metric tonnes]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0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06918104108585"/>
          <c:y val="9.6375744449749834E-3"/>
          <c:w val="0.28059229755813597"/>
          <c:h val="0.98350240955765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Literature comparison of Silver intensity</a:t>
            </a:r>
          </a:p>
        </c:rich>
      </c:tx>
      <c:layout>
        <c:manualLayout>
          <c:xMode val="edge"/>
          <c:yMode val="edge"/>
          <c:x val="0.16655448909634016"/>
          <c:y val="3.140096618357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Sheet1!$K$35</c:f>
              <c:strCache>
                <c:ptCount val="1"/>
                <c:pt idx="0">
                  <c:v>WSS Demand/IRENA deployment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Sheet1!$K$36:$K$56</c:f>
              <c:numCache>
                <c:formatCode>0.0</c:formatCode>
                <c:ptCount val="21"/>
                <c:pt idx="0">
                  <c:v>65.761562609489147</c:v>
                </c:pt>
                <c:pt idx="1">
                  <c:v>57.929473343223464</c:v>
                </c:pt>
                <c:pt idx="2">
                  <c:v>44.268338252356379</c:v>
                </c:pt>
                <c:pt idx="3">
                  <c:v>39.214051297592505</c:v>
                </c:pt>
                <c:pt idx="4">
                  <c:v>35.360583082715806</c:v>
                </c:pt>
                <c:pt idx="5">
                  <c:v>40.463165999049778</c:v>
                </c:pt>
                <c:pt idx="6">
                  <c:v>33.338461817233878</c:v>
                </c:pt>
                <c:pt idx="7">
                  <c:v>31.007126791993624</c:v>
                </c:pt>
                <c:pt idx="8">
                  <c:v>29.930244532156976</c:v>
                </c:pt>
                <c:pt idx="9">
                  <c:v>24.6700128815643</c:v>
                </c:pt>
                <c:pt idx="10">
                  <c:v>24.845667891854681</c:v>
                </c:pt>
                <c:pt idx="11">
                  <c:v>22.01598510824919</c:v>
                </c:pt>
                <c:pt idx="12">
                  <c:v>14.193296279239508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8-45A7-9B39-32C2EA08C28B}"/>
            </c:ext>
          </c:extLst>
        </c:ser>
        <c:ser>
          <c:idx val="1"/>
          <c:order val="1"/>
          <c:tx>
            <c:strRef>
              <c:f>Sheet1!$L$35</c:f>
              <c:strCache>
                <c:ptCount val="1"/>
                <c:pt idx="0">
                  <c:v>PV ICE SHJ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Sheet1!$L$36:$L$56</c:f>
              <c:numCache>
                <c:formatCode>0.0</c:formatCode>
                <c:ptCount val="21"/>
                <c:pt idx="0">
                  <c:v>76.708812016551903</c:v>
                </c:pt>
                <c:pt idx="1">
                  <c:v>60.941583493485147</c:v>
                </c:pt>
                <c:pt idx="2">
                  <c:v>41.433217050655408</c:v>
                </c:pt>
                <c:pt idx="3">
                  <c:v>38.154125994104227</c:v>
                </c:pt>
                <c:pt idx="4">
                  <c:v>31.042107464359187</c:v>
                </c:pt>
                <c:pt idx="5">
                  <c:v>27.239490419259255</c:v>
                </c:pt>
                <c:pt idx="6">
                  <c:v>26.763478480247443</c:v>
                </c:pt>
                <c:pt idx="7">
                  <c:v>27.450275483182391</c:v>
                </c:pt>
                <c:pt idx="8">
                  <c:v>25.408409534909488</c:v>
                </c:pt>
                <c:pt idx="9">
                  <c:v>21.169040480387398</c:v>
                </c:pt>
                <c:pt idx="10">
                  <c:v>18.882675216542065</c:v>
                </c:pt>
                <c:pt idx="11">
                  <c:v>34.635456080751936</c:v>
                </c:pt>
                <c:pt idx="12">
                  <c:v>31.794790439234262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8-45A7-9B39-32C2EA08C28B}"/>
            </c:ext>
          </c:extLst>
        </c:ser>
        <c:ser>
          <c:idx val="2"/>
          <c:order val="2"/>
          <c:tx>
            <c:strRef>
              <c:f>Sheet1!$M$35</c:f>
              <c:strCache>
                <c:ptCount val="1"/>
                <c:pt idx="0">
                  <c:v>PV ICE TOPCon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Sheet1!$M$36:$M$56</c:f>
              <c:numCache>
                <c:formatCode>0.0</c:formatCode>
                <c:ptCount val="21"/>
                <c:pt idx="0">
                  <c:v>77.419150532607546</c:v>
                </c:pt>
                <c:pt idx="1">
                  <c:v>61.505946153300378</c:v>
                </c:pt>
                <c:pt idx="2">
                  <c:v>41.816927284559767</c:v>
                </c:pt>
                <c:pt idx="3">
                  <c:v>38.507482219808175</c:v>
                </c:pt>
                <c:pt idx="4">
                  <c:v>31.32959743839718</c:v>
                </c:pt>
                <c:pt idx="5">
                  <c:v>27.491750651937405</c:v>
                </c:pt>
                <c:pt idx="6">
                  <c:v>27.011322428452058</c:v>
                </c:pt>
                <c:pt idx="7">
                  <c:v>27.704477953809146</c:v>
                </c:pt>
                <c:pt idx="8">
                  <c:v>25.643693854890678</c:v>
                </c:pt>
                <c:pt idx="9">
                  <c:v>21.36549131186645</c:v>
                </c:pt>
                <c:pt idx="10">
                  <c:v>19.057057176868113</c:v>
                </c:pt>
                <c:pt idx="11">
                  <c:v>27.234548489793639</c:v>
                </c:pt>
                <c:pt idx="12">
                  <c:v>25.417911447602084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C8-45A7-9B39-32C2EA08C28B}"/>
            </c:ext>
          </c:extLst>
        </c:ser>
        <c:ser>
          <c:idx val="3"/>
          <c:order val="3"/>
          <c:tx>
            <c:strRef>
              <c:f>Sheet1!$N$35</c:f>
              <c:strCache>
                <c:ptCount val="1"/>
                <c:pt idx="0">
                  <c:v>PV ICE Baseline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Sheet1!$N$36:$N$56</c:f>
              <c:numCache>
                <c:formatCode>0.0</c:formatCode>
                <c:ptCount val="21"/>
                <c:pt idx="0">
                  <c:v>83.613302403905763</c:v>
                </c:pt>
                <c:pt idx="1">
                  <c:v>66.427188643061442</c:v>
                </c:pt>
                <c:pt idx="2">
                  <c:v>45.1628805535167</c:v>
                </c:pt>
                <c:pt idx="3">
                  <c:v>41.588748468352129</c:v>
                </c:pt>
                <c:pt idx="4">
                  <c:v>33.836510077573337</c:v>
                </c:pt>
                <c:pt idx="5">
                  <c:v>29.691459940314409</c:v>
                </c:pt>
                <c:pt idx="6">
                  <c:v>29.172521618049092</c:v>
                </c:pt>
                <c:pt idx="7">
                  <c:v>29.921123575702879</c:v>
                </c:pt>
                <c:pt idx="8">
                  <c:v>27.695373070813499</c:v>
                </c:pt>
                <c:pt idx="9">
                  <c:v>23.07854254776953</c:v>
                </c:pt>
                <c:pt idx="10">
                  <c:v>20.577667915644788</c:v>
                </c:pt>
                <c:pt idx="11">
                  <c:v>18.740073506074239</c:v>
                </c:pt>
                <c:pt idx="12">
                  <c:v>16.734496655693313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C8-45A7-9B39-32C2EA08C28B}"/>
            </c:ext>
          </c:extLst>
        </c:ser>
        <c:ser>
          <c:idx val="4"/>
          <c:order val="4"/>
          <c:tx>
            <c:strRef>
              <c:f>Sheet1!$O$35</c:f>
              <c:strCache>
                <c:ptCount val="1"/>
                <c:pt idx="0">
                  <c:v>PV ICE PERC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Sheet1!$O$36:$O$56</c:f>
              <c:numCache>
                <c:formatCode>0.0</c:formatCode>
                <c:ptCount val="21"/>
                <c:pt idx="0">
                  <c:v>78.142766413484992</c:v>
                </c:pt>
                <c:pt idx="1">
                  <c:v>62.080857688388072</c:v>
                </c:pt>
                <c:pt idx="2">
                  <c:v>42.207809678690438</c:v>
                </c:pt>
                <c:pt idx="3">
                  <c:v>38.86744324427211</c:v>
                </c:pt>
                <c:pt idx="4">
                  <c:v>31.622461063290785</c:v>
                </c:pt>
                <c:pt idx="5">
                  <c:v>27.748726045371225</c:v>
                </c:pt>
                <c:pt idx="6">
                  <c:v>27.263798970375266</c:v>
                </c:pt>
                <c:pt idx="7">
                  <c:v>27.963431881348665</c:v>
                </c:pt>
                <c:pt idx="8">
                  <c:v>25.883376004904182</c:v>
                </c:pt>
                <c:pt idx="9">
                  <c:v>21.565614119280159</c:v>
                </c:pt>
                <c:pt idx="10">
                  <c:v>19.234698621300204</c:v>
                </c:pt>
                <c:pt idx="11">
                  <c:v>16.523044705091095</c:v>
                </c:pt>
                <c:pt idx="12">
                  <c:v>15.445749686938507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C8-45A7-9B39-32C2EA08C28B}"/>
            </c:ext>
          </c:extLst>
        </c:ser>
        <c:ser>
          <c:idx val="5"/>
          <c:order val="5"/>
          <c:tx>
            <c:strRef>
              <c:f>Sheet1!$P$35</c:f>
              <c:strCache>
                <c:ptCount val="1"/>
                <c:pt idx="0">
                  <c:v>Wang/Hausfather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Sheet1!$P$36:$P$56</c:f>
              <c:numCache>
                <c:formatCode>0.0</c:formatCode>
                <c:ptCount val="21"/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C8-45A7-9B39-32C2EA08C28B}"/>
            </c:ext>
          </c:extLst>
        </c:ser>
        <c:ser>
          <c:idx val="6"/>
          <c:order val="6"/>
          <c:tx>
            <c:strRef>
              <c:f>Sheet1!$Q$35</c:f>
              <c:strCache>
                <c:ptCount val="1"/>
                <c:pt idx="0">
                  <c:v>Hallam PERC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Sheet1!$Q$36:$Q$56</c:f>
              <c:numCache>
                <c:formatCode>0.0</c:formatCode>
                <c:ptCount val="21"/>
                <c:pt idx="11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C8-45A7-9B39-32C2EA08C28B}"/>
            </c:ext>
          </c:extLst>
        </c:ser>
        <c:ser>
          <c:idx val="7"/>
          <c:order val="7"/>
          <c:tx>
            <c:strRef>
              <c:f>Sheet1!$R$35</c:f>
              <c:strCache>
                <c:ptCount val="1"/>
                <c:pt idx="0">
                  <c:v>Hallam PERC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Sheet1!$R$36:$R$56</c:f>
              <c:numCache>
                <c:formatCode>0.0</c:formatCode>
                <c:ptCount val="21"/>
                <c:pt idx="11">
                  <c:v>15.699999999999998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C8-45A7-9B39-32C2EA08C28B}"/>
            </c:ext>
          </c:extLst>
        </c:ser>
        <c:ser>
          <c:idx val="8"/>
          <c:order val="8"/>
          <c:tx>
            <c:strRef>
              <c:f>Sheet1!$S$35</c:f>
              <c:strCache>
                <c:ptCount val="1"/>
                <c:pt idx="0">
                  <c:v>ITRPV monofacial p-type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Sheet1!$S$36:$S$56</c:f>
              <c:numCache>
                <c:formatCode>0.0</c:formatCode>
                <c:ptCount val="21"/>
                <c:pt idx="11">
                  <c:v>11</c:v>
                </c:pt>
                <c:pt idx="12">
                  <c:v>10</c:v>
                </c:pt>
                <c:pt idx="14" formatCode="General">
                  <c:v>9</c:v>
                </c:pt>
                <c:pt idx="16" formatCode="General">
                  <c:v>8</c:v>
                </c:pt>
                <c:pt idx="19" formatCode="General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C8-45A7-9B39-32C2EA08C28B}"/>
            </c:ext>
          </c:extLst>
        </c:ser>
        <c:ser>
          <c:idx val="9"/>
          <c:order val="9"/>
          <c:tx>
            <c:strRef>
              <c:f>Sheet1!$T$35</c:f>
              <c:strCache>
                <c:ptCount val="1"/>
                <c:pt idx="0">
                  <c:v>ITRPV bifi p-type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Sheet1!$T$36:$T$56</c:f>
              <c:numCache>
                <c:formatCode>0.0</c:formatCode>
                <c:ptCount val="21"/>
                <c:pt idx="11">
                  <c:v>11.5</c:v>
                </c:pt>
                <c:pt idx="12">
                  <c:v>10.5</c:v>
                </c:pt>
                <c:pt idx="14" formatCode="General">
                  <c:v>9.5</c:v>
                </c:pt>
                <c:pt idx="16" formatCode="General">
                  <c:v>8.5</c:v>
                </c:pt>
                <c:pt idx="19" formatCode="General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C8-45A7-9B39-32C2EA08C28B}"/>
            </c:ext>
          </c:extLst>
        </c:ser>
        <c:ser>
          <c:idx val="10"/>
          <c:order val="10"/>
          <c:tx>
            <c:strRef>
              <c:f>Sheet1!$U$35</c:f>
              <c:strCache>
                <c:ptCount val="1"/>
                <c:pt idx="0">
                  <c:v>ITRPV TOPCon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Sheet1!$U$36:$U$56</c:f>
              <c:numCache>
                <c:formatCode>0.0</c:formatCode>
                <c:ptCount val="21"/>
                <c:pt idx="11">
                  <c:v>20.999999999999996</c:v>
                </c:pt>
                <c:pt idx="12">
                  <c:v>18</c:v>
                </c:pt>
                <c:pt idx="14" formatCode="General">
                  <c:v>16</c:v>
                </c:pt>
                <c:pt idx="16" formatCode="General">
                  <c:v>14.5</c:v>
                </c:pt>
                <c:pt idx="19" formatCode="General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C8-45A7-9B39-32C2EA08C28B}"/>
            </c:ext>
          </c:extLst>
        </c:ser>
        <c:ser>
          <c:idx val="11"/>
          <c:order val="11"/>
          <c:tx>
            <c:strRef>
              <c:f>Sheet1!$V$35</c:f>
              <c:strCache>
                <c:ptCount val="1"/>
                <c:pt idx="0">
                  <c:v>ITRPV SHJ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Sheet1!$V$36:$V$56</c:f>
              <c:numCache>
                <c:formatCode>0.0</c:formatCode>
                <c:ptCount val="21"/>
                <c:pt idx="11">
                  <c:v>26</c:v>
                </c:pt>
                <c:pt idx="12">
                  <c:v>24</c:v>
                </c:pt>
                <c:pt idx="14" formatCode="General">
                  <c:v>19</c:v>
                </c:pt>
                <c:pt idx="16" formatCode="General">
                  <c:v>17</c:v>
                </c:pt>
                <c:pt idx="19" formatCode="General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C8-45A7-9B39-32C2EA08C28B}"/>
            </c:ext>
          </c:extLst>
        </c:ser>
        <c:ser>
          <c:idx val="12"/>
          <c:order val="12"/>
          <c:tx>
            <c:strRef>
              <c:f>Sheet1!$W$35</c:f>
              <c:strCache>
                <c:ptCount val="1"/>
                <c:pt idx="0">
                  <c:v>Zhang 2021 PERC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C000"/>
              </a:solidFill>
              <a:ln w="9525">
                <a:solidFill>
                  <a:srgbClr val="DAA600"/>
                </a:solidFill>
              </a:ln>
              <a:effectLst/>
            </c:spPr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Sheet1!$W$36:$W$56</c:f>
              <c:numCache>
                <c:formatCode>General</c:formatCode>
                <c:ptCount val="21"/>
                <c:pt idx="9">
                  <c:v>15.4</c:v>
                </c:pt>
                <c:pt idx="2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4-4E28-961A-8DA068FB4166}"/>
            </c:ext>
          </c:extLst>
        </c:ser>
        <c:ser>
          <c:idx val="13"/>
          <c:order val="13"/>
          <c:tx>
            <c:strRef>
              <c:f>Sheet1!$X$35</c:f>
              <c:strCache>
                <c:ptCount val="1"/>
                <c:pt idx="0">
                  <c:v>Zhang 2021 TOPCon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DC6D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Sheet1!$X$36:$X$56</c:f>
              <c:numCache>
                <c:formatCode>General</c:formatCode>
                <c:ptCount val="21"/>
                <c:pt idx="9">
                  <c:v>25.6</c:v>
                </c:pt>
                <c:pt idx="20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4-4E28-961A-8DA068FB4166}"/>
            </c:ext>
          </c:extLst>
        </c:ser>
        <c:ser>
          <c:idx val="14"/>
          <c:order val="14"/>
          <c:tx>
            <c:strRef>
              <c:f>Sheet1!$Y$35</c:f>
              <c:strCache>
                <c:ptCount val="1"/>
                <c:pt idx="0">
                  <c:v>Zhang 2021 SHJ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Sheet1!$J$36:$J$56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xVal>
          <c:yVal>
            <c:numRef>
              <c:f>Sheet1!$Y$36:$Y$56</c:f>
              <c:numCache>
                <c:formatCode>General</c:formatCode>
                <c:ptCount val="21"/>
                <c:pt idx="9">
                  <c:v>33.9</c:v>
                </c:pt>
                <c:pt idx="20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4-4E28-961A-8DA068FB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31256"/>
        <c:axId val="433730176"/>
      </c:scatterChart>
      <c:valAx>
        <c:axId val="43373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30176"/>
        <c:crosses val="autoZero"/>
        <c:crossBetween val="midCat"/>
      </c:valAx>
      <c:valAx>
        <c:axId val="4337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Silver Intensity </a:t>
                </a:r>
                <a:br>
                  <a:rPr lang="en-US"/>
                </a:br>
                <a:r>
                  <a:rPr lang="en-US"/>
                  <a:t>[metric tonnes/GW]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3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84524455777108"/>
          <c:y val="1.230725313414373E-3"/>
          <c:w val="0.30588463198622906"/>
          <c:h val="0.92370744417817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1362075</xdr:colOff>
      <xdr:row>7</xdr:row>
      <xdr:rowOff>180974</xdr:rowOff>
    </xdr:from>
    <xdr:to>
      <xdr:col>17</xdr:col>
      <xdr:colOff>809624</xdr:colOff>
      <xdr:row>29</xdr:row>
      <xdr:rowOff>88899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63610-9C1F-A107-1BB7-47C00A276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236537</xdr:colOff>
      <xdr:row>58</xdr:row>
      <xdr:rowOff>63500</xdr:rowOff>
    </xdr:from>
    <xdr:to>
      <xdr:col>17</xdr:col>
      <xdr:colOff>370840</xdr:colOff>
      <xdr:row>87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1DA940-D1D4-290F-0543-1ED12C3FE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A564-B4E8-4924-8FFF-B58B6768B92A}">
  <dimension ref="A1:Y58"/>
  <sheetViews>
    <sheetView tabSelected="1" topLeftCell="D1" workbookViewId="0">
      <selection activeCell="K18" sqref="K18"/>
    </sheetView>
  </sheetViews>
  <sheetFormatPr defaultRowHeight="14.5" x14ac:dyDescent="0.35"/>
  <cols>
    <col min="2" max="2" width="11.26953125" bestFit="1" customWidth="1"/>
    <col min="9" max="9" width="15.08984375" customWidth="1"/>
    <col min="10" max="10" width="7.1796875" customWidth="1"/>
    <col min="11" max="11" width="19.81640625" bestFit="1" customWidth="1"/>
    <col min="12" max="15" width="19.6328125" customWidth="1"/>
    <col min="16" max="16" width="19.26953125" bestFit="1" customWidth="1"/>
    <col min="17" max="17" width="23.7265625" bestFit="1" customWidth="1"/>
    <col min="18" max="18" width="24" bestFit="1" customWidth="1"/>
    <col min="19" max="22" width="10.36328125" bestFit="1" customWidth="1"/>
  </cols>
  <sheetData>
    <row r="1" spans="1:22" x14ac:dyDescent="0.35">
      <c r="K1" s="1" t="s">
        <v>26</v>
      </c>
    </row>
    <row r="2" spans="1:22" x14ac:dyDescent="0.35">
      <c r="B2" t="s">
        <v>0</v>
      </c>
      <c r="K2" s="1" t="s">
        <v>9</v>
      </c>
      <c r="L2" s="1"/>
      <c r="M2" s="1"/>
      <c r="N2" s="1"/>
      <c r="O2" s="1"/>
      <c r="S2" t="s">
        <v>18</v>
      </c>
    </row>
    <row r="3" spans="1:22" x14ac:dyDescent="0.35">
      <c r="B3" t="s">
        <v>1</v>
      </c>
      <c r="H3" t="s">
        <v>14</v>
      </c>
      <c r="I3" t="s">
        <v>8</v>
      </c>
      <c r="J3" t="s">
        <v>12</v>
      </c>
      <c r="K3" s="1" t="s">
        <v>9</v>
      </c>
      <c r="L3" t="s">
        <v>22</v>
      </c>
      <c r="M3" t="s">
        <v>23</v>
      </c>
      <c r="N3" t="s">
        <v>24</v>
      </c>
      <c r="O3" t="s">
        <v>25</v>
      </c>
      <c r="P3" t="s">
        <v>10</v>
      </c>
      <c r="Q3" t="s">
        <v>32</v>
      </c>
      <c r="R3" t="s">
        <v>33</v>
      </c>
      <c r="S3" t="s">
        <v>28</v>
      </c>
      <c r="T3" t="s">
        <v>29</v>
      </c>
      <c r="U3" t="s">
        <v>30</v>
      </c>
      <c r="V3" t="s">
        <v>31</v>
      </c>
    </row>
    <row r="4" spans="1:22" x14ac:dyDescent="0.35">
      <c r="B4" t="s">
        <v>5</v>
      </c>
      <c r="C4" t="s">
        <v>2</v>
      </c>
      <c r="D4" t="s">
        <v>3</v>
      </c>
      <c r="E4" t="s">
        <v>4</v>
      </c>
      <c r="H4">
        <v>2011</v>
      </c>
      <c r="I4">
        <v>31878.163</v>
      </c>
      <c r="J4">
        <f>I4/1000</f>
        <v>31.878163000000001</v>
      </c>
      <c r="K4" s="3">
        <v>2096.3578120000002</v>
      </c>
      <c r="L4" s="4">
        <v>2445.3360130000001</v>
      </c>
      <c r="M4" s="4">
        <v>2467.9803000000002</v>
      </c>
      <c r="N4" s="11">
        <v>2665.4384829999999</v>
      </c>
      <c r="O4" s="4">
        <v>2491.0478450000001</v>
      </c>
      <c r="P4" s="5">
        <f t="shared" ref="P4:P16" si="0">$B$13*J4</f>
        <v>318.78163000000001</v>
      </c>
      <c r="Q4" s="6">
        <f>$C$9*I4</f>
        <v>459.04554720000004</v>
      </c>
      <c r="R4" s="6">
        <f>$C$10*I4</f>
        <v>500.48715909999999</v>
      </c>
      <c r="S4" s="7"/>
      <c r="T4" s="7"/>
      <c r="U4" s="7"/>
      <c r="V4" s="7"/>
    </row>
    <row r="5" spans="1:22" x14ac:dyDescent="0.35">
      <c r="B5" t="s">
        <v>7</v>
      </c>
      <c r="C5">
        <v>14.4</v>
      </c>
      <c r="D5">
        <v>20.399999999999999</v>
      </c>
      <c r="E5">
        <v>30.3</v>
      </c>
      <c r="H5">
        <v>2012</v>
      </c>
      <c r="I5">
        <v>29530.351999999901</v>
      </c>
      <c r="J5">
        <f t="shared" ref="J5:J16" si="1">I5/1000</f>
        <v>29.530351999999901</v>
      </c>
      <c r="K5" s="3">
        <v>1710.677739</v>
      </c>
      <c r="L5" s="4">
        <v>1799.6264120000001</v>
      </c>
      <c r="M5" s="4">
        <v>1816.29224</v>
      </c>
      <c r="N5" s="11">
        <v>1961.6182630000001</v>
      </c>
      <c r="O5" s="4">
        <v>1833.2695799999999</v>
      </c>
      <c r="P5" s="5">
        <f t="shared" si="0"/>
        <v>295.30351999999903</v>
      </c>
      <c r="Q5" s="6">
        <f t="shared" ref="Q5:Q16" si="2">$C$9*I5</f>
        <v>425.23706879999861</v>
      </c>
      <c r="R5" s="6">
        <f t="shared" ref="R5:R16" si="3">$C$10*I5</f>
        <v>463.6265263999984</v>
      </c>
      <c r="S5" s="7"/>
      <c r="T5" s="7"/>
      <c r="U5" s="7"/>
      <c r="V5" s="7"/>
    </row>
    <row r="6" spans="1:22" x14ac:dyDescent="0.35">
      <c r="B6" t="s">
        <v>6</v>
      </c>
      <c r="C6">
        <v>15.7</v>
      </c>
      <c r="D6">
        <v>26</v>
      </c>
      <c r="E6">
        <v>37.4</v>
      </c>
      <c r="H6">
        <v>2013</v>
      </c>
      <c r="I6">
        <v>35481.639000000003</v>
      </c>
      <c r="J6">
        <f t="shared" si="1"/>
        <v>35.481639000000001</v>
      </c>
      <c r="K6" s="3">
        <v>1570.713197</v>
      </c>
      <c r="L6" s="4">
        <v>1470.1184499999999</v>
      </c>
      <c r="M6" s="4">
        <v>1483.7331180000001</v>
      </c>
      <c r="N6" s="11">
        <v>1602.4530239999999</v>
      </c>
      <c r="O6" s="4">
        <v>1497.6022660000001</v>
      </c>
      <c r="P6" s="5">
        <f t="shared" si="0"/>
        <v>354.81639000000001</v>
      </c>
      <c r="Q6" s="6">
        <f t="shared" si="2"/>
        <v>510.9356016000001</v>
      </c>
      <c r="R6" s="6">
        <f t="shared" si="3"/>
        <v>557.06173230000002</v>
      </c>
      <c r="S6" s="7"/>
      <c r="T6" s="7"/>
      <c r="U6" s="7"/>
      <c r="V6" s="7"/>
    </row>
    <row r="7" spans="1:22" x14ac:dyDescent="0.35">
      <c r="B7" t="s">
        <v>17</v>
      </c>
      <c r="C7" s="2">
        <v>1000000000</v>
      </c>
      <c r="H7">
        <v>2014</v>
      </c>
      <c r="I7">
        <v>38389.209000000003</v>
      </c>
      <c r="J7">
        <f t="shared" si="1"/>
        <v>38.389209000000001</v>
      </c>
      <c r="K7" s="3">
        <v>1505.3964109999999</v>
      </c>
      <c r="L7" s="4">
        <v>1464.706717</v>
      </c>
      <c r="M7" s="4">
        <v>1478.2717829999999</v>
      </c>
      <c r="N7" s="11">
        <v>1596.5591569999999</v>
      </c>
      <c r="O7" s="4">
        <v>1492.090402</v>
      </c>
      <c r="P7" s="5">
        <f t="shared" si="0"/>
        <v>383.89209</v>
      </c>
      <c r="Q7" s="6">
        <f t="shared" si="2"/>
        <v>552.80460960000005</v>
      </c>
      <c r="R7" s="6">
        <f t="shared" si="3"/>
        <v>602.71058129999994</v>
      </c>
      <c r="S7" s="7"/>
      <c r="T7" s="7"/>
      <c r="U7" s="7"/>
      <c r="V7" s="7"/>
    </row>
    <row r="8" spans="1:22" x14ac:dyDescent="0.35">
      <c r="B8" t="s">
        <v>13</v>
      </c>
      <c r="C8" s="2">
        <v>1000000</v>
      </c>
      <c r="H8">
        <v>2015</v>
      </c>
      <c r="I8">
        <v>47586.455999999998</v>
      </c>
      <c r="J8">
        <f t="shared" si="1"/>
        <v>47.586455999999998</v>
      </c>
      <c r="K8" s="3">
        <v>1682.684831</v>
      </c>
      <c r="L8" s="4">
        <v>1477.1838809999999</v>
      </c>
      <c r="M8" s="4">
        <v>1490.8645100000001</v>
      </c>
      <c r="N8" s="11">
        <v>1610.159598</v>
      </c>
      <c r="O8" s="4">
        <v>1504.8008520000001</v>
      </c>
      <c r="P8" s="5">
        <f t="shared" si="0"/>
        <v>475.86455999999998</v>
      </c>
      <c r="Q8" s="6">
        <f t="shared" si="2"/>
        <v>685.24496640000007</v>
      </c>
      <c r="R8" s="6">
        <f t="shared" si="3"/>
        <v>747.10735919999991</v>
      </c>
      <c r="S8" s="7"/>
      <c r="T8" s="7"/>
      <c r="U8" s="7"/>
      <c r="V8" s="7"/>
    </row>
    <row r="9" spans="1:22" x14ac:dyDescent="0.35">
      <c r="B9" t="s">
        <v>15</v>
      </c>
      <c r="C9">
        <f>C5*($C$8/$C$7)</f>
        <v>1.4400000000000001E-2</v>
      </c>
      <c r="D9">
        <f t="shared" ref="D9:E10" si="4">D5*($C$8/$C$7)</f>
        <v>2.0399999999999998E-2</v>
      </c>
      <c r="E9">
        <f t="shared" si="4"/>
        <v>3.0300000000000001E-2</v>
      </c>
      <c r="H9">
        <v>2016</v>
      </c>
      <c r="I9">
        <v>72025.327999999805</v>
      </c>
      <c r="J9">
        <f t="shared" si="1"/>
        <v>72.025327999999803</v>
      </c>
      <c r="K9" s="3">
        <v>2914.3728030000002</v>
      </c>
      <c r="L9" s="4">
        <v>1961.9332320000001</v>
      </c>
      <c r="M9" s="4">
        <v>1980.1023580000001</v>
      </c>
      <c r="N9" s="11">
        <v>2138.5371409999998</v>
      </c>
      <c r="O9" s="4">
        <v>1998.611095</v>
      </c>
      <c r="P9" s="5">
        <f t="shared" si="0"/>
        <v>720.25327999999809</v>
      </c>
      <c r="Q9" s="6">
        <f t="shared" si="2"/>
        <v>1037.1647231999973</v>
      </c>
      <c r="R9" s="6">
        <f t="shared" si="3"/>
        <v>1130.7976495999969</v>
      </c>
      <c r="S9" s="7"/>
      <c r="T9" s="7"/>
      <c r="U9" s="7"/>
      <c r="V9" s="7"/>
    </row>
    <row r="10" spans="1:22" x14ac:dyDescent="0.35">
      <c r="B10" t="s">
        <v>16</v>
      </c>
      <c r="C10">
        <f>C6*($C$8/$C$7)</f>
        <v>1.5699999999999999E-2</v>
      </c>
      <c r="D10">
        <f t="shared" si="4"/>
        <v>2.6000000000000002E-2</v>
      </c>
      <c r="E10">
        <f t="shared" si="4"/>
        <v>3.7400000000000003E-2</v>
      </c>
      <c r="H10">
        <v>2017</v>
      </c>
      <c r="I10">
        <v>94974.657120000003</v>
      </c>
      <c r="J10">
        <f t="shared" si="1"/>
        <v>94.974657120000003</v>
      </c>
      <c r="K10" s="3">
        <v>3166.3089799999998</v>
      </c>
      <c r="L10" s="4">
        <v>2541.8521919999998</v>
      </c>
      <c r="M10" s="4">
        <v>2565.3910860000001</v>
      </c>
      <c r="N10" s="11">
        <v>2770.6502380000002</v>
      </c>
      <c r="O10" s="4">
        <v>2589.3699590000001</v>
      </c>
      <c r="P10" s="5">
        <f t="shared" si="0"/>
        <v>949.74657120000006</v>
      </c>
      <c r="Q10" s="6">
        <f t="shared" si="2"/>
        <v>1367.6350625280002</v>
      </c>
      <c r="R10" s="6">
        <f t="shared" si="3"/>
        <v>1491.1021167839999</v>
      </c>
      <c r="S10" s="7"/>
      <c r="T10" s="7"/>
      <c r="U10" s="7"/>
      <c r="V10" s="7"/>
    </row>
    <row r="11" spans="1:22" x14ac:dyDescent="0.35">
      <c r="H11">
        <v>2018</v>
      </c>
      <c r="I11">
        <v>92786.698500000493</v>
      </c>
      <c r="J11">
        <f t="shared" si="1"/>
        <v>92.786698500000497</v>
      </c>
      <c r="K11" s="3">
        <v>2877.0489250000001</v>
      </c>
      <c r="L11" s="4">
        <v>2547.0204349999999</v>
      </c>
      <c r="M11" s="4">
        <v>2570.607043</v>
      </c>
      <c r="N11" s="11">
        <v>2776.2822719999999</v>
      </c>
      <c r="O11" s="4">
        <v>2594.6345230000002</v>
      </c>
      <c r="P11" s="5">
        <f t="shared" si="0"/>
        <v>927.866985000005</v>
      </c>
      <c r="Q11" s="6">
        <f t="shared" si="2"/>
        <v>1336.1284584000073</v>
      </c>
      <c r="R11" s="6">
        <f t="shared" si="3"/>
        <v>1456.7511664500075</v>
      </c>
      <c r="S11" s="7"/>
      <c r="T11" s="7"/>
      <c r="U11" s="7"/>
      <c r="V11" s="7"/>
    </row>
    <row r="12" spans="1:22" x14ac:dyDescent="0.35">
      <c r="B12" t="s">
        <v>10</v>
      </c>
      <c r="H12">
        <v>2019</v>
      </c>
      <c r="I12">
        <v>101632.849999999</v>
      </c>
      <c r="J12">
        <f t="shared" si="1"/>
        <v>101.632849999999</v>
      </c>
      <c r="K12" s="3">
        <v>3041.8960529999999</v>
      </c>
      <c r="L12" s="4">
        <v>2582.3290750000001</v>
      </c>
      <c r="M12" s="4">
        <v>2606.2416910000002</v>
      </c>
      <c r="N12" s="11">
        <v>2814.759697</v>
      </c>
      <c r="O12" s="4">
        <v>2630.601271</v>
      </c>
      <c r="P12" s="5">
        <f t="shared" si="0"/>
        <v>1016.32849999999</v>
      </c>
      <c r="Q12" s="6">
        <f t="shared" si="2"/>
        <v>1463.5130399999857</v>
      </c>
      <c r="R12" s="6">
        <f t="shared" si="3"/>
        <v>1595.6357449999841</v>
      </c>
      <c r="S12" s="7"/>
      <c r="T12" s="7"/>
      <c r="U12" s="7"/>
      <c r="V12" s="7"/>
    </row>
    <row r="13" spans="1:22" x14ac:dyDescent="0.35">
      <c r="B13">
        <v>10</v>
      </c>
      <c r="C13" t="s">
        <v>11</v>
      </c>
      <c r="H13">
        <v>2020</v>
      </c>
      <c r="I13">
        <v>126077.079</v>
      </c>
      <c r="J13">
        <f t="shared" si="1"/>
        <v>126.077079</v>
      </c>
      <c r="K13" s="3">
        <v>3110.323163</v>
      </c>
      <c r="L13" s="4">
        <v>2668.930789</v>
      </c>
      <c r="M13" s="4">
        <v>2693.6987359999998</v>
      </c>
      <c r="N13" s="11">
        <v>2909.6752320000001</v>
      </c>
      <c r="O13" s="4">
        <v>2718.929635</v>
      </c>
      <c r="P13" s="5">
        <f t="shared" si="0"/>
        <v>1260.77079</v>
      </c>
      <c r="Q13" s="6">
        <f t="shared" si="2"/>
        <v>1815.5099376000001</v>
      </c>
      <c r="R13" s="6">
        <f t="shared" si="3"/>
        <v>1979.4101402999997</v>
      </c>
      <c r="S13" s="7"/>
      <c r="T13" s="7"/>
      <c r="U13" s="7"/>
      <c r="V13" s="7"/>
    </row>
    <row r="14" spans="1:22" x14ac:dyDescent="0.35">
      <c r="H14">
        <v>2021</v>
      </c>
      <c r="I14">
        <v>137704.307</v>
      </c>
      <c r="J14">
        <f t="shared" si="1"/>
        <v>137.704307</v>
      </c>
      <c r="K14" s="3">
        <v>3421.3554789999998</v>
      </c>
      <c r="L14" s="4">
        <v>2600.2257049999998</v>
      </c>
      <c r="M14" s="4">
        <v>2624.238852</v>
      </c>
      <c r="N14" s="11">
        <v>2833.6334999999999</v>
      </c>
      <c r="O14" s="4">
        <v>2648.700844</v>
      </c>
      <c r="P14" s="5">
        <f t="shared" si="0"/>
        <v>1377.0430699999999</v>
      </c>
      <c r="Q14" s="6">
        <f t="shared" si="2"/>
        <v>1982.9420208000001</v>
      </c>
      <c r="R14" s="6">
        <f t="shared" si="3"/>
        <v>2161.9576198999998</v>
      </c>
      <c r="S14" s="7"/>
      <c r="T14" s="7"/>
      <c r="U14" s="7"/>
      <c r="V14" s="7"/>
    </row>
    <row r="15" spans="1:22" x14ac:dyDescent="0.35">
      <c r="B15" t="s">
        <v>19</v>
      </c>
      <c r="C15" t="s">
        <v>20</v>
      </c>
      <c r="D15" t="s">
        <v>21</v>
      </c>
      <c r="E15" t="s">
        <v>3</v>
      </c>
      <c r="F15" t="s">
        <v>4</v>
      </c>
      <c r="H15">
        <v>2022</v>
      </c>
      <c r="I15">
        <v>198209.77237874901</v>
      </c>
      <c r="J15">
        <f t="shared" si="1"/>
        <v>198.20977237874902</v>
      </c>
      <c r="K15" s="3">
        <v>4363.7833970000002</v>
      </c>
      <c r="L15" s="4">
        <v>6865.0858660000004</v>
      </c>
      <c r="M15" s="4">
        <v>5398.1536569999998</v>
      </c>
      <c r="N15" s="11">
        <v>3714.4657040000002</v>
      </c>
      <c r="O15" s="4">
        <v>3275.0289299999999</v>
      </c>
      <c r="P15" s="5">
        <f t="shared" si="0"/>
        <v>1982.0977237874902</v>
      </c>
      <c r="Q15" s="6">
        <f t="shared" si="2"/>
        <v>2854.220722253986</v>
      </c>
      <c r="R15" s="6">
        <f t="shared" si="3"/>
        <v>3111.8934263463593</v>
      </c>
      <c r="S15" s="7">
        <f>C16*$J15</f>
        <v>2180.3074961662392</v>
      </c>
      <c r="T15" s="7">
        <f>D16*$J15</f>
        <v>2279.4123823556138</v>
      </c>
      <c r="U15" s="7">
        <f>E16*$J15</f>
        <v>4162.4052199537291</v>
      </c>
      <c r="V15" s="7">
        <f>F16*$J15</f>
        <v>5153.4540818474743</v>
      </c>
    </row>
    <row r="16" spans="1:22" x14ac:dyDescent="0.35">
      <c r="A16">
        <v>2022</v>
      </c>
      <c r="B16" t="s">
        <v>11</v>
      </c>
      <c r="C16">
        <v>11</v>
      </c>
      <c r="D16">
        <v>11.5</v>
      </c>
      <c r="E16">
        <v>21</v>
      </c>
      <c r="F16">
        <v>26</v>
      </c>
      <c r="H16" s="1">
        <v>2023</v>
      </c>
      <c r="I16" s="1">
        <v>353035.018534009</v>
      </c>
      <c r="J16" s="1">
        <f t="shared" si="1"/>
        <v>353.035018534009</v>
      </c>
      <c r="K16" s="3">
        <v>5010.7306150000004</v>
      </c>
      <c r="L16" s="4">
        <v>11224.674432</v>
      </c>
      <c r="M16" s="4">
        <v>8973.4128390000005</v>
      </c>
      <c r="N16" s="11">
        <v>5907.8633369999998</v>
      </c>
      <c r="O16" s="4">
        <v>5452.8905269999996</v>
      </c>
      <c r="P16" s="5">
        <f t="shared" si="0"/>
        <v>3530.3501853400899</v>
      </c>
      <c r="Q16" s="6">
        <f t="shared" si="2"/>
        <v>5083.7042668897302</v>
      </c>
      <c r="R16" s="6">
        <f t="shared" si="3"/>
        <v>5542.6497909839409</v>
      </c>
      <c r="S16" s="7"/>
      <c r="T16" s="7"/>
      <c r="U16" s="7"/>
      <c r="V16" s="7"/>
    </row>
    <row r="17" spans="1:15" x14ac:dyDescent="0.35">
      <c r="A17">
        <v>2033</v>
      </c>
      <c r="B17" t="s">
        <v>11</v>
      </c>
      <c r="C17">
        <v>6</v>
      </c>
      <c r="D17">
        <v>7</v>
      </c>
      <c r="E17">
        <v>12</v>
      </c>
      <c r="F17">
        <v>14</v>
      </c>
      <c r="H17" s="12">
        <v>2024</v>
      </c>
      <c r="I17" s="12"/>
      <c r="J17" s="12"/>
      <c r="L17" s="11">
        <v>15312.874656</v>
      </c>
      <c r="M17" s="11">
        <v>12470.695829</v>
      </c>
      <c r="N17" s="11">
        <v>7981.2912980000001</v>
      </c>
      <c r="O17" s="11">
        <v>7591.1814510000004</v>
      </c>
    </row>
    <row r="18" spans="1:15" x14ac:dyDescent="0.35">
      <c r="H18" s="12">
        <v>2025</v>
      </c>
      <c r="I18" s="12"/>
      <c r="J18" s="12"/>
      <c r="L18" s="11">
        <v>18653.055218000001</v>
      </c>
      <c r="M18" s="11">
        <v>15511.981981999999</v>
      </c>
      <c r="N18" s="11">
        <v>9862.3492279999991</v>
      </c>
      <c r="O18" s="11">
        <v>9460.0945429999992</v>
      </c>
    </row>
    <row r="19" spans="1:15" x14ac:dyDescent="0.35">
      <c r="H19" s="12">
        <v>2026</v>
      </c>
      <c r="I19" s="12"/>
      <c r="J19" s="12"/>
      <c r="L19" s="11">
        <v>21262.600633999999</v>
      </c>
      <c r="M19" s="11">
        <v>18107.729458000002</v>
      </c>
      <c r="N19" s="11">
        <v>11490.831147999999</v>
      </c>
      <c r="O19" s="11">
        <v>11065.465296</v>
      </c>
    </row>
    <row r="20" spans="1:15" x14ac:dyDescent="0.35">
      <c r="H20" s="12">
        <v>2027</v>
      </c>
      <c r="I20" s="12"/>
      <c r="J20" s="12"/>
      <c r="L20" s="11">
        <v>23144.698991000001</v>
      </c>
      <c r="M20" s="11">
        <v>20256.704711999999</v>
      </c>
      <c r="N20" s="11">
        <v>12882.633226</v>
      </c>
      <c r="O20" s="11">
        <v>12407.911469999999</v>
      </c>
    </row>
    <row r="21" spans="1:15" x14ac:dyDescent="0.35">
      <c r="H21" s="12">
        <v>2028</v>
      </c>
      <c r="I21" s="12"/>
      <c r="J21" s="12"/>
      <c r="L21" s="11">
        <v>24353.959189000001</v>
      </c>
      <c r="M21" s="11">
        <v>21999.935785999998</v>
      </c>
      <c r="N21" s="11">
        <v>14026.531386000001</v>
      </c>
      <c r="O21" s="11">
        <v>13505.681661000001</v>
      </c>
    </row>
    <row r="22" spans="1:15" x14ac:dyDescent="0.35">
      <c r="H22" s="12">
        <v>2029</v>
      </c>
      <c r="I22" s="12"/>
      <c r="J22" s="12"/>
      <c r="L22" s="11">
        <v>24878.411069999998</v>
      </c>
      <c r="M22" s="11">
        <v>23323.813142999999</v>
      </c>
      <c r="N22" s="11">
        <v>14929.769359</v>
      </c>
      <c r="O22" s="11">
        <v>14349.247076</v>
      </c>
    </row>
    <row r="23" spans="1:15" x14ac:dyDescent="0.35">
      <c r="H23" s="12">
        <v>2030</v>
      </c>
      <c r="I23" s="12"/>
      <c r="J23" s="12"/>
      <c r="L23" s="11">
        <v>24722.417232</v>
      </c>
      <c r="M23" s="11">
        <v>24227.960341999998</v>
      </c>
      <c r="N23" s="11">
        <v>15590.571825999999</v>
      </c>
      <c r="O23" s="11">
        <v>14937.500712999999</v>
      </c>
    </row>
    <row r="24" spans="1:15" x14ac:dyDescent="0.35">
      <c r="H24" s="12">
        <v>2031</v>
      </c>
      <c r="I24" s="12"/>
      <c r="J24" s="12"/>
      <c r="L24" s="11">
        <v>27095.774536000001</v>
      </c>
      <c r="M24" s="11">
        <v>26559.376681999998</v>
      </c>
      <c r="N24" s="11">
        <v>17182.485692999999</v>
      </c>
      <c r="O24" s="11">
        <v>16315.167041999999</v>
      </c>
    </row>
    <row r="25" spans="1:15" x14ac:dyDescent="0.35">
      <c r="H25" s="12">
        <v>2032</v>
      </c>
      <c r="I25" s="12"/>
      <c r="J25" s="12"/>
      <c r="L25" s="11">
        <v>29489.629905000002</v>
      </c>
      <c r="M25" s="11">
        <v>28906.491811</v>
      </c>
      <c r="N25" s="11">
        <v>18937.496166000001</v>
      </c>
      <c r="O25" s="11">
        <v>17615.345884999999</v>
      </c>
    </row>
    <row r="26" spans="1:15" x14ac:dyDescent="0.35">
      <c r="H26" s="12">
        <v>2033</v>
      </c>
      <c r="I26" s="12"/>
      <c r="J26" s="12"/>
      <c r="L26" s="11">
        <v>31669.672444</v>
      </c>
      <c r="M26" s="11">
        <v>31050.406180000002</v>
      </c>
      <c r="N26" s="11">
        <v>20467.743361000001</v>
      </c>
      <c r="O26" s="11">
        <v>18853.852359</v>
      </c>
    </row>
    <row r="27" spans="1:15" x14ac:dyDescent="0.35">
      <c r="H27" s="12">
        <v>2034</v>
      </c>
      <c r="I27" s="12"/>
      <c r="J27" s="12"/>
      <c r="M27" s="10"/>
    </row>
    <row r="28" spans="1:15" x14ac:dyDescent="0.35">
      <c r="H28" s="12"/>
      <c r="I28" s="12"/>
      <c r="J28" s="12"/>
      <c r="M28" s="10"/>
    </row>
    <row r="29" spans="1:15" x14ac:dyDescent="0.35">
      <c r="H29" s="12">
        <v>2050</v>
      </c>
      <c r="I29" s="12">
        <v>4929349.6728231404</v>
      </c>
      <c r="J29" s="12"/>
    </row>
    <row r="34" spans="10:25" x14ac:dyDescent="0.35">
      <c r="K34" t="s">
        <v>27</v>
      </c>
    </row>
    <row r="35" spans="10:25" x14ac:dyDescent="0.35">
      <c r="J35" t="s">
        <v>14</v>
      </c>
      <c r="K35" s="1" t="s">
        <v>34</v>
      </c>
      <c r="L35" t="s">
        <v>22</v>
      </c>
      <c r="M35" t="s">
        <v>23</v>
      </c>
      <c r="N35" t="s">
        <v>24</v>
      </c>
      <c r="O35" t="s">
        <v>25</v>
      </c>
      <c r="P35" t="s">
        <v>10</v>
      </c>
      <c r="Q35" t="s">
        <v>32</v>
      </c>
      <c r="R35" t="s">
        <v>33</v>
      </c>
      <c r="S35" t="s">
        <v>28</v>
      </c>
      <c r="T35" t="s">
        <v>29</v>
      </c>
      <c r="U35" t="s">
        <v>30</v>
      </c>
      <c r="V35" t="s">
        <v>31</v>
      </c>
      <c r="W35" t="s">
        <v>35</v>
      </c>
      <c r="X35" t="s">
        <v>36</v>
      </c>
      <c r="Y35" t="s">
        <v>37</v>
      </c>
    </row>
    <row r="36" spans="10:25" x14ac:dyDescent="0.35">
      <c r="J36">
        <v>2011</v>
      </c>
      <c r="K36" s="8">
        <f t="shared" ref="K36:K48" si="5">K4/J4</f>
        <v>65.761562609489147</v>
      </c>
      <c r="L36" s="9">
        <f>L4/$J4</f>
        <v>76.708812016551903</v>
      </c>
      <c r="M36" s="9">
        <f>M4/$J4</f>
        <v>77.419150532607546</v>
      </c>
      <c r="N36" s="9">
        <f>N4/$J4</f>
        <v>83.613302403905763</v>
      </c>
      <c r="O36" s="9">
        <f>O4/$J4</f>
        <v>78.142766413484992</v>
      </c>
      <c r="P36" s="9"/>
      <c r="Q36" s="9"/>
      <c r="R36" s="9"/>
      <c r="S36" s="9"/>
      <c r="T36" s="9"/>
      <c r="U36" s="9"/>
      <c r="V36" s="9"/>
    </row>
    <row r="37" spans="10:25" x14ac:dyDescent="0.35">
      <c r="J37">
        <v>2012</v>
      </c>
      <c r="K37" s="8">
        <f t="shared" si="5"/>
        <v>57.929473343223464</v>
      </c>
      <c r="L37" s="9">
        <f t="shared" ref="L37:O48" si="6">L5/$J5</f>
        <v>60.941583493485147</v>
      </c>
      <c r="M37" s="9">
        <f t="shared" si="6"/>
        <v>61.505946153300378</v>
      </c>
      <c r="N37" s="9">
        <f t="shared" si="6"/>
        <v>66.427188643061442</v>
      </c>
      <c r="O37" s="9">
        <f t="shared" si="6"/>
        <v>62.080857688388072</v>
      </c>
      <c r="P37" s="9"/>
      <c r="Q37" s="9"/>
      <c r="R37" s="9"/>
      <c r="S37" s="9"/>
      <c r="T37" s="9"/>
      <c r="U37" s="9"/>
      <c r="V37" s="9"/>
    </row>
    <row r="38" spans="10:25" x14ac:dyDescent="0.35">
      <c r="J38">
        <v>2013</v>
      </c>
      <c r="K38" s="8">
        <f t="shared" si="5"/>
        <v>44.268338252356379</v>
      </c>
      <c r="L38" s="9">
        <f t="shared" si="6"/>
        <v>41.433217050655408</v>
      </c>
      <c r="M38" s="9">
        <f t="shared" si="6"/>
        <v>41.816927284559767</v>
      </c>
      <c r="N38" s="9">
        <f t="shared" si="6"/>
        <v>45.1628805535167</v>
      </c>
      <c r="O38" s="9">
        <f t="shared" si="6"/>
        <v>42.207809678690438</v>
      </c>
      <c r="P38" s="9"/>
      <c r="Q38" s="9"/>
      <c r="R38" s="9"/>
      <c r="S38" s="9"/>
      <c r="T38" s="9"/>
      <c r="U38" s="9"/>
      <c r="V38" s="9"/>
    </row>
    <row r="39" spans="10:25" x14ac:dyDescent="0.35">
      <c r="J39">
        <v>2014</v>
      </c>
      <c r="K39" s="8">
        <f t="shared" si="5"/>
        <v>39.214051297592505</v>
      </c>
      <c r="L39" s="9">
        <f t="shared" si="6"/>
        <v>38.154125994104227</v>
      </c>
      <c r="M39" s="9">
        <f t="shared" si="6"/>
        <v>38.507482219808175</v>
      </c>
      <c r="N39" s="9">
        <f t="shared" si="6"/>
        <v>41.588748468352129</v>
      </c>
      <c r="O39" s="9">
        <f t="shared" si="6"/>
        <v>38.86744324427211</v>
      </c>
      <c r="P39" s="9"/>
      <c r="Q39" s="9"/>
      <c r="R39" s="9"/>
      <c r="S39" s="9"/>
      <c r="T39" s="9"/>
      <c r="U39" s="9"/>
      <c r="V39" s="9"/>
    </row>
    <row r="40" spans="10:25" x14ac:dyDescent="0.35">
      <c r="J40">
        <v>2015</v>
      </c>
      <c r="K40" s="8">
        <f t="shared" si="5"/>
        <v>35.360583082715806</v>
      </c>
      <c r="L40" s="9">
        <f t="shared" si="6"/>
        <v>31.042107464359187</v>
      </c>
      <c r="M40" s="9">
        <f t="shared" si="6"/>
        <v>31.32959743839718</v>
      </c>
      <c r="N40" s="9">
        <f t="shared" si="6"/>
        <v>33.836510077573337</v>
      </c>
      <c r="O40" s="9">
        <f t="shared" si="6"/>
        <v>31.622461063290785</v>
      </c>
      <c r="P40" s="9"/>
      <c r="Q40" s="9"/>
      <c r="R40" s="9"/>
      <c r="S40" s="9"/>
      <c r="T40" s="9"/>
      <c r="U40" s="9"/>
      <c r="V40" s="9"/>
    </row>
    <row r="41" spans="10:25" x14ac:dyDescent="0.35">
      <c r="J41">
        <v>2016</v>
      </c>
      <c r="K41" s="8">
        <f t="shared" si="5"/>
        <v>40.463165999049778</v>
      </c>
      <c r="L41" s="9">
        <f t="shared" si="6"/>
        <v>27.239490419259255</v>
      </c>
      <c r="M41" s="9">
        <f t="shared" si="6"/>
        <v>27.491750651937405</v>
      </c>
      <c r="N41" s="9">
        <f t="shared" si="6"/>
        <v>29.691459940314409</v>
      </c>
      <c r="O41" s="9">
        <f t="shared" si="6"/>
        <v>27.748726045371225</v>
      </c>
      <c r="P41" s="9"/>
      <c r="Q41" s="9"/>
      <c r="R41" s="9"/>
      <c r="S41" s="9"/>
      <c r="T41" s="9"/>
      <c r="U41" s="9"/>
      <c r="V41" s="9"/>
    </row>
    <row r="42" spans="10:25" x14ac:dyDescent="0.35">
      <c r="J42">
        <v>2017</v>
      </c>
      <c r="K42" s="8">
        <f t="shared" si="5"/>
        <v>33.338461817233878</v>
      </c>
      <c r="L42" s="9">
        <f t="shared" si="6"/>
        <v>26.763478480247443</v>
      </c>
      <c r="M42" s="9">
        <f t="shared" si="6"/>
        <v>27.011322428452058</v>
      </c>
      <c r="N42" s="9">
        <f t="shared" si="6"/>
        <v>29.172521618049092</v>
      </c>
      <c r="O42" s="9">
        <f t="shared" si="6"/>
        <v>27.263798970375266</v>
      </c>
      <c r="P42" s="9"/>
      <c r="Q42" s="9"/>
      <c r="R42" s="9"/>
      <c r="S42" s="9"/>
      <c r="T42" s="9"/>
      <c r="U42" s="9"/>
      <c r="V42" s="9"/>
    </row>
    <row r="43" spans="10:25" x14ac:dyDescent="0.35">
      <c r="J43">
        <v>2018</v>
      </c>
      <c r="K43" s="8">
        <f t="shared" si="5"/>
        <v>31.007126791993624</v>
      </c>
      <c r="L43" s="9">
        <f t="shared" si="6"/>
        <v>27.450275483182391</v>
      </c>
      <c r="M43" s="9">
        <f t="shared" si="6"/>
        <v>27.704477953809146</v>
      </c>
      <c r="N43" s="9">
        <f t="shared" si="6"/>
        <v>29.921123575702879</v>
      </c>
      <c r="O43" s="9">
        <f t="shared" si="6"/>
        <v>27.963431881348665</v>
      </c>
      <c r="P43" s="9">
        <f t="shared" ref="P43" si="7">P11/$J11</f>
        <v>10</v>
      </c>
      <c r="Q43" s="9"/>
      <c r="R43" s="9"/>
      <c r="S43" s="9"/>
      <c r="T43" s="9"/>
      <c r="U43" s="9"/>
      <c r="V43" s="9"/>
    </row>
    <row r="44" spans="10:25" x14ac:dyDescent="0.35">
      <c r="J44">
        <v>2019</v>
      </c>
      <c r="K44" s="8">
        <f t="shared" si="5"/>
        <v>29.930244532156976</v>
      </c>
      <c r="L44" s="9">
        <f t="shared" si="6"/>
        <v>25.408409534909488</v>
      </c>
      <c r="M44" s="9">
        <f t="shared" si="6"/>
        <v>25.643693854890678</v>
      </c>
      <c r="N44" s="9">
        <f t="shared" si="6"/>
        <v>27.695373070813499</v>
      </c>
      <c r="O44" s="9">
        <f t="shared" si="6"/>
        <v>25.883376004904182</v>
      </c>
      <c r="P44" s="9"/>
      <c r="Q44" s="9"/>
      <c r="R44" s="9"/>
      <c r="S44" s="9"/>
      <c r="T44" s="9"/>
      <c r="U44" s="9"/>
      <c r="V44" s="9"/>
    </row>
    <row r="45" spans="10:25" x14ac:dyDescent="0.35">
      <c r="J45">
        <v>2020</v>
      </c>
      <c r="K45" s="8">
        <f t="shared" si="5"/>
        <v>24.6700128815643</v>
      </c>
      <c r="L45" s="9">
        <f t="shared" si="6"/>
        <v>21.169040480387398</v>
      </c>
      <c r="M45" s="9">
        <f t="shared" si="6"/>
        <v>21.36549131186645</v>
      </c>
      <c r="N45" s="9">
        <f t="shared" si="6"/>
        <v>23.07854254776953</v>
      </c>
      <c r="O45" s="9">
        <f t="shared" si="6"/>
        <v>21.565614119280159</v>
      </c>
      <c r="P45" s="9"/>
      <c r="Q45" s="9"/>
      <c r="R45" s="9"/>
      <c r="S45" s="9"/>
      <c r="T45" s="9"/>
      <c r="U45" s="9"/>
      <c r="V45" s="9"/>
      <c r="W45">
        <v>15.4</v>
      </c>
      <c r="X45">
        <v>25.6</v>
      </c>
      <c r="Y45">
        <v>33.9</v>
      </c>
    </row>
    <row r="46" spans="10:25" x14ac:dyDescent="0.35">
      <c r="J46">
        <v>2021</v>
      </c>
      <c r="K46" s="8">
        <f t="shared" si="5"/>
        <v>24.845667891854681</v>
      </c>
      <c r="L46" s="9">
        <f t="shared" si="6"/>
        <v>18.882675216542065</v>
      </c>
      <c r="M46" s="9">
        <f t="shared" si="6"/>
        <v>19.057057176868113</v>
      </c>
      <c r="N46" s="9">
        <f t="shared" si="6"/>
        <v>20.577667915644788</v>
      </c>
      <c r="O46" s="9">
        <f t="shared" si="6"/>
        <v>19.234698621300204</v>
      </c>
      <c r="P46" s="9"/>
      <c r="Q46" s="9"/>
      <c r="R46" s="9"/>
      <c r="S46" s="9"/>
      <c r="T46" s="9"/>
      <c r="U46" s="9"/>
      <c r="V46" s="9"/>
    </row>
    <row r="47" spans="10:25" x14ac:dyDescent="0.35">
      <c r="J47">
        <v>2022</v>
      </c>
      <c r="K47" s="8">
        <f t="shared" si="5"/>
        <v>22.01598510824919</v>
      </c>
      <c r="L47" s="9">
        <f t="shared" si="6"/>
        <v>34.635456080751936</v>
      </c>
      <c r="M47" s="9">
        <f t="shared" si="6"/>
        <v>27.234548489793639</v>
      </c>
      <c r="N47" s="9">
        <f t="shared" si="6"/>
        <v>18.740073506074239</v>
      </c>
      <c r="O47" s="9">
        <f t="shared" si="6"/>
        <v>16.523044705091095</v>
      </c>
      <c r="P47" s="9"/>
      <c r="Q47" s="9">
        <f t="shared" ref="Q47:V47" si="8">Q15/$J15</f>
        <v>14.4</v>
      </c>
      <c r="R47" s="9">
        <f t="shared" si="8"/>
        <v>15.699999999999998</v>
      </c>
      <c r="S47" s="9">
        <f t="shared" si="8"/>
        <v>11</v>
      </c>
      <c r="T47" s="9">
        <f t="shared" si="8"/>
        <v>11.5</v>
      </c>
      <c r="U47" s="9">
        <f t="shared" si="8"/>
        <v>20.999999999999996</v>
      </c>
      <c r="V47" s="9">
        <f t="shared" si="8"/>
        <v>26</v>
      </c>
    </row>
    <row r="48" spans="10:25" x14ac:dyDescent="0.35">
      <c r="J48">
        <v>2023</v>
      </c>
      <c r="K48" s="8">
        <f t="shared" si="5"/>
        <v>14.193296279239508</v>
      </c>
      <c r="L48" s="9">
        <f>L16/$J16</f>
        <v>31.794790439234262</v>
      </c>
      <c r="M48" s="9">
        <f t="shared" si="6"/>
        <v>25.417911447602084</v>
      </c>
      <c r="N48" s="9">
        <f t="shared" si="6"/>
        <v>16.734496655693313</v>
      </c>
      <c r="O48" s="9">
        <f t="shared" si="6"/>
        <v>15.445749686938507</v>
      </c>
      <c r="P48" s="9"/>
      <c r="Q48" s="9"/>
      <c r="R48" s="9"/>
      <c r="S48" s="9">
        <v>10</v>
      </c>
      <c r="T48" s="9">
        <v>10.5</v>
      </c>
      <c r="U48" s="9">
        <v>18</v>
      </c>
      <c r="V48" s="9">
        <v>24</v>
      </c>
    </row>
    <row r="49" spans="10:25" x14ac:dyDescent="0.35">
      <c r="J49">
        <v>2024</v>
      </c>
    </row>
    <row r="50" spans="10:25" x14ac:dyDescent="0.35">
      <c r="J50">
        <v>2025</v>
      </c>
      <c r="S50">
        <v>9</v>
      </c>
      <c r="T50">
        <v>9.5</v>
      </c>
      <c r="U50">
        <v>16</v>
      </c>
      <c r="V50">
        <v>19</v>
      </c>
    </row>
    <row r="51" spans="10:25" x14ac:dyDescent="0.35">
      <c r="J51">
        <v>2026</v>
      </c>
    </row>
    <row r="52" spans="10:25" x14ac:dyDescent="0.35">
      <c r="J52">
        <v>2027</v>
      </c>
      <c r="S52">
        <v>8</v>
      </c>
      <c r="T52">
        <v>8.5</v>
      </c>
      <c r="U52">
        <v>14.5</v>
      </c>
      <c r="V52">
        <v>17</v>
      </c>
    </row>
    <row r="53" spans="10:25" x14ac:dyDescent="0.35">
      <c r="J53">
        <v>2028</v>
      </c>
    </row>
    <row r="54" spans="10:25" x14ac:dyDescent="0.35">
      <c r="J54">
        <v>2029</v>
      </c>
    </row>
    <row r="55" spans="10:25" x14ac:dyDescent="0.35">
      <c r="J55">
        <v>2030</v>
      </c>
      <c r="S55">
        <v>7</v>
      </c>
      <c r="T55">
        <v>7.5</v>
      </c>
      <c r="U55">
        <v>13</v>
      </c>
      <c r="V55">
        <v>15</v>
      </c>
    </row>
    <row r="56" spans="10:25" x14ac:dyDescent="0.35">
      <c r="J56">
        <v>2031</v>
      </c>
      <c r="W56">
        <v>8.5</v>
      </c>
      <c r="X56">
        <v>13.8</v>
      </c>
      <c r="Y56">
        <v>14.3</v>
      </c>
    </row>
    <row r="57" spans="10:25" x14ac:dyDescent="0.35">
      <c r="J57">
        <v>2032</v>
      </c>
    </row>
    <row r="58" spans="10:25" x14ac:dyDescent="0.35">
      <c r="J58">
        <v>2033</v>
      </c>
      <c r="S58">
        <v>6</v>
      </c>
      <c r="T58">
        <v>6.5</v>
      </c>
      <c r="U58">
        <v>12</v>
      </c>
      <c r="V58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2024-04-14T17:29:04Z</dcterms:created>
  <dcterms:modified xsi:type="dcterms:W3CDTF">2024-04-15T22:38:12Z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2024-04-14T22:07:53Z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9a4e2810-f8f6-41fb-823a-2833ac1dd8b7</vt:lpwstr>
  </property>
  <property fmtid="{D5CDD505-2E9C-101B-9397-08002B2CF9AE}" pid="8" name="MSIP_Label_95965d95-ecc0-4720-b759-1f33c42ed7da_ContentBits">
    <vt:lpwstr>0</vt:lpwstr>
  </property>
</Properties>
</file>