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1_{3D8EB17F-5256-4857-8DBF-F25862BDA508}" xr6:coauthVersionLast="47" xr6:coauthVersionMax="47" xr10:uidLastSave="{00000000-0000-0000-0000-000000000000}"/>
  <bookViews>
    <workbookView xWindow="9700" yWindow="350" windowWidth="14250" windowHeight="11060" xr2:uid="{1347AB27-8724-4A04-A5D9-957BB6E10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7" i="1"/>
  <c r="A29" i="1"/>
  <c r="A5" i="1"/>
  <c r="A6" i="1" s="1"/>
  <c r="C17" i="1"/>
  <c r="D17" i="1"/>
  <c r="E17" i="1"/>
  <c r="F17" i="1"/>
  <c r="G17" i="1"/>
  <c r="H17" i="1"/>
  <c r="I17" i="1"/>
  <c r="B17" i="1"/>
  <c r="A17" i="1" s="1"/>
  <c r="A7" i="1" s="1"/>
  <c r="A9" i="1" s="1"/>
  <c r="A10" i="1" l="1"/>
  <c r="A11" i="1" s="1"/>
  <c r="A25" i="1" l="1"/>
  <c r="A33" i="1"/>
  <c r="A31" i="1" l="1"/>
  <c r="A35" i="1" s="1"/>
</calcChain>
</file>

<file path=xl/sharedStrings.xml><?xml version="1.0" encoding="utf-8"?>
<sst xmlns="http://schemas.openxmlformats.org/spreadsheetml/2006/main" count="63" uniqueCount="57">
  <si>
    <t>MW</t>
  </si>
  <si>
    <t>deploy</t>
  </si>
  <si>
    <t>energy mod mfg</t>
  </si>
  <si>
    <t>%</t>
  </si>
  <si>
    <t>eff</t>
  </si>
  <si>
    <t>m2</t>
  </si>
  <si>
    <t>area deployed</t>
  </si>
  <si>
    <t>gco2/Wh</t>
  </si>
  <si>
    <t>Wh/m2</t>
  </si>
  <si>
    <t>Wh</t>
  </si>
  <si>
    <t>China grid mfg</t>
  </si>
  <si>
    <t>year</t>
  </si>
  <si>
    <t>China_Bioenergy</t>
  </si>
  <si>
    <t>China_Coal</t>
  </si>
  <si>
    <t>China_Gas</t>
  </si>
  <si>
    <t>China_Hydro</t>
  </si>
  <si>
    <t>China_Nuclear</t>
  </si>
  <si>
    <t>China_OtherFossil</t>
  </si>
  <si>
    <t>China_Solar</t>
  </si>
  <si>
    <t>China_Wind</t>
  </si>
  <si>
    <t>Bioenergy</t>
  </si>
  <si>
    <t>Coal</t>
  </si>
  <si>
    <t>Gas</t>
  </si>
  <si>
    <t>Hydro</t>
  </si>
  <si>
    <t>Nuclear</t>
  </si>
  <si>
    <t>OtherFossil</t>
  </si>
  <si>
    <t>Solar</t>
  </si>
  <si>
    <t>Wind</t>
  </si>
  <si>
    <t>co2 grid intensity in 2050</t>
  </si>
  <si>
    <t>wtd for china grid</t>
  </si>
  <si>
    <t>gCo2</t>
  </si>
  <si>
    <t>for mod mfg from Chinese mfging in 2050</t>
  </si>
  <si>
    <t>checks with test YAY</t>
  </si>
  <si>
    <t>Silicon Dummy test</t>
  </si>
  <si>
    <t>g/m2 of module</t>
  </si>
  <si>
    <t>deployed</t>
  </si>
  <si>
    <t>Wh/g</t>
  </si>
  <si>
    <t>to mfg silicon</t>
  </si>
  <si>
    <t xml:space="preserve">% </t>
  </si>
  <si>
    <t>vmfging in China in 2050</t>
  </si>
  <si>
    <t xml:space="preserve">Wh </t>
  </si>
  <si>
    <t>for silicon vmfging</t>
  </si>
  <si>
    <t>silicon deployed</t>
  </si>
  <si>
    <t xml:space="preserve">g </t>
  </si>
  <si>
    <t>fuel for vmfg</t>
  </si>
  <si>
    <t>g CO2</t>
  </si>
  <si>
    <t>vmfging in China in 2050 electricity</t>
  </si>
  <si>
    <t>SteamAndHeat_EPA</t>
  </si>
  <si>
    <t>Ember</t>
  </si>
  <si>
    <t>fuel fraction of vmfging</t>
  </si>
  <si>
    <t>gCO2/gSi</t>
  </si>
  <si>
    <t>process emissions</t>
  </si>
  <si>
    <t xml:space="preserve">gCO2 </t>
  </si>
  <si>
    <t>Si mfging from China 2050</t>
  </si>
  <si>
    <t>Module Dummy Test</t>
  </si>
  <si>
    <t>vmfging China electricity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</si>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</sst>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9" fontId="3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966F-D309-49B7-A0C3-E87EE47EB71C}">
  <dimension ref="A1:J35"/>
  <sheetViews>
    <sheetView tabSelected="1" workbookViewId="0">
      <selection activeCell="B29" sqref="B29"/>
    </sheetView>
  </sheetViews>
  <sheetFormatPr defaultRowHeight="14.5"/>
  <cols>
    <col min="1" max="1" width="11.08984375" customWidth="1"/>
    <col min="2" max="2" width="10.7265625" customWidth="1"/>
    <col min="3" max="3" width="11.26953125" customWidth="1"/>
  </cols>
  <sheetData>
    <row r="1" spans="1:10">
      <c r="A1" s="11" t="s">
        <v>54</v>
      </c>
    </row>
    <row r="2" spans="1:10">
      <c r="A2">
        <v>100</v>
      </c>
      <c r="B2" t="s">
        <v>0</v>
      </c>
      <c r="C2" t="s">
        <v>1</v>
      </c>
    </row>
    <row r="3" spans="1:10">
      <c r="A3">
        <v>100</v>
      </c>
      <c r="B3" t="s">
        <v>8</v>
      </c>
      <c r="C3" t="s">
        <v>2</v>
      </c>
    </row>
    <row r="4" spans="1:10">
      <c r="A4">
        <v>20</v>
      </c>
      <c r="B4" t="s">
        <v>3</v>
      </c>
      <c r="C4" t="s">
        <v>4</v>
      </c>
    </row>
    <row r="5" spans="1:10">
      <c r="A5">
        <f>(A2*1000000)/((A4/100)*1000)</f>
        <v>500000</v>
      </c>
      <c r="B5" t="s">
        <v>5</v>
      </c>
      <c r="C5" t="s">
        <v>6</v>
      </c>
    </row>
    <row r="6" spans="1:10">
      <c r="A6">
        <f>A3*A5</f>
        <v>50000000</v>
      </c>
      <c r="B6" t="s">
        <v>9</v>
      </c>
      <c r="C6" t="s">
        <v>2</v>
      </c>
    </row>
    <row r="7" spans="1:10">
      <c r="A7">
        <f>A17</f>
        <v>0.54428609999999999</v>
      </c>
      <c r="B7" t="s">
        <v>7</v>
      </c>
      <c r="C7" t="s">
        <v>28</v>
      </c>
    </row>
    <row r="8" spans="1:10">
      <c r="A8">
        <v>80.226081969999996</v>
      </c>
      <c r="B8" t="s">
        <v>3</v>
      </c>
      <c r="C8" t="s">
        <v>10</v>
      </c>
    </row>
    <row r="9" spans="1:10">
      <c r="A9">
        <f>(A8/100)*A7</f>
        <v>0.43665941273731612</v>
      </c>
      <c r="B9" t="s">
        <v>7</v>
      </c>
      <c r="C9" t="s">
        <v>29</v>
      </c>
    </row>
    <row r="10" spans="1:10">
      <c r="A10">
        <f>A9*A6</f>
        <v>21832970.636865806</v>
      </c>
      <c r="B10" t="s">
        <v>30</v>
      </c>
      <c r="C10" t="s">
        <v>31</v>
      </c>
    </row>
    <row r="11" spans="1:10">
      <c r="A11" s="10">
        <f>A10</f>
        <v>21832970.636865806</v>
      </c>
      <c r="B11" t="s">
        <v>32</v>
      </c>
    </row>
    <row r="13" spans="1:10">
      <c r="A13" s="1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3"/>
    </row>
    <row r="14" spans="1:10">
      <c r="A14" s="4">
        <v>2050</v>
      </c>
      <c r="B14" s="5">
        <v>2</v>
      </c>
      <c r="C14" s="5">
        <v>62.93</v>
      </c>
      <c r="D14" s="5">
        <v>3.21</v>
      </c>
      <c r="E14" s="5">
        <v>15.32</v>
      </c>
      <c r="F14" s="5">
        <v>4.8</v>
      </c>
      <c r="G14" s="5">
        <v>0.14000000000000001</v>
      </c>
      <c r="H14" s="5">
        <v>3.85</v>
      </c>
      <c r="I14" s="5">
        <v>7.73</v>
      </c>
      <c r="J14" s="6"/>
    </row>
    <row r="15" spans="1:10">
      <c r="A15" s="4" t="s">
        <v>48</v>
      </c>
      <c r="B15" s="5" t="s">
        <v>20</v>
      </c>
      <c r="C15" s="5" t="s">
        <v>21</v>
      </c>
      <c r="D15" s="5" t="s">
        <v>22</v>
      </c>
      <c r="E15" s="5" t="s">
        <v>23</v>
      </c>
      <c r="F15" s="5" t="s">
        <v>24</v>
      </c>
      <c r="G15" s="5" t="s">
        <v>25</v>
      </c>
      <c r="H15" s="5" t="s">
        <v>26</v>
      </c>
      <c r="I15" s="5" t="s">
        <v>27</v>
      </c>
      <c r="J15" s="6" t="s">
        <v>47</v>
      </c>
    </row>
    <row r="16" spans="1:10">
      <c r="A16" s="4"/>
      <c r="B16" s="5">
        <v>0.23</v>
      </c>
      <c r="C16" s="5">
        <v>0.82</v>
      </c>
      <c r="D16" s="5">
        <v>0.49</v>
      </c>
      <c r="E16" s="5">
        <v>2.4E-2</v>
      </c>
      <c r="F16" s="5">
        <v>1.2E-2</v>
      </c>
      <c r="G16" s="5">
        <v>0.7</v>
      </c>
      <c r="H16" s="5">
        <v>4.8000000000000001E-2</v>
      </c>
      <c r="I16" s="5">
        <v>1.0999999999999999E-2</v>
      </c>
      <c r="J16">
        <v>0.2266</v>
      </c>
    </row>
    <row r="17" spans="1:10">
      <c r="A17" s="7">
        <f>SUM(B17:I17)</f>
        <v>0.54428609999999999</v>
      </c>
      <c r="B17" s="8">
        <f>B14*B16/100</f>
        <v>4.5999999999999999E-3</v>
      </c>
      <c r="C17" s="8">
        <f t="shared" ref="C17:I17" si="0">C14*C16/100</f>
        <v>0.51602599999999998</v>
      </c>
      <c r="D17" s="8">
        <f t="shared" si="0"/>
        <v>1.5729E-2</v>
      </c>
      <c r="E17" s="8">
        <f t="shared" si="0"/>
        <v>3.6768E-3</v>
      </c>
      <c r="F17" s="8">
        <f t="shared" si="0"/>
        <v>5.7600000000000001E-4</v>
      </c>
      <c r="G17" s="8">
        <f t="shared" si="0"/>
        <v>9.7999999999999997E-4</v>
      </c>
      <c r="H17" s="8">
        <f t="shared" si="0"/>
        <v>1.8480000000000003E-3</v>
      </c>
      <c r="I17" s="8">
        <f t="shared" si="0"/>
        <v>8.5029999999999991E-4</v>
      </c>
      <c r="J17" s="9"/>
    </row>
    <row r="20" spans="1:10">
      <c r="A20" s="11" t="s">
        <v>33</v>
      </c>
    </row>
    <row r="21" spans="1:10">
      <c r="A21">
        <v>100</v>
      </c>
      <c r="B21" t="s">
        <v>34</v>
      </c>
      <c r="C21" t="s">
        <v>35</v>
      </c>
    </row>
    <row r="22" spans="1:10">
      <c r="A22">
        <f>A21*A5</f>
        <v>50000000</v>
      </c>
      <c r="B22" t="s">
        <v>43</v>
      </c>
      <c r="C22" t="s">
        <v>42</v>
      </c>
    </row>
    <row r="23" spans="1:10">
      <c r="A23">
        <v>1</v>
      </c>
      <c r="B23" t="s">
        <v>36</v>
      </c>
      <c r="C23" t="s">
        <v>37</v>
      </c>
    </row>
    <row r="24" spans="1:10">
      <c r="A24">
        <v>50</v>
      </c>
      <c r="B24" t="s">
        <v>3</v>
      </c>
      <c r="C24" t="s">
        <v>44</v>
      </c>
    </row>
    <row r="25" spans="1:10">
      <c r="A25">
        <f>A23*A22</f>
        <v>50000000</v>
      </c>
      <c r="B25" t="s">
        <v>40</v>
      </c>
      <c r="C25" t="s">
        <v>41</v>
      </c>
    </row>
    <row r="26" spans="1:10">
      <c r="A26">
        <v>84.094991329999999</v>
      </c>
      <c r="B26" t="s">
        <v>38</v>
      </c>
      <c r="C26" t="s">
        <v>39</v>
      </c>
    </row>
    <row r="27" spans="1:10">
      <c r="A27">
        <f>A25*(A24/100)*A9*(A26/100)</f>
        <v>9180217.3820768725</v>
      </c>
      <c r="B27" t="s">
        <v>45</v>
      </c>
      <c r="C27" t="s">
        <v>46</v>
      </c>
    </row>
    <row r="28" spans="1:10">
      <c r="A28" s="12">
        <v>11442933.715134799</v>
      </c>
      <c r="B28" t="s">
        <v>52</v>
      </c>
      <c r="C28" t="s">
        <v>55</v>
      </c>
    </row>
    <row r="29" spans="1:10">
      <c r="A29" s="13">
        <f>(A28-A27)/A28</f>
        <v>0.19773918029999457</v>
      </c>
      <c r="B29" t="s">
        <v>56</v>
      </c>
    </row>
    <row r="30" spans="1:10">
      <c r="A30" s="12"/>
    </row>
    <row r="31" spans="1:10">
      <c r="A31">
        <f>(A24/100)*A25*J16</f>
        <v>5665000</v>
      </c>
      <c r="B31" t="s">
        <v>45</v>
      </c>
      <c r="C31" t="s">
        <v>49</v>
      </c>
    </row>
    <row r="32" spans="1:10">
      <c r="A32">
        <v>5.0330000000000004</v>
      </c>
      <c r="B32" t="s">
        <v>50</v>
      </c>
      <c r="C32" t="s">
        <v>51</v>
      </c>
    </row>
    <row r="33" spans="1:3">
      <c r="A33">
        <f>A32*A22</f>
        <v>251650000.00000003</v>
      </c>
    </row>
    <row r="35" spans="1:3">
      <c r="A35">
        <f>SUM(A27:A32)</f>
        <v>26288156.327950854</v>
      </c>
      <c r="B35" t="s">
        <v>52</v>
      </c>
      <c r="C35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2023-04-25T22:11:19Z</dcterms:created>
  <dcterms:modified xsi:type="dcterms:W3CDTF">2023-04-26T01:20:34Z</dcterms:modified>
</cp:coreProperties>
</file>