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F56411CA-0E79-4496-8F7A-9E7590494832}" xr6:coauthVersionLast="47" xr6:coauthVersionMax="47" xr10:uidLastSave="{00000000-0000-0000-0000-000000000000}"/>
  <bookViews>
    <workbookView xWindow="28680" yWindow="-2340" windowWidth="29040" windowHeight="15840" activeTab="2" xr2:uid="{D931EBBB-F0C0-4C12-9066-9D55B5844573}"/>
  </bookViews>
  <sheets>
    <sheet name="USInstallsLitCompare" sheetId="1" r:id="rId1"/>
    <sheet name="SiliconMarketShareLitCompare" sheetId="3" r:id="rId2"/>
    <sheet name="Mass-PowerFactorLitCompar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4" l="1"/>
  <c r="G73" i="4"/>
  <c r="I72" i="4"/>
  <c r="G72" i="4"/>
  <c r="H72" i="4" s="1"/>
  <c r="K72" i="4" s="1"/>
  <c r="K71" i="4"/>
  <c r="I71" i="4"/>
  <c r="H71" i="4"/>
  <c r="G71" i="4"/>
  <c r="I70" i="4"/>
  <c r="G70" i="4"/>
  <c r="H70" i="4" s="1"/>
  <c r="K70" i="4" s="1"/>
  <c r="K69" i="4"/>
  <c r="I69" i="4"/>
  <c r="H69" i="4"/>
  <c r="G69" i="4"/>
  <c r="I68" i="4"/>
  <c r="G68" i="4"/>
  <c r="H68" i="4" s="1"/>
  <c r="K68" i="4" s="1"/>
  <c r="I67" i="4"/>
  <c r="G67" i="4"/>
  <c r="I66" i="4"/>
  <c r="G66" i="4"/>
  <c r="I65" i="4"/>
  <c r="H65" i="4"/>
  <c r="K65" i="4" s="1"/>
  <c r="G65" i="4"/>
  <c r="I64" i="4"/>
  <c r="H64" i="4"/>
  <c r="K64" i="4" s="1"/>
  <c r="G64" i="4"/>
  <c r="I63" i="4"/>
  <c r="H63" i="4"/>
  <c r="K63" i="4" s="1"/>
  <c r="G63" i="4"/>
  <c r="I62" i="4"/>
  <c r="G62" i="4"/>
  <c r="H62" i="4" s="1"/>
  <c r="K62" i="4" s="1"/>
  <c r="K61" i="4"/>
  <c r="I61" i="4"/>
  <c r="H61" i="4"/>
  <c r="G61" i="4"/>
  <c r="I60" i="4"/>
  <c r="G60" i="4"/>
  <c r="H60" i="4" s="1"/>
  <c r="K60" i="4" s="1"/>
  <c r="I59" i="4"/>
  <c r="G59" i="4"/>
  <c r="I58" i="4"/>
  <c r="G58" i="4"/>
  <c r="I57" i="4"/>
  <c r="H57" i="4"/>
  <c r="K57" i="4" s="1"/>
  <c r="G57" i="4"/>
  <c r="I56" i="4"/>
  <c r="H56" i="4"/>
  <c r="G56" i="4"/>
  <c r="I55" i="4"/>
  <c r="H55" i="4"/>
  <c r="K55" i="4" s="1"/>
  <c r="G55" i="4"/>
  <c r="K54" i="4"/>
  <c r="I54" i="4"/>
  <c r="G54" i="4"/>
  <c r="H54" i="4" s="1"/>
  <c r="K53" i="4"/>
  <c r="I53" i="4"/>
  <c r="H53" i="4"/>
  <c r="G53" i="4"/>
  <c r="I52" i="4"/>
  <c r="G52" i="4"/>
  <c r="H52" i="4" s="1"/>
  <c r="K52" i="4" s="1"/>
  <c r="I51" i="4"/>
  <c r="G51" i="4"/>
  <c r="I50" i="4"/>
  <c r="G50" i="4"/>
  <c r="I49" i="4"/>
  <c r="G49" i="4"/>
  <c r="I48" i="4"/>
  <c r="G48" i="4"/>
  <c r="I47" i="4"/>
  <c r="K47" i="4" s="1"/>
  <c r="H47" i="4"/>
  <c r="G47" i="4"/>
  <c r="I46" i="4"/>
  <c r="G46" i="4"/>
  <c r="H46" i="4" s="1"/>
  <c r="K46" i="4" s="1"/>
  <c r="K45" i="4"/>
  <c r="I45" i="4"/>
  <c r="H45" i="4"/>
  <c r="G45" i="4"/>
  <c r="I44" i="4"/>
  <c r="G44" i="4"/>
  <c r="H44" i="4" s="1"/>
  <c r="K44" i="4" s="1"/>
  <c r="I43" i="4"/>
  <c r="G43" i="4"/>
  <c r="I42" i="4"/>
  <c r="G42" i="4"/>
  <c r="I41" i="4"/>
  <c r="G41" i="4"/>
  <c r="H41" i="4" s="1"/>
  <c r="K41" i="4" s="1"/>
  <c r="I40" i="4"/>
  <c r="G40" i="4"/>
  <c r="K39" i="4"/>
  <c r="I39" i="4"/>
  <c r="H39" i="4"/>
  <c r="G39" i="4"/>
  <c r="I38" i="4"/>
  <c r="G38" i="4"/>
  <c r="H38" i="4" s="1"/>
  <c r="K38" i="4" s="1"/>
  <c r="K37" i="4"/>
  <c r="I37" i="4"/>
  <c r="H37" i="4"/>
  <c r="G37" i="4"/>
  <c r="I36" i="4"/>
  <c r="G36" i="4"/>
  <c r="H36" i="4" s="1"/>
  <c r="K36" i="4" s="1"/>
  <c r="I35" i="4"/>
  <c r="G35" i="4"/>
  <c r="I34" i="4"/>
  <c r="G34" i="4"/>
  <c r="I33" i="4"/>
  <c r="H33" i="4"/>
  <c r="K33" i="4" s="1"/>
  <c r="G33" i="4"/>
  <c r="I32" i="4"/>
  <c r="H32" i="4"/>
  <c r="K32" i="4" s="1"/>
  <c r="G32" i="4"/>
  <c r="I31" i="4"/>
  <c r="H31" i="4"/>
  <c r="K31" i="4" s="1"/>
  <c r="G31" i="4"/>
  <c r="I30" i="4"/>
  <c r="K30" i="4" s="1"/>
  <c r="G30" i="4"/>
  <c r="H30" i="4" s="1"/>
  <c r="K29" i="4"/>
  <c r="I29" i="4"/>
  <c r="H29" i="4"/>
  <c r="G29" i="4"/>
  <c r="I28" i="4"/>
  <c r="G28" i="4"/>
  <c r="H28" i="4" s="1"/>
  <c r="K28" i="4" s="1"/>
  <c r="I27" i="4"/>
  <c r="G27" i="4"/>
  <c r="I26" i="4"/>
  <c r="G26" i="4"/>
  <c r="I25" i="4"/>
  <c r="H25" i="4"/>
  <c r="K25" i="4" s="1"/>
  <c r="G25" i="4"/>
  <c r="I24" i="4"/>
  <c r="G24" i="4"/>
  <c r="I23" i="4"/>
  <c r="K23" i="4" s="1"/>
  <c r="H23" i="4"/>
  <c r="G23" i="4"/>
  <c r="I22" i="4"/>
  <c r="G22" i="4"/>
  <c r="H22" i="4" s="1"/>
  <c r="K22" i="4" s="1"/>
  <c r="K21" i="4"/>
  <c r="I21" i="4"/>
  <c r="H21" i="4"/>
  <c r="G21" i="4"/>
  <c r="I20" i="4"/>
  <c r="G20" i="4"/>
  <c r="H20" i="4" s="1"/>
  <c r="K20" i="4" s="1"/>
  <c r="I19" i="4"/>
  <c r="G19" i="4"/>
  <c r="I18" i="4"/>
  <c r="H18" i="4"/>
  <c r="K18" i="4" s="1"/>
  <c r="G18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H40" i="4" l="1"/>
  <c r="K40" i="4" s="1"/>
  <c r="H42" i="4"/>
  <c r="K42" i="4" s="1"/>
  <c r="H49" i="4"/>
  <c r="K49" i="4" s="1"/>
  <c r="K56" i="4"/>
  <c r="H58" i="4"/>
  <c r="K58" i="4" s="1"/>
  <c r="H34" i="4"/>
  <c r="K34" i="4" s="1"/>
  <c r="H19" i="4"/>
  <c r="K19" i="4" s="1"/>
  <c r="H24" i="4"/>
  <c r="K24" i="4" s="1"/>
  <c r="H48" i="4"/>
  <c r="K48" i="4" s="1"/>
  <c r="H50" i="4"/>
  <c r="K50" i="4" s="1"/>
  <c r="H26" i="4"/>
  <c r="K26" i="4" s="1"/>
  <c r="H66" i="4"/>
  <c r="K66" i="4" s="1"/>
  <c r="H73" i="4"/>
  <c r="K73" i="4" s="1"/>
  <c r="H35" i="4"/>
  <c r="K35" i="4" s="1"/>
  <c r="H43" i="4"/>
  <c r="K43" i="4" s="1"/>
  <c r="H27" i="4"/>
  <c r="K27" i="4" s="1"/>
  <c r="H51" i="4"/>
  <c r="K51" i="4" s="1"/>
  <c r="H59" i="4"/>
  <c r="K59" i="4" s="1"/>
  <c r="H67" i="4"/>
  <c r="K67" i="4" s="1"/>
  <c r="I23" i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<sst xmlns="http://schemas.openxmlformats.org/spreadsheetml/2006/main" count="117" uniqueCount="90">
  <si>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</si>
  <si>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</si>
  <si>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</si>
  <si>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</si>
  <si>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</si>
  <si>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</si>
  <si>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</si>
  <si>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</si>
  <si>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</si>
  <si>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</si>
  <si>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</si>
  <si>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</si>
  <si>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</si>
  <si>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</si>
  <si>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</si>
  <si>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</si>
  <si>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</si>
  <si>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</si>
  <si>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</si>
  <si>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</si>
  <si>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</si>
  <si>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</si>
  <si>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</si>
  <si>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</si>
  <si>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</si>
  <si>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</si>
  <si>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</si>
  <si>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</si>
  <si>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</si>
  <si>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</si>
  <si>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</si>
  <si>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</si>
  <si>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</si>
  <si>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</si>
  <si>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</si>
  <si>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</si>
  <si>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</si>
  <si>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</si>
  <si>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</si>
  <si>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</si>
  <si>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</si>
  <si>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</si>
  <si>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</si>
  <si>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</si>
  <si>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</si>
  <si>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</si>
  <si>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</si>
  <si>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</si>
  <si>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</si>
  <si>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</si>
  <si>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</si>
  <si>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</si>
  <si>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</si>
  <si>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IEA PVPS Task 1-1993</t>
  </si>
  <si>
    <t>IEA PVPS Task 1 Market Snapshot Reports</t>
  </si>
  <si>
    <t>Solar Market Insight Report: 2012, GTM, SEIA</t>
  </si>
  <si>
    <t>M. Bolinger et al 2019 "utility scale"</t>
  </si>
  <si>
    <t>PV ICE Si-only Annual Installs</t>
  </si>
  <si>
    <t>Wood Mackenzie US PV Forecasts Report - 2020-yir</t>
  </si>
  <si>
    <t>USA</t>
  </si>
  <si>
    <t>Mass per Module m^2</t>
  </si>
  <si>
    <t>Total Mass</t>
  </si>
  <si>
    <t>Total Mass +plastics</t>
  </si>
  <si>
    <t>Mass per Power Factor Graphing</t>
  </si>
  <si>
    <t>Module Properties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</si>
  <si>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</si>
  <si>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Weckend, Stephanie, Andreas Wade, and Garvin A Heath. 2016. “End of Life Management: Solar Photovoltaic Panels.” NREL/TP-6A20-73852, 1561525. IRENA. https://doi.org/10.2172/1561525.</t>
  </si>
  <si>
    <t>Glass</t>
  </si>
  <si>
    <t>Silicon</t>
  </si>
  <si>
    <t>Aluminium</t>
  </si>
  <si>
    <t>Copper</t>
  </si>
  <si>
    <t>Silver</t>
  </si>
  <si>
    <t>Total Mass g/m^2</t>
  </si>
  <si>
    <t>Total Mass +plastics g/m^2</t>
  </si>
  <si>
    <t>Module Power W/m^2</t>
  </si>
  <si>
    <t>PV ICE (including +8% for "plastics")</t>
  </si>
  <si>
    <t>IRENA 2016 Fit Equation</t>
  </si>
  <si>
    <t>IRENA 2016 Fitted Data</t>
  </si>
  <si>
    <t>Sander et al 2007</t>
  </si>
  <si>
    <t>Paiano et al 2015</t>
  </si>
  <si>
    <t>Dominguez and Geyer 2017</t>
  </si>
  <si>
    <t>Kim and Park 2018</t>
  </si>
  <si>
    <t>Dominguez and Geyer 2019</t>
  </si>
  <si>
    <t>Heath et al 2020</t>
  </si>
  <si>
    <t>Average Module Efficiency</t>
  </si>
  <si>
    <t>T50</t>
  </si>
  <si>
    <t>T90</t>
  </si>
  <si>
    <t>Module Lifetime</t>
  </si>
  <si>
    <t>Degradation Rate</t>
  </si>
  <si>
    <t>ton/MW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</si>
</sst>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Border="1" applyAlignment="1">
      <alignment horizontal="right" wrapText="1"/>
    </xf>
    <xf numFmtId="0" fontId="9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7" fillId="3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12" fillId="4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wrapText="1"/>
    </xf>
    <xf numFmtId="3" fontId="11" fillId="3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1" applyAlignment="1">
      <alignment horizontal="left" vertical="center" indent="2"/>
    </xf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76884326572310624"/>
        </c:manualLayout>
      </c:layout>
      <c:scatterChart>
        <c:scatterStyle val="lineMarker"/>
        <c:varyColors val="0"/>
        <c:ser>
          <c:idx val="3"/>
          <c:order val="0"/>
          <c:tx>
            <c:strRef>
              <c:f>USInstallsLitCompare!$G$1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USInstallsLitCompare!$G$4:$G$59</c:f>
              <c:numCache>
                <c:formatCode>General</c:formatCode>
                <c:ptCount val="56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USInstallsLitCompare!$E$1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USInstallsLitCompare!$F$4:$F$59</c:f>
              <c:numCache>
                <c:formatCode>General</c:formatCode>
                <c:ptCount val="56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USInstallsLitCompare!$U$1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USInstallsLitCompare!$U$4:$U$59</c:f>
              <c:numCache>
                <c:formatCode>General</c:formatCode>
                <c:ptCount val="56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USInstallsLitCompare!$J$1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USInstallsLitCompare!$M$4:$M$59</c:f>
              <c:numCache>
                <c:formatCode>General</c:formatCode>
                <c:ptCount val="56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USInstallsLitCompare!$D$1</c:f>
              <c:strCache>
                <c:ptCount val="1"/>
                <c:pt idx="0">
                  <c:v>Wood Mackenzie US PV Forecasts Report - 2020-yir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USInstallsLitCompare!$D$4:$D$59</c:f>
              <c:numCache>
                <c:formatCode>General</c:formatCode>
                <c:ptCount val="56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  <c:pt idx="25">
                  <c:v>19221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USInstallsLitCompare!$Q$1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USInstallsLitCompare!$R$4:$R$59</c:f>
              <c:numCache>
                <c:formatCode>General</c:formatCode>
                <c:ptCount val="56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USInstallsLitCompare!$B$1</c:f>
              <c:strCache>
                <c:ptCount val="1"/>
                <c:pt idx="0">
                  <c:v>PV ICE Si-only Annual Installs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USInstallsLitCompare!$B$4:$B$59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7144279851625905"/>
          <c:w val="1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'Mass-PowerFactorLitCompare'!$H$18:$H$73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11567.9029907646</c:v>
                </c:pt>
                <c:pt idx="26">
                  <c:v>11532.421625186522</c:v>
                </c:pt>
                <c:pt idx="27">
                  <c:v>11581.218548663761</c:v>
                </c:pt>
                <c:pt idx="28">
                  <c:v>11634.435621304561</c:v>
                </c:pt>
                <c:pt idx="29">
                  <c:v>11531.442422275562</c:v>
                </c:pt>
                <c:pt idx="30">
                  <c:v>11428.079989552562</c:v>
                </c:pt>
                <c:pt idx="31">
                  <c:v>11595.372355879923</c:v>
                </c:pt>
                <c:pt idx="32">
                  <c:v>11760.02661832812</c:v>
                </c:pt>
                <c:pt idx="33">
                  <c:v>11925.495606738601</c:v>
                </c:pt>
                <c:pt idx="34">
                  <c:v>12122.852017801682</c:v>
                </c:pt>
                <c:pt idx="35">
                  <c:v>12317.688854865719</c:v>
                </c:pt>
                <c:pt idx="36">
                  <c:v>12513.749090265719</c:v>
                </c:pt>
                <c:pt idx="37">
                  <c:v>12513.749090265719</c:v>
                </c:pt>
                <c:pt idx="38">
                  <c:v>12513.749090265719</c:v>
                </c:pt>
                <c:pt idx="39">
                  <c:v>12513.749090265719</c:v>
                </c:pt>
                <c:pt idx="40">
                  <c:v>12513.749090265719</c:v>
                </c:pt>
                <c:pt idx="41">
                  <c:v>12513.749090265719</c:v>
                </c:pt>
                <c:pt idx="42">
                  <c:v>12513.749090265719</c:v>
                </c:pt>
                <c:pt idx="43">
                  <c:v>12513.749090265719</c:v>
                </c:pt>
                <c:pt idx="44">
                  <c:v>12513.749090265719</c:v>
                </c:pt>
                <c:pt idx="45">
                  <c:v>12513.749090265719</c:v>
                </c:pt>
                <c:pt idx="46">
                  <c:v>12513.749090265719</c:v>
                </c:pt>
                <c:pt idx="47">
                  <c:v>12513.749090265719</c:v>
                </c:pt>
                <c:pt idx="48">
                  <c:v>12513.749090265719</c:v>
                </c:pt>
                <c:pt idx="49">
                  <c:v>12513.749090265719</c:v>
                </c:pt>
                <c:pt idx="50">
                  <c:v>12513.749090265719</c:v>
                </c:pt>
                <c:pt idx="51">
                  <c:v>12513.749090265719</c:v>
                </c:pt>
                <c:pt idx="52">
                  <c:v>12513.749090265719</c:v>
                </c:pt>
                <c:pt idx="53">
                  <c:v>12513.749090265719</c:v>
                </c:pt>
                <c:pt idx="54">
                  <c:v>12513.749090265719</c:v>
                </c:pt>
                <c:pt idx="55">
                  <c:v>12513.749090265719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962-98D5-3162808F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'Mass-PowerFactorLitCompare'!$K$2</c:f>
              <c:strCache>
                <c:ptCount val="1"/>
                <c:pt idx="0">
                  <c:v>PV ICE (including +8% for "plastics")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'Mass-PowerFactorLitCompare'!$K$3:$K$73</c:f>
              <c:numCache>
                <c:formatCode>General</c:formatCode>
                <c:ptCount val="71"/>
                <c:pt idx="15" formatCode="0.00">
                  <c:v>103.96497172550401</c:v>
                </c:pt>
                <c:pt idx="16" formatCode="0.00">
                  <c:v>101.52977688172915</c:v>
                </c:pt>
                <c:pt idx="17" formatCode="0.00">
                  <c:v>97.281074267944078</c:v>
                </c:pt>
                <c:pt idx="18" formatCode="0.00">
                  <c:v>94.454329416560498</c:v>
                </c:pt>
                <c:pt idx="19" formatCode="0.00">
                  <c:v>92.55240434792448</c:v>
                </c:pt>
                <c:pt idx="20" formatCode="0.00">
                  <c:v>90.535946854935929</c:v>
                </c:pt>
                <c:pt idx="21" formatCode="0.00">
                  <c:v>88.819448587491181</c:v>
                </c:pt>
                <c:pt idx="22" formatCode="0.00">
                  <c:v>87.544496555514897</c:v>
                </c:pt>
                <c:pt idx="23" formatCode="0.00">
                  <c:v>86.414150397769248</c:v>
                </c:pt>
                <c:pt idx="24" formatCode="0.00">
                  <c:v>85.03389037933988</c:v>
                </c:pt>
                <c:pt idx="25" formatCode="0.00">
                  <c:v>82.296786964928629</c:v>
                </c:pt>
                <c:pt idx="26" formatCode="0.00">
                  <c:v>80.456660402475748</c:v>
                </c:pt>
                <c:pt idx="27" formatCode="0.00">
                  <c:v>79.361590273882243</c:v>
                </c:pt>
                <c:pt idx="28" formatCode="0.00">
                  <c:v>78.295791708518735</c:v>
                </c:pt>
                <c:pt idx="29" formatCode="0.00">
                  <c:v>77.430293365330755</c:v>
                </c:pt>
                <c:pt idx="30" formatCode="0.00">
                  <c:v>76.585034021657137</c:v>
                </c:pt>
                <c:pt idx="31" formatCode="0.00">
                  <c:v>74.394562483144369</c:v>
                </c:pt>
                <c:pt idx="32" formatCode="0.00">
                  <c:v>73.466652684967002</c:v>
                </c:pt>
                <c:pt idx="33" formatCode="0.00">
                  <c:v>68.916196724944513</c:v>
                </c:pt>
                <c:pt idx="34" formatCode="0.00">
                  <c:v>68.347287207664792</c:v>
                </c:pt>
                <c:pt idx="35" formatCode="0.00">
                  <c:v>64.48510463249859</c:v>
                </c:pt>
                <c:pt idx="36" formatCode="0.00">
                  <c:v>61.720049168284113</c:v>
                </c:pt>
                <c:pt idx="37" formatCode="0.00">
                  <c:v>61.62756923166711</c:v>
                </c:pt>
                <c:pt idx="38" formatCode="0.00">
                  <c:v>59.484751997026301</c:v>
                </c:pt>
                <c:pt idx="39" formatCode="0.00">
                  <c:v>58.307040874743741</c:v>
                </c:pt>
                <c:pt idx="40" formatCode="0.00">
                  <c:v>57.118145645809243</c:v>
                </c:pt>
                <c:pt idx="41" formatCode="0.00">
                  <c:v>55.192611847799668</c:v>
                </c:pt>
                <c:pt idx="42" formatCode="0.00">
                  <c:v>54.211872607758487</c:v>
                </c:pt>
                <c:pt idx="43" formatCode="0.00">
                  <c:v>53.533224300955837</c:v>
                </c:pt>
                <c:pt idx="44" formatCode="0.00">
                  <c:v>52.31964154519406</c:v>
                </c:pt>
                <c:pt idx="45" formatCode="0.00">
                  <c:v>51.238864136831886</c:v>
                </c:pt>
                <c:pt idx="46" formatCode="0.00">
                  <c:v>51.457127850718749</c:v>
                </c:pt>
                <c:pt idx="47" formatCode="0.00">
                  <c:v>51.71665209474773</c:v>
                </c:pt>
                <c:pt idx="48" formatCode="0.00">
                  <c:v>52.020582149227778</c:v>
                </c:pt>
                <c:pt idx="49" formatCode="0.00">
                  <c:v>52.494806388076967</c:v>
                </c:pt>
                <c:pt idx="50" formatCode="0.00">
                  <c:v>52.982328969116452</c:v>
                </c:pt>
                <c:pt idx="51" formatCode="0.00">
                  <c:v>53.494924141382249</c:v>
                </c:pt>
                <c:pt idx="52" formatCode="0.00">
                  <c:v>53.190534611222567</c:v>
                </c:pt>
                <c:pt idx="53" formatCode="0.00">
                  <c:v>52.908711748238368</c:v>
                </c:pt>
                <c:pt idx="54" formatCode="0.00">
                  <c:v>52.646435925516514</c:v>
                </c:pt>
                <c:pt idx="55" formatCode="0.00">
                  <c:v>52.401250027218055</c:v>
                </c:pt>
                <c:pt idx="56" formatCode="0.00">
                  <c:v>52.171128537708562</c:v>
                </c:pt>
                <c:pt idx="57" formatCode="0.00">
                  <c:v>51.954382434550325</c:v>
                </c:pt>
                <c:pt idx="58" formatCode="0.00">
                  <c:v>51.749588938643413</c:v>
                </c:pt>
                <c:pt idx="59" formatCode="0.00">
                  <c:v>51.555538625278935</c:v>
                </c:pt>
                <c:pt idx="60" formatCode="0.00">
                  <c:v>51.371194903668872</c:v>
                </c:pt>
                <c:pt idx="61" formatCode="0.00">
                  <c:v>51.195662905249705</c:v>
                </c:pt>
                <c:pt idx="62" formatCode="0.00">
                  <c:v>51.028164695605717</c:v>
                </c:pt>
                <c:pt idx="63" formatCode="0.00">
                  <c:v>50.868020006210976</c:v>
                </c:pt>
                <c:pt idx="64" formatCode="0.00">
                  <c:v>50.714630586454838</c:v>
                </c:pt>
                <c:pt idx="65" formatCode="0.00">
                  <c:v>50.567467526459886</c:v>
                </c:pt>
                <c:pt idx="66" formatCode="0.00">
                  <c:v>50.426061090110373</c:v>
                </c:pt>
                <c:pt idx="67" formatCode="0.00">
                  <c:v>50.289992201027722</c:v>
                </c:pt>
                <c:pt idx="68" formatCode="0.00">
                  <c:v>50.158885424490528</c:v>
                </c:pt>
                <c:pt idx="69" formatCode="0.00">
                  <c:v>50.032403188729027</c:v>
                </c:pt>
                <c:pt idx="70" formatCode="0.00">
                  <c:v>49.910240870936946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2-41D5-A9EA-89C6EDCFA7AF}"/>
            </c:ext>
          </c:extLst>
        </c:ser>
        <c:ser>
          <c:idx val="1"/>
          <c:order val="1"/>
          <c:tx>
            <c:strRef>
              <c:f>'Mass-PowerFactorLitCompare'!$L$2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'Mass-PowerFactorLitCompare'!$L$3:$L$73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2-41D5-A9EA-89C6EDCFA7AF}"/>
            </c:ext>
          </c:extLst>
        </c:ser>
        <c:ser>
          <c:idx val="2"/>
          <c:order val="2"/>
          <c:tx>
            <c:strRef>
              <c:f>'Mass-PowerFactorLitCompare'!$M$2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'Mass-PowerFactorLitCompare'!$M$3:$M$73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1D5-A9EA-89C6EDCFA7AF}"/>
            </c:ext>
          </c:extLst>
        </c:ser>
        <c:ser>
          <c:idx val="3"/>
          <c:order val="3"/>
          <c:tx>
            <c:strRef>
              <c:f>'Mass-PowerFactorLitCompare'!$N$2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'Mass-PowerFactorLitCompare'!$N$3:$N$73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22-41D5-A9EA-89C6EDCFA7AF}"/>
            </c:ext>
          </c:extLst>
        </c:ser>
        <c:ser>
          <c:idx val="4"/>
          <c:order val="4"/>
          <c:tx>
            <c:strRef>
              <c:f>'Mass-PowerFactorLitCompare'!$O$2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'Mass-PowerFactorLitCompare'!$O$3:$O$73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A22-41D5-A9EA-89C6EDCFA7AF}"/>
            </c:ext>
          </c:extLst>
        </c:ser>
        <c:ser>
          <c:idx val="5"/>
          <c:order val="5"/>
          <c:tx>
            <c:strRef>
              <c:f>'Mass-PowerFactorLitCompare'!$P$2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A22-41D5-A9EA-89C6EDCFA7AF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A22-41D5-A9EA-89C6EDCFA7A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'Mass-PowerFactorLitCompare'!$P$3:$P$73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A22-41D5-A9EA-89C6EDCFA7AF}"/>
            </c:ext>
          </c:extLst>
        </c:ser>
        <c:ser>
          <c:idx val="6"/>
          <c:order val="6"/>
          <c:tx>
            <c:strRef>
              <c:f>'Mass-PowerFactorLitCompare'!$Q$2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'Mass-PowerFactorLitCompare'!$Q$3:$Q$73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A22-41D5-A9EA-89C6EDCFA7AF}"/>
            </c:ext>
          </c:extLst>
        </c:ser>
        <c:ser>
          <c:idx val="7"/>
          <c:order val="7"/>
          <c:tx>
            <c:strRef>
              <c:f>'Mass-PowerFactorLitCompare'!$R$2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'Mass-PowerFactorLitCompare'!$R$3:$R$73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A22-41D5-A9EA-89C6EDCFA7AF}"/>
            </c:ext>
          </c:extLst>
        </c:ser>
        <c:ser>
          <c:idx val="8"/>
          <c:order val="8"/>
          <c:tx>
            <c:strRef>
              <c:f>'Mass-PowerFactorLitCompare'!$S$2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'Mass-PowerFactorLitCompare'!$S$3:$S$73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A22-41D5-A9EA-89C6EDCF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99.6666666666666</c:v>
                </c:pt>
                <c:pt idx="2">
                  <c:v>99.3333333333333</c:v>
                </c:pt>
                <c:pt idx="3">
                  <c:v>99</c:v>
                </c:pt>
                <c:pt idx="4">
                  <c:v>98.1666666666666</c:v>
                </c:pt>
                <c:pt idx="5">
                  <c:v>97.3333333333333</c:v>
                </c:pt>
                <c:pt idx="6">
                  <c:v>96.5</c:v>
                </c:pt>
                <c:pt idx="7">
                  <c:v>95.6666666666666</c:v>
                </c:pt>
                <c:pt idx="8">
                  <c:v>94.8333333333333</c:v>
                </c:pt>
                <c:pt idx="9">
                  <c:v>94</c:v>
                </c:pt>
                <c:pt idx="10">
                  <c:v>93.768129340000002</c:v>
                </c:pt>
                <c:pt idx="11">
                  <c:v>93.536258679999989</c:v>
                </c:pt>
                <c:pt idx="12">
                  <c:v>93.30438801999999</c:v>
                </c:pt>
                <c:pt idx="13">
                  <c:v>93.072517359999992</c:v>
                </c:pt>
                <c:pt idx="14">
                  <c:v>92.840646699999994</c:v>
                </c:pt>
                <c:pt idx="15">
                  <c:v>84.828496000000001</c:v>
                </c:pt>
                <c:pt idx="16">
                  <c:v>92.755418000000006</c:v>
                </c:pt>
                <c:pt idx="17">
                  <c:v>90.832328099999899</c:v>
                </c:pt>
                <c:pt idx="18">
                  <c:v>84.717097199999998</c:v>
                </c:pt>
                <c:pt idx="19">
                  <c:v>59.613632199999998</c:v>
                </c:pt>
                <c:pt idx="20">
                  <c:v>91.116584599999996</c:v>
                </c:pt>
                <c:pt idx="21">
                  <c:v>85.439676300000002</c:v>
                </c:pt>
                <c:pt idx="22">
                  <c:v>89.2007105</c:v>
                </c:pt>
                <c:pt idx="23">
                  <c:v>87.078198799999996</c:v>
                </c:pt>
                <c:pt idx="24">
                  <c:v>81.800867599999904</c:v>
                </c:pt>
                <c:pt idx="25">
                  <c:v>81.800867599999904</c:v>
                </c:pt>
                <c:pt idx="26">
                  <c:v>81.800867599999904</c:v>
                </c:pt>
                <c:pt idx="27">
                  <c:v>81.800867599999904</c:v>
                </c:pt>
                <c:pt idx="28">
                  <c:v>81.800867599999904</c:v>
                </c:pt>
                <c:pt idx="29">
                  <c:v>81.800867599999904</c:v>
                </c:pt>
                <c:pt idx="30">
                  <c:v>81.800867599999904</c:v>
                </c:pt>
                <c:pt idx="31">
                  <c:v>81.800867599999904</c:v>
                </c:pt>
                <c:pt idx="32">
                  <c:v>81.800867599999904</c:v>
                </c:pt>
                <c:pt idx="33">
                  <c:v>81.800867599999904</c:v>
                </c:pt>
                <c:pt idx="34">
                  <c:v>81.800867599999904</c:v>
                </c:pt>
                <c:pt idx="35">
                  <c:v>81.800867599999904</c:v>
                </c:pt>
                <c:pt idx="36">
                  <c:v>81.800867599999904</c:v>
                </c:pt>
                <c:pt idx="37">
                  <c:v>81.800867599999904</c:v>
                </c:pt>
                <c:pt idx="38">
                  <c:v>81.800867599999904</c:v>
                </c:pt>
                <c:pt idx="39">
                  <c:v>81.800867599999904</c:v>
                </c:pt>
                <c:pt idx="40">
                  <c:v>81.800867599999904</c:v>
                </c:pt>
                <c:pt idx="41">
                  <c:v>81.800867599999904</c:v>
                </c:pt>
                <c:pt idx="42">
                  <c:v>81.800867599999904</c:v>
                </c:pt>
                <c:pt idx="43">
                  <c:v>81.800867599999904</c:v>
                </c:pt>
                <c:pt idx="44">
                  <c:v>81.800867599999904</c:v>
                </c:pt>
                <c:pt idx="45">
                  <c:v>81.800867599999904</c:v>
                </c:pt>
                <c:pt idx="46">
                  <c:v>81.800867599999904</c:v>
                </c:pt>
                <c:pt idx="47">
                  <c:v>81.800867599999904</c:v>
                </c:pt>
                <c:pt idx="48">
                  <c:v>81.800867599999904</c:v>
                </c:pt>
                <c:pt idx="49">
                  <c:v>81.800867599999904</c:v>
                </c:pt>
                <c:pt idx="50">
                  <c:v>81.800867599999904</c:v>
                </c:pt>
                <c:pt idx="51">
                  <c:v>81.800867599999904</c:v>
                </c:pt>
                <c:pt idx="52">
                  <c:v>81.800867599999904</c:v>
                </c:pt>
                <c:pt idx="53">
                  <c:v>81.800867599999904</c:v>
                </c:pt>
                <c:pt idx="54">
                  <c:v>81.800867599999904</c:v>
                </c:pt>
                <c:pt idx="55">
                  <c:v>81.800867599999904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A-49E3-A43E-BDA0F59926CD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A-49E3-A43E-BDA0F59926CD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A-49E3-A43E-BDA0F59926CD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A-49E3-A43E-BDA0F59926CD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A-49E3-A43E-BDA0F59926CD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A-49E3-A43E-BDA0F59926CD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A-49E3-A43E-BDA0F59926CD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7A-49E3-A43E-BDA0F59926CD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7A-49E3-A43E-BDA0F59926CD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7A-49E3-A43E-BDA0F59926CD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7A-49E3-A43E-BDA0F59926CD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7A-49E3-A43E-BDA0F59926CD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7A-49E3-A43E-BDA0F59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6F4-89A9-32A340BB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3-4B39-8FC8-15548BDA9DBC}"/>
            </c:ext>
          </c:extLst>
        </c:ser>
        <c:ser>
          <c:idx val="1"/>
          <c:order val="1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3-4B39-8FC8-15548BDA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1F5-AB06-AD9F5356E47C}"/>
            </c:ext>
          </c:extLst>
        </c:ser>
        <c:ser>
          <c:idx val="1"/>
          <c:order val="1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F5-AB06-AD9F535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'Mass-PowerFactorLitCompare'!$AC$2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'Mass-PowerFactorLitCompare'!$AC$18:$AC$73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28F-9CDD-058730CC980A}"/>
            </c:ext>
          </c:extLst>
        </c:ser>
        <c:ser>
          <c:idx val="1"/>
          <c:order val="1"/>
          <c:tx>
            <c:strRef>
              <c:f>'Mass-PowerFactorLitCompare'!$AH$1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'Mass-PowerFactorLitCompare'!$AH$32:$AH$73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E-428F-9CDD-058730CC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'Mass-PowerFactorLitCompare'!$AG$2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'Mass-PowerFactorLitCompare'!$AG$18:$AG$73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815-8F18-47227A1F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'Mass-PowerFactorLitCompare'!$AD$2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'Mass-PowerFactorLitCompare'!$AD$18:$AD$73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8B4-962A-89735A626102}"/>
            </c:ext>
          </c:extLst>
        </c:ser>
        <c:ser>
          <c:idx val="1"/>
          <c:order val="1"/>
          <c:tx>
            <c:strRef>
              <c:f>'Mass-PowerFactorLitCompare'!$AE$2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'Mass-PowerFactorLitCompare'!$AE$18:$AE$73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8B4-962A-89735A626102}"/>
            </c:ext>
          </c:extLst>
        </c:ser>
        <c:ser>
          <c:idx val="2"/>
          <c:order val="2"/>
          <c:tx>
            <c:strRef>
              <c:f>'Mass-PowerFactorLitCompare'!$AF$2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'Mass-PowerFactorLitCompare'!$AF$18:$AF$73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1-48B4-962A-89735A62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5A4-80DA-0B922FAFCCFD}"/>
            </c:ext>
          </c:extLst>
        </c:ser>
        <c:ser>
          <c:idx val="1"/>
          <c:order val="1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1-45A4-80DA-0B922FAFCCFD}"/>
            </c:ext>
          </c:extLst>
        </c:ser>
        <c:ser>
          <c:idx val="2"/>
          <c:order val="2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1-45A4-80DA-0B922FAFCCFD}"/>
            </c:ext>
          </c:extLst>
        </c:ser>
        <c:ser>
          <c:idx val="3"/>
          <c:order val="3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1-45A4-80DA-0B922FAFCCFD}"/>
            </c:ext>
          </c:extLst>
        </c:ser>
        <c:ser>
          <c:idx val="4"/>
          <c:order val="4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1-45A4-80DA-0B922FAF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206376</xdr:colOff>
      <xdr:row>3</xdr:row>
      <xdr:rowOff>44450</xdr:rowOff>
    </xdr:from>
    <xdr:to>
      <xdr:col>42</xdr:col>
      <xdr:colOff>127000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E7DE3-D2FD-4120-B951-4D0636BD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219075</xdr:colOff>
      <xdr:row>1</xdr:row>
      <xdr:rowOff>93662</xdr:rowOff>
    </xdr:from>
    <xdr:to>
      <xdr:col>43</xdr:col>
      <xdr:colOff>523875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3893-26D6-4638-B555-9B21D892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200025</xdr:colOff>
      <xdr:row>19</xdr:row>
      <xdr:rowOff>87312</xdr:rowOff>
    </xdr:from>
    <xdr:to>
      <xdr:col>45</xdr:col>
      <xdr:colOff>504825</xdr:colOff>
      <xdr:row>33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7245-75A8-4266-967C-ED3F65F8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73025</xdr:colOff>
      <xdr:row>22</xdr:row>
      <xdr:rowOff>179387</xdr:rowOff>
    </xdr:from>
    <xdr:to>
      <xdr:col>47</xdr:col>
      <xdr:colOff>377825</xdr:colOff>
      <xdr:row>37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B6825-0769-48EE-88B1-59D1970F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361950</xdr:colOff>
      <xdr:row>26</xdr:row>
      <xdr:rowOff>20637</xdr:rowOff>
    </xdr:from>
    <xdr:to>
      <xdr:col>49</xdr:col>
      <xdr:colOff>57150</xdr:colOff>
      <xdr:row>40</xdr:row>
      <xdr:rowOff>87312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96C53-E76C-467A-9005-0EDAC250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360361</xdr:colOff>
      <xdr:row>40</xdr:row>
      <xdr:rowOff>1587</xdr:rowOff>
    </xdr:from>
    <xdr:to>
      <xdr:col>50</xdr:col>
      <xdr:colOff>466724</xdr:colOff>
      <xdr:row>54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8AAE2-C322-46C9-A44B-F05C200A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484187</xdr:colOff>
      <xdr:row>40</xdr:row>
      <xdr:rowOff>7937</xdr:rowOff>
    </xdr:from>
    <xdr:to>
      <xdr:col>43</xdr:col>
      <xdr:colOff>179387</xdr:colOff>
      <xdr:row>55</xdr:row>
      <xdr:rowOff>36512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54536-185D-4D18-9D87-73DF922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552450</xdr:colOff>
      <xdr:row>17</xdr:row>
      <xdr:rowOff>103187</xdr:rowOff>
    </xdr:from>
    <xdr:to>
      <xdr:col>33</xdr:col>
      <xdr:colOff>133350</xdr:colOff>
      <xdr:row>32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4939D7-86F4-404E-801B-1FE2B088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569912</xdr:colOff>
      <xdr:row>33</xdr:row>
      <xdr:rowOff>7937</xdr:rowOff>
    </xdr:from>
    <xdr:to>
      <xdr:col>33</xdr:col>
      <xdr:colOff>39687</xdr:colOff>
      <xdr:row>48</xdr:row>
      <xdr:rowOff>36512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8CC51-EF96-4680-AE34-5B746CEC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301868</xdr:colOff>
      <xdr:row>6</xdr:row>
      <xdr:rowOff>84994</xdr:rowOff>
    </xdr:from>
    <xdr:to>
      <xdr:col>19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B44771-3CC1-46E5-BD73-F3C92718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K1014"/>
  <sheetViews>
    <sheetView zoomScale="73" zoomScaleNormal="10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AS21" sqref="AS21"/>
    </sheetView>
  </sheetViews>
  <sheetFormatPr defaultRowHeight="14.5" x14ac:dyDescent="0.35"/>
  <cols>
    <col min="1" max="1" width="8.7265625" style="32"/>
    <col min="2" max="2" width="12.6328125" style="32" bestFit="1" customWidth="1"/>
    <col min="3" max="3" width="10.36328125" style="32" bestFit="1" customWidth="1"/>
    <col min="4" max="4" width="8.81640625" style="32" bestFit="1" customWidth="1"/>
    <col min="5" max="5" width="8.7265625" style="32"/>
    <col min="6" max="6" width="9.1796875" style="32"/>
    <col min="7" max="7" width="8.7265625" style="32"/>
    <col min="8" max="9" width="8.81640625" style="32" bestFit="1" customWidth="1"/>
    <col min="10" max="13" width="8.7265625" style="32"/>
    <col min="14" max="15" width="8.81640625" style="32" bestFit="1" customWidth="1"/>
    <col min="16" max="16" width="13.08984375" style="32" bestFit="1" customWidth="1"/>
    <col min="17" max="20" width="8.81640625" style="32" bestFit="1" customWidth="1"/>
    <col min="21" max="16384" width="8.7265625" style="32"/>
  </cols>
  <sheetData>
    <row r="1" spans="1:37" s="12" customFormat="1" x14ac:dyDescent="0.35">
      <c r="A1" s="12" t="s">
        <v>0</v>
      </c>
      <c r="B1" s="12" t="s">
        <v>57</v>
      </c>
      <c r="C1" s="12" t="s">
        <v>1</v>
      </c>
      <c r="D1" s="12" t="s">
        <v>58</v>
      </c>
      <c r="E1" s="12" t="s">
        <v>52</v>
      </c>
      <c r="G1" s="12" t="s">
        <v>53</v>
      </c>
      <c r="H1" s="12" t="s">
        <v>2</v>
      </c>
      <c r="I1" s="12" t="s">
        <v>54</v>
      </c>
      <c r="J1" s="12" t="s">
        <v>56</v>
      </c>
      <c r="N1" s="12" t="s">
        <v>3</v>
      </c>
      <c r="P1" s="12" t="s">
        <v>4</v>
      </c>
      <c r="Q1" s="12" t="s">
        <v>51</v>
      </c>
      <c r="S1" s="12" t="s">
        <v>5</v>
      </c>
      <c r="U1" s="12" t="s">
        <v>55</v>
      </c>
      <c r="V1" s="12" t="s">
        <v>6</v>
      </c>
      <c r="Z1" s="12" t="s">
        <v>39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  <c r="AG1" s="12" t="s">
        <v>46</v>
      </c>
      <c r="AH1" s="12" t="s">
        <v>47</v>
      </c>
      <c r="AI1" s="12" t="s">
        <v>48</v>
      </c>
      <c r="AJ1" s="12" t="s">
        <v>49</v>
      </c>
      <c r="AK1" s="12" t="s">
        <v>50</v>
      </c>
    </row>
    <row r="2" spans="1:37" s="12" customFormat="1" ht="52.5" customHeight="1" x14ac:dyDescent="0.35">
      <c r="A2" s="14" t="s">
        <v>7</v>
      </c>
      <c r="B2" s="14"/>
      <c r="C2" s="15" t="s">
        <v>8</v>
      </c>
      <c r="D2" s="15" t="s">
        <v>9</v>
      </c>
      <c r="E2" s="15" t="s">
        <v>37</v>
      </c>
      <c r="F2" s="15" t="s">
        <v>10</v>
      </c>
      <c r="G2" s="15" t="s">
        <v>11</v>
      </c>
      <c r="H2" s="16" t="s">
        <v>12</v>
      </c>
      <c r="I2" s="15" t="s">
        <v>12</v>
      </c>
      <c r="J2" s="14" t="s">
        <v>13</v>
      </c>
      <c r="K2" s="14" t="s">
        <v>14</v>
      </c>
      <c r="L2" s="14" t="s">
        <v>15</v>
      </c>
      <c r="M2" s="17" t="s">
        <v>16</v>
      </c>
      <c r="N2" s="18" t="s">
        <v>17</v>
      </c>
      <c r="O2" s="14" t="s">
        <v>18</v>
      </c>
      <c r="P2" s="14" t="s">
        <v>19</v>
      </c>
      <c r="Q2" s="14" t="s">
        <v>20</v>
      </c>
      <c r="R2" s="15" t="s">
        <v>36</v>
      </c>
      <c r="S2" s="14" t="s">
        <v>21</v>
      </c>
      <c r="T2" s="11" t="s">
        <v>35</v>
      </c>
      <c r="U2" s="15" t="s">
        <v>22</v>
      </c>
      <c r="V2" s="16" t="s">
        <v>23</v>
      </c>
    </row>
    <row r="3" spans="1:37" s="12" customFormat="1" ht="26.5" x14ac:dyDescent="0.35">
      <c r="A3" s="19" t="s">
        <v>24</v>
      </c>
      <c r="B3" s="19" t="s">
        <v>32</v>
      </c>
      <c r="C3" s="20" t="s">
        <v>26</v>
      </c>
      <c r="D3" s="4" t="s">
        <v>27</v>
      </c>
      <c r="E3" s="20" t="s">
        <v>27</v>
      </c>
      <c r="F3" s="20" t="s">
        <v>38</v>
      </c>
      <c r="G3" s="20" t="s">
        <v>25</v>
      </c>
      <c r="H3" s="22" t="s">
        <v>28</v>
      </c>
      <c r="I3" s="20" t="s">
        <v>25</v>
      </c>
      <c r="J3" s="21" t="s">
        <v>27</v>
      </c>
      <c r="K3" s="21" t="s">
        <v>27</v>
      </c>
      <c r="L3" s="21" t="s">
        <v>27</v>
      </c>
      <c r="M3" s="20" t="s">
        <v>27</v>
      </c>
      <c r="N3" s="21" t="s">
        <v>29</v>
      </c>
      <c r="O3" s="21" t="s">
        <v>29</v>
      </c>
      <c r="P3" s="21" t="s">
        <v>25</v>
      </c>
      <c r="Q3" s="21" t="s">
        <v>30</v>
      </c>
      <c r="R3" s="20" t="s">
        <v>31</v>
      </c>
      <c r="S3" s="21" t="s">
        <v>32</v>
      </c>
      <c r="T3" s="22" t="s">
        <v>33</v>
      </c>
      <c r="U3" s="20" t="s">
        <v>32</v>
      </c>
      <c r="V3" s="22" t="s">
        <v>32</v>
      </c>
    </row>
    <row r="4" spans="1:37" s="12" customFormat="1" x14ac:dyDescent="0.35">
      <c r="A4" s="8">
        <v>1995</v>
      </c>
      <c r="B4">
        <v>12.5</v>
      </c>
      <c r="C4" s="4"/>
      <c r="D4" s="23"/>
      <c r="E4" s="24">
        <v>66.8</v>
      </c>
      <c r="F4" s="24"/>
      <c r="G4" s="9">
        <v>76.5</v>
      </c>
      <c r="H4" s="11"/>
      <c r="I4" s="4"/>
      <c r="J4" s="5"/>
      <c r="K4" s="5"/>
      <c r="L4" s="5"/>
      <c r="M4" s="4"/>
      <c r="N4" s="5"/>
      <c r="O4" s="5"/>
      <c r="P4" s="5"/>
      <c r="Q4" s="5"/>
      <c r="R4" s="4"/>
      <c r="S4" s="5"/>
      <c r="T4" s="11"/>
      <c r="U4" s="4"/>
      <c r="V4" s="11"/>
    </row>
    <row r="5" spans="1:37" s="12" customFormat="1" x14ac:dyDescent="0.35">
      <c r="A5" s="8">
        <v>1996</v>
      </c>
      <c r="B5">
        <v>9.6676666670000007</v>
      </c>
      <c r="C5" s="4"/>
      <c r="D5" s="23"/>
      <c r="E5" s="24">
        <v>76.5</v>
      </c>
      <c r="F5" s="24">
        <f t="shared" ref="F5:F19" si="0">E5-E4</f>
        <v>9.7000000000000028</v>
      </c>
      <c r="G5" s="4"/>
      <c r="H5" s="11"/>
      <c r="I5" s="4"/>
      <c r="J5" s="5"/>
      <c r="K5" s="5"/>
      <c r="L5" s="5"/>
      <c r="M5" s="4"/>
      <c r="N5" s="5"/>
      <c r="O5" s="5"/>
      <c r="P5" s="5"/>
      <c r="Q5" s="5"/>
      <c r="R5" s="4"/>
      <c r="S5" s="5"/>
      <c r="T5" s="11"/>
      <c r="U5" s="4"/>
      <c r="V5" s="11"/>
    </row>
    <row r="6" spans="1:37" s="12" customFormat="1" x14ac:dyDescent="0.35">
      <c r="A6" s="8">
        <v>1997</v>
      </c>
      <c r="B6">
        <v>11.622</v>
      </c>
      <c r="C6" s="4"/>
      <c r="D6" s="23"/>
      <c r="E6" s="24">
        <v>88.2</v>
      </c>
      <c r="F6" s="24">
        <f t="shared" si="0"/>
        <v>11.700000000000003</v>
      </c>
      <c r="G6" s="4"/>
      <c r="H6" s="11"/>
      <c r="I6" s="4"/>
      <c r="J6" s="5"/>
      <c r="K6" s="5"/>
      <c r="L6" s="5"/>
      <c r="M6" s="4"/>
      <c r="N6" s="5"/>
      <c r="O6" s="5"/>
      <c r="P6" s="5"/>
      <c r="Q6" s="5"/>
      <c r="R6" s="4"/>
      <c r="S6" s="5"/>
      <c r="T6" s="11"/>
      <c r="U6" s="4"/>
      <c r="V6" s="11"/>
    </row>
    <row r="7" spans="1:37" s="12" customFormat="1" x14ac:dyDescent="0.35">
      <c r="A7" s="8">
        <v>1998</v>
      </c>
      <c r="B7">
        <v>11.781000000000001</v>
      </c>
      <c r="C7" s="4"/>
      <c r="D7" s="23"/>
      <c r="E7" s="24">
        <v>100.1</v>
      </c>
      <c r="F7" s="24">
        <f t="shared" si="0"/>
        <v>11.899999999999991</v>
      </c>
      <c r="G7" s="4"/>
      <c r="H7" s="11"/>
      <c r="I7" s="4"/>
      <c r="J7" s="5"/>
      <c r="K7" s="5"/>
      <c r="L7" s="5"/>
      <c r="M7" s="4"/>
      <c r="N7" s="5"/>
      <c r="O7" s="5"/>
      <c r="P7" s="5"/>
      <c r="Q7" s="5"/>
      <c r="R7" s="4"/>
      <c r="S7" s="5"/>
      <c r="T7" s="11"/>
      <c r="U7" s="4"/>
      <c r="V7" s="10">
        <v>1.9</v>
      </c>
    </row>
    <row r="8" spans="1:37" s="12" customFormat="1" x14ac:dyDescent="0.35">
      <c r="A8" s="8">
        <v>1999</v>
      </c>
      <c r="B8">
        <v>16.884666670000001</v>
      </c>
      <c r="C8" s="4"/>
      <c r="D8" s="23"/>
      <c r="E8" s="24">
        <v>117.3</v>
      </c>
      <c r="F8" s="24">
        <f t="shared" si="0"/>
        <v>17.200000000000003</v>
      </c>
      <c r="G8" s="4"/>
      <c r="H8" s="11"/>
      <c r="I8" s="4"/>
      <c r="J8" s="5"/>
      <c r="K8" s="5"/>
      <c r="L8" s="5"/>
      <c r="M8" s="4"/>
      <c r="N8" s="5"/>
      <c r="O8" s="5"/>
      <c r="P8" s="5"/>
      <c r="Q8" s="5"/>
      <c r="R8" s="4"/>
      <c r="S8" s="5"/>
      <c r="T8" s="11"/>
      <c r="U8" s="4"/>
      <c r="V8" s="10">
        <v>2.8</v>
      </c>
    </row>
    <row r="9" spans="1:37" s="12" customFormat="1" x14ac:dyDescent="0.35">
      <c r="A9" s="8">
        <v>2000</v>
      </c>
      <c r="B9">
        <v>20.926666669999999</v>
      </c>
      <c r="C9" s="4"/>
      <c r="D9" s="23"/>
      <c r="E9" s="24">
        <v>138.80000000000001</v>
      </c>
      <c r="F9" s="24">
        <f t="shared" si="0"/>
        <v>21.500000000000014</v>
      </c>
      <c r="G9" s="4"/>
      <c r="H9" s="11"/>
      <c r="I9" s="4"/>
      <c r="J9" s="5"/>
      <c r="K9" s="5"/>
      <c r="L9" s="5"/>
      <c r="M9" s="4"/>
      <c r="N9" s="5"/>
      <c r="O9" s="5"/>
      <c r="P9" s="5"/>
      <c r="Q9" s="8">
        <v>176</v>
      </c>
      <c r="R9" s="4"/>
      <c r="S9" s="5"/>
      <c r="T9" s="11"/>
      <c r="U9" s="9">
        <v>4</v>
      </c>
      <c r="V9" s="11"/>
    </row>
    <row r="10" spans="1:37" s="12" customFormat="1" x14ac:dyDescent="0.35">
      <c r="A10" s="8">
        <v>2001</v>
      </c>
      <c r="B10">
        <v>27.984999999999999</v>
      </c>
      <c r="C10" s="4"/>
      <c r="D10" s="23"/>
      <c r="E10" s="24">
        <v>167.8</v>
      </c>
      <c r="F10" s="24">
        <f t="shared" si="0"/>
        <v>29</v>
      </c>
      <c r="G10" s="4"/>
      <c r="H10" s="11"/>
      <c r="I10" s="4"/>
      <c r="J10" s="5"/>
      <c r="K10" s="5"/>
      <c r="L10" s="5"/>
      <c r="M10" s="4"/>
      <c r="N10" s="5"/>
      <c r="O10" s="5"/>
      <c r="P10" s="5"/>
      <c r="Q10" s="8">
        <v>213</v>
      </c>
      <c r="R10" s="9">
        <v>37</v>
      </c>
      <c r="S10" s="5"/>
      <c r="T10" s="11"/>
      <c r="U10" s="9">
        <v>11</v>
      </c>
      <c r="V10" s="11"/>
    </row>
    <row r="11" spans="1:37" s="12" customFormat="1" x14ac:dyDescent="0.35">
      <c r="A11" s="8">
        <v>2002</v>
      </c>
      <c r="B11">
        <v>42.475999999999999</v>
      </c>
      <c r="C11" s="4"/>
      <c r="D11" s="23"/>
      <c r="E11" s="24">
        <v>212.2</v>
      </c>
      <c r="F11" s="24">
        <f t="shared" si="0"/>
        <v>44.399999999999977</v>
      </c>
      <c r="G11" s="4"/>
      <c r="H11" s="11"/>
      <c r="I11" s="4"/>
      <c r="J11" s="5"/>
      <c r="K11" s="5"/>
      <c r="L11" s="5"/>
      <c r="M11" s="4"/>
      <c r="N11" s="5"/>
      <c r="O11" s="5"/>
      <c r="P11" s="5"/>
      <c r="Q11" s="8">
        <v>255</v>
      </c>
      <c r="R11" s="9">
        <v>42</v>
      </c>
      <c r="S11" s="5"/>
      <c r="T11" s="11"/>
      <c r="U11" s="9">
        <v>23</v>
      </c>
      <c r="V11" s="11"/>
    </row>
    <row r="12" spans="1:37" s="12" customFormat="1" x14ac:dyDescent="0.35">
      <c r="A12" s="8">
        <v>2003</v>
      </c>
      <c r="B12">
        <v>59.744999999999997</v>
      </c>
      <c r="C12" s="4"/>
      <c r="D12" s="23"/>
      <c r="E12" s="24">
        <v>275.2</v>
      </c>
      <c r="F12" s="24">
        <f t="shared" si="0"/>
        <v>63</v>
      </c>
      <c r="G12" s="4"/>
      <c r="H12" s="11"/>
      <c r="I12" s="4"/>
      <c r="J12" s="5"/>
      <c r="K12" s="5"/>
      <c r="L12" s="5"/>
      <c r="M12" s="4"/>
      <c r="N12" s="5"/>
      <c r="O12" s="25" t="s">
        <v>34</v>
      </c>
      <c r="P12" s="5"/>
      <c r="Q12" s="8">
        <v>293</v>
      </c>
      <c r="R12" s="9">
        <v>38</v>
      </c>
      <c r="S12" s="5"/>
      <c r="T12" s="11"/>
      <c r="U12" s="9">
        <v>45</v>
      </c>
      <c r="V12" s="11"/>
    </row>
    <row r="13" spans="1:37" s="12" customFormat="1" x14ac:dyDescent="0.35">
      <c r="A13" s="8">
        <v>2004</v>
      </c>
      <c r="B13">
        <v>94.751999999999995</v>
      </c>
      <c r="C13" s="4"/>
      <c r="D13" s="23"/>
      <c r="E13" s="24">
        <v>376</v>
      </c>
      <c r="F13" s="24">
        <f t="shared" si="0"/>
        <v>100.80000000000001</v>
      </c>
      <c r="G13" s="4"/>
      <c r="H13" s="11"/>
      <c r="I13" s="4"/>
      <c r="J13" s="5"/>
      <c r="K13" s="5"/>
      <c r="L13" s="5"/>
      <c r="M13" s="4"/>
      <c r="N13" s="5"/>
      <c r="O13" s="5"/>
      <c r="P13" s="5"/>
      <c r="Q13" s="8">
        <v>363</v>
      </c>
      <c r="R13" s="9">
        <v>70</v>
      </c>
      <c r="S13" s="5"/>
      <c r="T13" s="11"/>
      <c r="U13" s="9">
        <v>58</v>
      </c>
      <c r="V13" s="11"/>
    </row>
    <row r="14" spans="1:37" s="12" customFormat="1" x14ac:dyDescent="0.35">
      <c r="A14" s="8">
        <v>2005</v>
      </c>
      <c r="B14">
        <v>96.581173219999997</v>
      </c>
      <c r="C14" s="4"/>
      <c r="D14" s="23"/>
      <c r="E14" s="24">
        <v>479</v>
      </c>
      <c r="F14" s="24">
        <f t="shared" si="0"/>
        <v>103</v>
      </c>
      <c r="G14" s="4"/>
      <c r="H14" s="11"/>
      <c r="I14" s="4"/>
      <c r="J14" s="5"/>
      <c r="K14" s="5"/>
      <c r="L14" s="5"/>
      <c r="M14" s="4"/>
      <c r="N14" s="5"/>
      <c r="O14" s="5"/>
      <c r="P14" s="5"/>
      <c r="Q14" s="8">
        <v>493</v>
      </c>
      <c r="R14" s="9">
        <v>130</v>
      </c>
      <c r="S14" s="5"/>
      <c r="T14" s="11"/>
      <c r="U14" s="9">
        <v>79</v>
      </c>
      <c r="V14" s="11"/>
    </row>
    <row r="15" spans="1:37" s="12" customFormat="1" x14ac:dyDescent="0.35">
      <c r="A15" s="8">
        <v>2006</v>
      </c>
      <c r="B15">
        <v>98.21307161</v>
      </c>
      <c r="C15" s="4"/>
      <c r="D15" s="23"/>
      <c r="E15" s="26">
        <v>483</v>
      </c>
      <c r="F15" s="26">
        <f t="shared" si="0"/>
        <v>4</v>
      </c>
      <c r="G15" s="4"/>
      <c r="H15" s="11"/>
      <c r="I15" s="4"/>
      <c r="J15" s="5"/>
      <c r="K15" s="5"/>
      <c r="L15" s="5"/>
      <c r="M15" s="4"/>
      <c r="N15" s="5"/>
      <c r="O15" s="5"/>
      <c r="P15" s="8">
        <v>320.20800000000003</v>
      </c>
      <c r="Q15" s="8">
        <v>698</v>
      </c>
      <c r="R15" s="9">
        <v>205</v>
      </c>
      <c r="S15" s="5"/>
      <c r="T15" s="11"/>
      <c r="U15" s="9">
        <v>105</v>
      </c>
      <c r="V15" s="11"/>
    </row>
    <row r="16" spans="1:37" s="12" customFormat="1" x14ac:dyDescent="0.35">
      <c r="A16" s="13">
        <v>2007</v>
      </c>
      <c r="B16">
        <v>324.23274839999999</v>
      </c>
      <c r="C16" s="4"/>
      <c r="D16" s="4"/>
      <c r="E16" s="24">
        <v>830.5</v>
      </c>
      <c r="F16" s="24">
        <f t="shared" si="0"/>
        <v>347.5</v>
      </c>
      <c r="G16" s="4"/>
      <c r="H16" s="11"/>
      <c r="I16" s="4"/>
      <c r="J16" s="27">
        <v>58</v>
      </c>
      <c r="K16" s="27">
        <v>93</v>
      </c>
      <c r="L16" s="27">
        <v>9</v>
      </c>
      <c r="M16" s="28">
        <v>160</v>
      </c>
      <c r="N16" s="5"/>
      <c r="O16" s="5"/>
      <c r="P16" s="8">
        <v>494.14800000000002</v>
      </c>
      <c r="Q16" s="8">
        <v>974</v>
      </c>
      <c r="R16" s="9">
        <v>276</v>
      </c>
      <c r="S16" s="5"/>
      <c r="T16" s="11"/>
      <c r="U16" s="9">
        <v>160</v>
      </c>
      <c r="V16" s="11"/>
    </row>
    <row r="17" spans="1:22" s="12" customFormat="1" x14ac:dyDescent="0.35">
      <c r="A17" s="13">
        <v>2008</v>
      </c>
      <c r="B17">
        <v>314.58510869999998</v>
      </c>
      <c r="C17" s="4"/>
      <c r="D17" s="23"/>
      <c r="E17" s="24">
        <v>1168.5</v>
      </c>
      <c r="F17" s="24">
        <f t="shared" si="0"/>
        <v>338</v>
      </c>
      <c r="G17" s="4"/>
      <c r="H17" s="11"/>
      <c r="I17" s="4"/>
      <c r="J17" s="27">
        <v>77</v>
      </c>
      <c r="K17" s="27">
        <v>190</v>
      </c>
      <c r="L17" s="27">
        <v>22</v>
      </c>
      <c r="M17" s="28">
        <v>289</v>
      </c>
      <c r="N17" s="5"/>
      <c r="O17" s="5"/>
      <c r="P17" s="8">
        <v>920.69299999999998</v>
      </c>
      <c r="Q17" s="8">
        <v>1153</v>
      </c>
      <c r="R17" s="9">
        <v>179</v>
      </c>
      <c r="S17" s="5"/>
      <c r="T17" s="11"/>
      <c r="U17" s="9">
        <v>298</v>
      </c>
      <c r="V17" s="11"/>
    </row>
    <row r="18" spans="1:22" s="12" customFormat="1" x14ac:dyDescent="0.35">
      <c r="A18" s="13">
        <v>2009</v>
      </c>
      <c r="B18">
        <v>431.24480390000002</v>
      </c>
      <c r="C18" s="4"/>
      <c r="D18" s="29">
        <v>1167.9480000000001</v>
      </c>
      <c r="E18" s="24">
        <v>1633</v>
      </c>
      <c r="F18" s="24">
        <f t="shared" si="0"/>
        <v>464.5</v>
      </c>
      <c r="G18" s="4"/>
      <c r="H18" s="11"/>
      <c r="I18" s="4"/>
      <c r="J18" s="27">
        <v>157</v>
      </c>
      <c r="K18" s="27">
        <v>208</v>
      </c>
      <c r="L18" s="27">
        <v>70</v>
      </c>
      <c r="M18" s="28">
        <v>435</v>
      </c>
      <c r="N18" s="5"/>
      <c r="O18" s="5"/>
      <c r="P18" s="8">
        <v>1188.8789999999999</v>
      </c>
      <c r="Q18" s="8">
        <v>1614</v>
      </c>
      <c r="R18" s="9">
        <v>461</v>
      </c>
      <c r="S18" s="5"/>
      <c r="T18" s="11"/>
      <c r="U18" s="9">
        <v>435</v>
      </c>
      <c r="V18" s="11"/>
    </row>
    <row r="19" spans="1:22" s="12" customFormat="1" x14ac:dyDescent="0.35">
      <c r="A19" s="13">
        <v>2010</v>
      </c>
      <c r="B19">
        <v>719.84443759999999</v>
      </c>
      <c r="C19" s="2">
        <v>846.6277</v>
      </c>
      <c r="D19" s="3">
        <v>848.58799999999997</v>
      </c>
      <c r="E19" s="24">
        <v>2549</v>
      </c>
      <c r="F19" s="24">
        <f t="shared" si="0"/>
        <v>916</v>
      </c>
      <c r="G19" s="4"/>
      <c r="H19" s="11"/>
      <c r="I19" s="4"/>
      <c r="J19" s="27">
        <v>246</v>
      </c>
      <c r="K19" s="27">
        <v>337</v>
      </c>
      <c r="L19" s="27">
        <v>267</v>
      </c>
      <c r="M19" s="28">
        <v>850</v>
      </c>
      <c r="N19" s="5"/>
      <c r="O19" s="5"/>
      <c r="P19" s="8">
        <v>2644.498</v>
      </c>
      <c r="Q19" s="8">
        <v>2909</v>
      </c>
      <c r="R19" s="9">
        <v>1295</v>
      </c>
      <c r="S19" s="1">
        <v>2909</v>
      </c>
      <c r="T19" s="11"/>
      <c r="U19" s="9">
        <v>852</v>
      </c>
      <c r="V19" s="11"/>
    </row>
    <row r="20" spans="1:22" s="12" customFormat="1" x14ac:dyDescent="0.35">
      <c r="A20" s="13">
        <v>2011</v>
      </c>
      <c r="B20">
        <v>1781.377078</v>
      </c>
      <c r="C20" s="2">
        <v>1974.3762999999999</v>
      </c>
      <c r="D20" s="3">
        <v>1920.51</v>
      </c>
      <c r="E20" s="4"/>
      <c r="F20" s="4"/>
      <c r="G20" s="4"/>
      <c r="H20" s="11"/>
      <c r="I20" s="4"/>
      <c r="J20" s="27">
        <v>305</v>
      </c>
      <c r="K20" s="27">
        <v>830</v>
      </c>
      <c r="L20" s="27">
        <v>786</v>
      </c>
      <c r="M20" s="28">
        <v>1921</v>
      </c>
      <c r="N20" s="5"/>
      <c r="O20" s="5"/>
      <c r="P20" s="8">
        <v>3772.0749999999998</v>
      </c>
      <c r="Q20" s="8">
        <v>5172</v>
      </c>
      <c r="R20" s="9">
        <v>2263</v>
      </c>
      <c r="S20" s="1">
        <v>5172</v>
      </c>
      <c r="T20" s="10">
        <v>2263</v>
      </c>
      <c r="U20" s="9">
        <v>1919</v>
      </c>
      <c r="V20" s="11"/>
    </row>
    <row r="21" spans="1:22" s="12" customFormat="1" x14ac:dyDescent="0.35">
      <c r="A21" s="13">
        <v>2012</v>
      </c>
      <c r="B21">
        <v>3064.1622809999999</v>
      </c>
      <c r="C21" s="2">
        <v>3337.7269999999999</v>
      </c>
      <c r="D21" s="3">
        <v>3373.4270000000001</v>
      </c>
      <c r="E21" s="4"/>
      <c r="F21" s="4"/>
      <c r="G21" s="4"/>
      <c r="H21" s="11"/>
      <c r="I21" s="4"/>
      <c r="J21" s="27">
        <v>496</v>
      </c>
      <c r="K21" s="30">
        <v>1075</v>
      </c>
      <c r="L21" s="30">
        <v>1803</v>
      </c>
      <c r="M21" s="28">
        <v>3374</v>
      </c>
      <c r="N21" s="5"/>
      <c r="O21" s="5"/>
      <c r="P21" s="8">
        <v>4655.0050000000001</v>
      </c>
      <c r="Q21" s="8">
        <v>8137</v>
      </c>
      <c r="R21" s="9">
        <v>2965</v>
      </c>
      <c r="S21" s="1">
        <v>8137</v>
      </c>
      <c r="T21" s="10">
        <v>2965</v>
      </c>
      <c r="U21" s="9">
        <v>3369</v>
      </c>
      <c r="V21" s="11"/>
    </row>
    <row r="22" spans="1:22" s="12" customFormat="1" x14ac:dyDescent="0.35">
      <c r="A22" s="13">
        <v>2013</v>
      </c>
      <c r="B22">
        <v>4037.4491130000001</v>
      </c>
      <c r="C22" s="2">
        <v>4795.0722999999998</v>
      </c>
      <c r="D22" s="3">
        <v>4765.8019999999997</v>
      </c>
      <c r="E22" s="4"/>
      <c r="F22" s="4"/>
      <c r="G22" s="4"/>
      <c r="H22" s="6">
        <v>4.75</v>
      </c>
      <c r="I22" s="7">
        <f>H22*1000</f>
        <v>4750</v>
      </c>
      <c r="J22" s="27">
        <v>799</v>
      </c>
      <c r="K22" s="30">
        <v>1109</v>
      </c>
      <c r="L22" s="30">
        <v>2858</v>
      </c>
      <c r="M22" s="28">
        <v>4766</v>
      </c>
      <c r="N22" s="5"/>
      <c r="O22" s="5"/>
      <c r="P22" s="8">
        <v>4984.8810000000003</v>
      </c>
      <c r="Q22" s="8">
        <v>11759</v>
      </c>
      <c r="R22" s="9">
        <v>3622</v>
      </c>
      <c r="S22" s="1">
        <v>11759</v>
      </c>
      <c r="T22" s="10">
        <v>3622</v>
      </c>
      <c r="U22" s="9">
        <v>4751</v>
      </c>
      <c r="V22" s="11"/>
    </row>
    <row r="23" spans="1:22" s="12" customFormat="1" x14ac:dyDescent="0.35">
      <c r="A23" s="13">
        <v>2014</v>
      </c>
      <c r="B23">
        <v>3722.1994850000001</v>
      </c>
      <c r="C23" s="2">
        <v>6252.7870000000003</v>
      </c>
      <c r="D23" s="3">
        <v>6243.8729999999996</v>
      </c>
      <c r="E23" s="4"/>
      <c r="F23" s="4"/>
      <c r="G23" s="4"/>
      <c r="H23" s="6">
        <v>6.2</v>
      </c>
      <c r="I23" s="7">
        <f t="shared" ref="I23:I28" si="1">H23*1000</f>
        <v>6200</v>
      </c>
      <c r="J23" s="30">
        <v>1268</v>
      </c>
      <c r="K23" s="30">
        <v>1054</v>
      </c>
      <c r="L23" s="30">
        <v>3922</v>
      </c>
      <c r="M23" s="31">
        <v>6244</v>
      </c>
      <c r="N23" s="5"/>
      <c r="O23" s="5"/>
      <c r="P23" s="8">
        <v>6237.5240000000003</v>
      </c>
      <c r="Q23" s="8">
        <v>15984</v>
      </c>
      <c r="R23" s="9">
        <v>4225</v>
      </c>
      <c r="S23" s="1">
        <v>15984</v>
      </c>
      <c r="T23" s="10">
        <v>4225</v>
      </c>
      <c r="U23" s="4"/>
      <c r="V23" s="11"/>
    </row>
    <row r="24" spans="1:22" s="12" customFormat="1" x14ac:dyDescent="0.35">
      <c r="A24" s="13">
        <v>2015</v>
      </c>
      <c r="B24">
        <v>6834.3288130000001</v>
      </c>
      <c r="C24" s="2">
        <v>7474.6532999999999</v>
      </c>
      <c r="D24" s="3">
        <v>7500.6419999999998</v>
      </c>
      <c r="E24" s="4"/>
      <c r="F24" s="4"/>
      <c r="G24" s="4"/>
      <c r="H24" s="6">
        <v>7.3</v>
      </c>
      <c r="I24" s="7">
        <f t="shared" si="1"/>
        <v>7300</v>
      </c>
      <c r="J24" s="30">
        <v>2171</v>
      </c>
      <c r="K24" s="30">
        <v>1061</v>
      </c>
      <c r="L24" s="30">
        <v>4268</v>
      </c>
      <c r="M24" s="31">
        <v>7500</v>
      </c>
      <c r="N24" s="5"/>
      <c r="O24" s="5"/>
      <c r="P24" s="8">
        <v>9942.9779760000001</v>
      </c>
      <c r="Q24" s="8">
        <v>21684</v>
      </c>
      <c r="R24" s="9">
        <v>5700</v>
      </c>
      <c r="S24" s="1">
        <v>21684</v>
      </c>
      <c r="T24" s="10">
        <v>5700</v>
      </c>
      <c r="U24" s="4"/>
      <c r="V24" s="11"/>
    </row>
    <row r="25" spans="1:22" s="12" customFormat="1" x14ac:dyDescent="0.35">
      <c r="A25" s="13">
        <v>2016</v>
      </c>
      <c r="B25">
        <v>12897.665950000001</v>
      </c>
      <c r="C25" s="2">
        <v>15199.261</v>
      </c>
      <c r="D25" s="3">
        <v>15095.64</v>
      </c>
      <c r="E25" s="4"/>
      <c r="F25" s="4"/>
      <c r="G25" s="4"/>
      <c r="H25" s="6">
        <v>14.7</v>
      </c>
      <c r="I25" s="7">
        <f t="shared" si="1"/>
        <v>14700</v>
      </c>
      <c r="J25" s="30">
        <v>2638</v>
      </c>
      <c r="K25" s="30">
        <v>1707</v>
      </c>
      <c r="L25" s="30">
        <v>10807</v>
      </c>
      <c r="M25" s="31">
        <v>15152</v>
      </c>
      <c r="N25" s="5"/>
      <c r="O25" s="5"/>
      <c r="P25" s="8">
        <v>13451.187320000001</v>
      </c>
      <c r="Q25" s="8">
        <v>32958</v>
      </c>
      <c r="R25" s="9">
        <v>11274</v>
      </c>
      <c r="S25" s="1">
        <v>32958</v>
      </c>
      <c r="T25" s="10">
        <v>11274</v>
      </c>
      <c r="U25" s="4"/>
      <c r="V25" s="11"/>
    </row>
    <row r="26" spans="1:22" s="12" customFormat="1" x14ac:dyDescent="0.35">
      <c r="A26" s="13">
        <v>2017</v>
      </c>
      <c r="B26">
        <v>9784.5062149999994</v>
      </c>
      <c r="C26" s="2">
        <v>10813.797</v>
      </c>
      <c r="D26" s="3">
        <v>10969.09</v>
      </c>
      <c r="E26" s="4"/>
      <c r="F26" s="4"/>
      <c r="G26" s="4"/>
      <c r="H26" s="6">
        <v>10.6</v>
      </c>
      <c r="I26" s="7">
        <f t="shared" si="1"/>
        <v>10600</v>
      </c>
      <c r="J26" s="30">
        <v>2239</v>
      </c>
      <c r="K26" s="30">
        <v>2255</v>
      </c>
      <c r="L26" s="30">
        <v>6351</v>
      </c>
      <c r="M26" s="31">
        <v>10845</v>
      </c>
      <c r="N26" s="5"/>
      <c r="O26" s="5"/>
      <c r="P26" s="8">
        <v>10864.545</v>
      </c>
      <c r="Q26" s="8">
        <v>41357</v>
      </c>
      <c r="R26" s="9">
        <v>8399</v>
      </c>
      <c r="S26" s="1">
        <v>41357</v>
      </c>
      <c r="T26" s="10">
        <v>8399</v>
      </c>
      <c r="U26" s="4"/>
      <c r="V26" s="11"/>
    </row>
    <row r="27" spans="1:22" s="12" customFormat="1" x14ac:dyDescent="0.35">
      <c r="A27" s="1">
        <v>2018</v>
      </c>
      <c r="B27">
        <v>9352.5294479999993</v>
      </c>
      <c r="C27" s="2">
        <v>10716.415000000001</v>
      </c>
      <c r="D27" s="3">
        <v>10740.38</v>
      </c>
      <c r="E27" s="4"/>
      <c r="F27" s="4"/>
      <c r="G27" s="4"/>
      <c r="H27" s="6">
        <v>10.6</v>
      </c>
      <c r="I27" s="7">
        <f t="shared" si="1"/>
        <v>10600</v>
      </c>
      <c r="J27" s="30">
        <v>2386</v>
      </c>
      <c r="K27" s="30">
        <v>2069</v>
      </c>
      <c r="L27" s="30">
        <v>6163</v>
      </c>
      <c r="M27" s="31">
        <v>10618</v>
      </c>
      <c r="N27" s="5"/>
      <c r="O27" s="5"/>
      <c r="P27" s="8">
        <v>7971.6224389999998</v>
      </c>
      <c r="Q27" s="8">
        <v>51425.5</v>
      </c>
      <c r="R27" s="9">
        <v>10068.5</v>
      </c>
      <c r="S27" s="1">
        <v>51426</v>
      </c>
      <c r="T27" s="10">
        <v>10069</v>
      </c>
      <c r="U27" s="4"/>
      <c r="V27" s="11"/>
    </row>
    <row r="28" spans="1:22" s="12" customFormat="1" x14ac:dyDescent="0.35">
      <c r="A28" s="1">
        <v>2019</v>
      </c>
      <c r="B28">
        <v>10949.78234</v>
      </c>
      <c r="C28" s="2">
        <v>13351.832</v>
      </c>
      <c r="D28" s="3">
        <v>13385.9</v>
      </c>
      <c r="E28" s="4"/>
      <c r="F28" s="4"/>
      <c r="G28" s="4"/>
      <c r="H28" s="6">
        <v>13.3</v>
      </c>
      <c r="I28" s="7">
        <f t="shared" si="1"/>
        <v>13300</v>
      </c>
      <c r="J28" s="5"/>
      <c r="K28" s="5"/>
      <c r="L28" s="5"/>
      <c r="M28" s="4"/>
      <c r="N28" s="5"/>
      <c r="O28" s="5"/>
      <c r="P28" s="8">
        <v>16372.313679999999</v>
      </c>
      <c r="Q28" s="8">
        <v>60539.9</v>
      </c>
      <c r="R28" s="9">
        <v>9114.4</v>
      </c>
      <c r="S28" s="1">
        <v>60540</v>
      </c>
      <c r="T28" s="10">
        <v>9114</v>
      </c>
      <c r="U28" s="4"/>
      <c r="V28" s="11"/>
    </row>
    <row r="29" spans="1:22" s="12" customFormat="1" x14ac:dyDescent="0.35">
      <c r="A29" s="13">
        <v>2020</v>
      </c>
      <c r="B29">
        <v>14903.79</v>
      </c>
      <c r="C29" s="2">
        <v>14903.788</v>
      </c>
      <c r="D29" s="3">
        <v>19221</v>
      </c>
      <c r="E29" s="4"/>
      <c r="F29" s="4"/>
      <c r="G29" s="4"/>
      <c r="H29" s="11"/>
      <c r="I29" s="4"/>
      <c r="J29" s="5"/>
      <c r="K29" s="5"/>
      <c r="L29" s="5"/>
      <c r="M29" s="4"/>
      <c r="N29" s="1">
        <v>17.5</v>
      </c>
      <c r="O29" s="1">
        <v>17.5</v>
      </c>
      <c r="P29" s="5"/>
      <c r="Q29" s="5"/>
      <c r="R29" s="4"/>
      <c r="S29" s="5"/>
      <c r="T29" s="11"/>
      <c r="U29" s="4"/>
      <c r="V29" s="11"/>
    </row>
    <row r="30" spans="1:22" s="12" customFormat="1" x14ac:dyDescent="0.35">
      <c r="A30" s="13">
        <v>2021</v>
      </c>
      <c r="B30" s="13"/>
      <c r="C30" s="2">
        <v>16455.559000000001</v>
      </c>
      <c r="D30" s="4"/>
      <c r="E30" s="4"/>
      <c r="F30" s="4"/>
      <c r="G30" s="4"/>
      <c r="H30" s="11"/>
      <c r="I30" s="4"/>
      <c r="J30" s="5"/>
      <c r="K30" s="5"/>
      <c r="L30" s="5"/>
      <c r="M30" s="4"/>
      <c r="N30" s="1">
        <v>17.600000000000001</v>
      </c>
      <c r="O30" s="1">
        <v>18.5</v>
      </c>
      <c r="P30" s="5"/>
      <c r="Q30" s="5"/>
      <c r="R30" s="4"/>
      <c r="S30" s="5"/>
      <c r="T30" s="11"/>
      <c r="U30" s="4"/>
      <c r="V30" s="11"/>
    </row>
    <row r="31" spans="1:22" s="12" customFormat="1" x14ac:dyDescent="0.35">
      <c r="A31" s="13">
        <v>2022</v>
      </c>
      <c r="B31" s="13"/>
      <c r="C31" s="2">
        <v>15227.226000000001</v>
      </c>
      <c r="D31" s="4"/>
      <c r="E31" s="4"/>
      <c r="F31" s="4"/>
      <c r="G31" s="4"/>
      <c r="H31" s="11"/>
      <c r="I31" s="4"/>
      <c r="J31" s="5"/>
      <c r="K31" s="5"/>
      <c r="L31" s="5"/>
      <c r="M31" s="4"/>
      <c r="N31" s="1">
        <v>16.100000000000001</v>
      </c>
      <c r="O31" s="1">
        <v>21.7</v>
      </c>
      <c r="P31" s="5"/>
      <c r="Q31" s="5"/>
      <c r="R31" s="4"/>
      <c r="S31" s="5"/>
      <c r="T31" s="11"/>
      <c r="U31" s="4"/>
      <c r="V31" s="11"/>
    </row>
    <row r="32" spans="1:22" s="12" customFormat="1" x14ac:dyDescent="0.35">
      <c r="A32" s="13">
        <v>2023</v>
      </c>
      <c r="B32" s="13"/>
      <c r="C32" s="2">
        <v>15224.022000000001</v>
      </c>
      <c r="D32" s="4"/>
      <c r="E32" s="4"/>
      <c r="F32" s="4"/>
      <c r="G32" s="4"/>
      <c r="H32" s="11"/>
      <c r="I32" s="4"/>
      <c r="J32" s="5"/>
      <c r="K32" s="5"/>
      <c r="L32" s="5"/>
      <c r="M32" s="4"/>
      <c r="N32" s="1">
        <v>17</v>
      </c>
      <c r="O32" s="1">
        <v>24.6</v>
      </c>
      <c r="P32" s="5"/>
      <c r="Q32" s="5"/>
      <c r="R32" s="4"/>
      <c r="S32" s="5"/>
      <c r="T32" s="11"/>
      <c r="U32" s="4"/>
      <c r="V32" s="11"/>
    </row>
    <row r="33" spans="1:22" s="12" customFormat="1" x14ac:dyDescent="0.35">
      <c r="A33" s="13">
        <v>2024</v>
      </c>
      <c r="B33" s="13"/>
      <c r="C33" s="2">
        <v>16634.432000000001</v>
      </c>
      <c r="D33" s="4"/>
      <c r="E33" s="4"/>
      <c r="F33" s="4"/>
      <c r="G33" s="4"/>
      <c r="H33" s="11"/>
      <c r="I33" s="4"/>
      <c r="J33" s="5"/>
      <c r="K33" s="5"/>
      <c r="L33" s="5"/>
      <c r="M33" s="4"/>
      <c r="N33" s="1">
        <v>17.2</v>
      </c>
      <c r="O33" s="1">
        <v>24.9</v>
      </c>
      <c r="P33" s="5"/>
      <c r="Q33" s="5"/>
      <c r="R33" s="4"/>
      <c r="S33" s="5"/>
      <c r="T33" s="11"/>
      <c r="U33" s="4"/>
      <c r="V33" s="11"/>
    </row>
    <row r="34" spans="1:22" s="12" customFormat="1" x14ac:dyDescent="0.35">
      <c r="A34" s="13">
        <v>2025</v>
      </c>
      <c r="B34" s="13"/>
      <c r="C34" s="4"/>
      <c r="D34" s="4"/>
      <c r="E34" s="4"/>
      <c r="F34" s="4"/>
      <c r="G34" s="4"/>
      <c r="H34" s="11"/>
      <c r="I34" s="4"/>
      <c r="J34" s="5"/>
      <c r="K34" s="5"/>
      <c r="L34" s="5"/>
      <c r="M34" s="4"/>
      <c r="N34" s="1">
        <v>18.100000000000001</v>
      </c>
      <c r="O34" s="1">
        <v>29.3</v>
      </c>
      <c r="P34" s="5"/>
      <c r="Q34" s="5"/>
      <c r="R34" s="4"/>
      <c r="S34" s="5"/>
      <c r="T34" s="11"/>
      <c r="U34" s="4"/>
      <c r="V34" s="11"/>
    </row>
    <row r="35" spans="1:22" s="12" customFormat="1" x14ac:dyDescent="0.35">
      <c r="A35" s="13">
        <v>2026</v>
      </c>
      <c r="B35" s="13"/>
      <c r="C35" s="4"/>
      <c r="D35" s="4"/>
      <c r="E35" s="4"/>
      <c r="F35" s="4"/>
      <c r="G35" s="4"/>
      <c r="H35" s="11"/>
      <c r="I35" s="4"/>
      <c r="J35" s="5"/>
      <c r="K35" s="5"/>
      <c r="L35" s="5"/>
      <c r="M35" s="4"/>
      <c r="N35" s="1">
        <v>17.899999999999999</v>
      </c>
      <c r="O35" s="1">
        <v>26.4</v>
      </c>
      <c r="P35" s="5"/>
      <c r="Q35" s="5"/>
      <c r="R35" s="4"/>
      <c r="S35" s="5"/>
      <c r="T35" s="11"/>
      <c r="U35" s="4"/>
      <c r="V35" s="11"/>
    </row>
    <row r="36" spans="1:22" s="12" customFormat="1" x14ac:dyDescent="0.35">
      <c r="A36" s="13">
        <v>2027</v>
      </c>
      <c r="B36" s="13"/>
      <c r="C36" s="4"/>
      <c r="D36" s="4"/>
      <c r="E36" s="4"/>
      <c r="F36" s="4"/>
      <c r="G36" s="4"/>
      <c r="H36" s="11"/>
      <c r="I36" s="4"/>
      <c r="J36" s="5"/>
      <c r="K36" s="5"/>
      <c r="L36" s="5"/>
      <c r="M36" s="4"/>
      <c r="N36" s="1">
        <v>19.8</v>
      </c>
      <c r="O36" s="1">
        <v>29.4</v>
      </c>
      <c r="P36" s="5"/>
      <c r="Q36" s="5"/>
      <c r="R36" s="4"/>
      <c r="S36" s="5"/>
      <c r="T36" s="11"/>
      <c r="U36" s="4"/>
      <c r="V36" s="11"/>
    </row>
    <row r="37" spans="1:22" s="12" customFormat="1" x14ac:dyDescent="0.35">
      <c r="A37" s="13">
        <v>2028</v>
      </c>
      <c r="B37" s="13"/>
      <c r="C37" s="4"/>
      <c r="D37" s="4"/>
      <c r="E37" s="4"/>
      <c r="F37" s="4"/>
      <c r="G37" s="4"/>
      <c r="H37" s="11"/>
      <c r="I37" s="4"/>
      <c r="J37" s="5"/>
      <c r="K37" s="5"/>
      <c r="L37" s="5"/>
      <c r="M37" s="4"/>
      <c r="N37" s="1">
        <v>25.4</v>
      </c>
      <c r="O37" s="1">
        <v>37.200000000000003</v>
      </c>
      <c r="P37" s="5"/>
      <c r="Q37" s="5"/>
      <c r="R37" s="4"/>
      <c r="S37" s="5"/>
      <c r="T37" s="11"/>
      <c r="U37" s="4"/>
      <c r="V37" s="11"/>
    </row>
    <row r="38" spans="1:22" s="12" customFormat="1" x14ac:dyDescent="0.35">
      <c r="A38" s="13">
        <v>2029</v>
      </c>
      <c r="B38" s="13"/>
      <c r="C38" s="4"/>
      <c r="D38" s="4"/>
      <c r="E38" s="4"/>
      <c r="F38" s="4"/>
      <c r="G38" s="4"/>
      <c r="H38" s="11"/>
      <c r="I38" s="4"/>
      <c r="J38" s="5"/>
      <c r="K38" s="5"/>
      <c r="L38" s="5"/>
      <c r="M38" s="4"/>
      <c r="N38" s="1">
        <v>29.1</v>
      </c>
      <c r="O38" s="1">
        <v>38.6</v>
      </c>
      <c r="P38" s="5"/>
      <c r="Q38" s="5"/>
      <c r="R38" s="4"/>
      <c r="S38" s="5"/>
      <c r="T38" s="11"/>
      <c r="U38" s="4"/>
      <c r="V38" s="11"/>
    </row>
    <row r="39" spans="1:22" s="12" customFormat="1" x14ac:dyDescent="0.35">
      <c r="A39" s="13">
        <v>2030</v>
      </c>
      <c r="B39" s="13"/>
      <c r="C39" s="4"/>
      <c r="D39" s="4"/>
      <c r="E39" s="4"/>
      <c r="F39" s="4"/>
      <c r="G39" s="4"/>
      <c r="H39" s="11"/>
      <c r="I39" s="4"/>
      <c r="J39" s="5"/>
      <c r="K39" s="5"/>
      <c r="L39" s="5"/>
      <c r="M39" s="4"/>
      <c r="N39" s="1">
        <v>31.3</v>
      </c>
      <c r="O39" s="1">
        <v>40.299999999999997</v>
      </c>
      <c r="P39" s="5"/>
      <c r="Q39" s="5"/>
      <c r="R39" s="4"/>
      <c r="S39" s="5"/>
      <c r="T39" s="11"/>
      <c r="U39" s="4"/>
      <c r="V39" s="11"/>
    </row>
    <row r="40" spans="1:22" s="12" customFormat="1" x14ac:dyDescent="0.35">
      <c r="A40" s="13">
        <v>2031</v>
      </c>
      <c r="B40" s="13"/>
      <c r="C40" s="4"/>
      <c r="D40" s="4"/>
      <c r="E40" s="4"/>
      <c r="F40" s="4"/>
      <c r="G40" s="4"/>
      <c r="H40" s="11"/>
      <c r="I40" s="4"/>
      <c r="J40" s="5"/>
      <c r="K40" s="5"/>
      <c r="L40" s="5"/>
      <c r="M40" s="4"/>
      <c r="N40" s="5"/>
      <c r="O40" s="5"/>
      <c r="P40" s="5"/>
      <c r="Q40" s="5"/>
      <c r="R40" s="4"/>
      <c r="S40" s="5"/>
      <c r="T40" s="11"/>
      <c r="U40" s="4"/>
      <c r="V40" s="11"/>
    </row>
    <row r="41" spans="1:22" s="12" customFormat="1" x14ac:dyDescent="0.35">
      <c r="A41" s="13">
        <v>2032</v>
      </c>
      <c r="B41" s="13"/>
      <c r="C41" s="4"/>
      <c r="D41" s="4"/>
      <c r="E41" s="4"/>
      <c r="F41" s="4"/>
      <c r="G41" s="4"/>
      <c r="H41" s="11"/>
      <c r="I41" s="4"/>
      <c r="J41" s="5"/>
      <c r="K41" s="5"/>
      <c r="L41" s="5"/>
      <c r="M41" s="4"/>
      <c r="N41" s="5"/>
      <c r="O41" s="5"/>
      <c r="P41" s="5"/>
      <c r="Q41" s="5"/>
      <c r="R41" s="4"/>
      <c r="S41" s="5"/>
      <c r="T41" s="11"/>
      <c r="U41" s="4"/>
      <c r="V41" s="11"/>
    </row>
    <row r="42" spans="1:22" s="12" customFormat="1" x14ac:dyDescent="0.35">
      <c r="A42" s="13">
        <v>2033</v>
      </c>
      <c r="B42" s="13"/>
      <c r="C42" s="4"/>
      <c r="D42" s="4"/>
      <c r="E42" s="4"/>
      <c r="F42" s="4"/>
      <c r="G42" s="4"/>
      <c r="H42" s="11"/>
      <c r="I42" s="4"/>
      <c r="J42" s="5"/>
      <c r="K42" s="5"/>
      <c r="L42" s="5"/>
      <c r="M42" s="4"/>
      <c r="N42" s="5"/>
      <c r="O42" s="5"/>
      <c r="P42" s="5"/>
      <c r="Q42" s="5"/>
      <c r="R42" s="4"/>
      <c r="S42" s="5"/>
      <c r="T42" s="11"/>
      <c r="U42" s="4"/>
      <c r="V42" s="11"/>
    </row>
    <row r="43" spans="1:22" s="12" customFormat="1" x14ac:dyDescent="0.35">
      <c r="A43" s="13">
        <v>2034</v>
      </c>
      <c r="B43" s="13"/>
      <c r="C43" s="4"/>
      <c r="D43" s="4"/>
      <c r="E43" s="4"/>
      <c r="F43" s="4"/>
      <c r="G43" s="4"/>
      <c r="H43" s="11"/>
      <c r="I43" s="4"/>
      <c r="J43" s="5"/>
      <c r="K43" s="5"/>
      <c r="L43" s="5"/>
      <c r="M43" s="4"/>
      <c r="N43" s="5"/>
      <c r="O43" s="5"/>
      <c r="P43" s="5"/>
      <c r="Q43" s="5"/>
      <c r="R43" s="4"/>
      <c r="S43" s="5"/>
      <c r="T43" s="11"/>
      <c r="U43" s="4"/>
      <c r="V43" s="11"/>
    </row>
    <row r="44" spans="1:22" s="12" customFormat="1" x14ac:dyDescent="0.35">
      <c r="A44" s="13">
        <v>2035</v>
      </c>
      <c r="B44" s="13"/>
      <c r="C44" s="4"/>
      <c r="D44" s="4"/>
      <c r="E44" s="4"/>
      <c r="F44" s="4"/>
      <c r="G44" s="4"/>
      <c r="H44" s="11"/>
      <c r="I44" s="4"/>
      <c r="J44" s="5"/>
      <c r="K44" s="5"/>
      <c r="L44" s="5"/>
      <c r="M44" s="4"/>
      <c r="N44" s="5"/>
      <c r="O44" s="5"/>
      <c r="P44" s="5"/>
      <c r="Q44" s="5"/>
      <c r="R44" s="4"/>
      <c r="S44" s="5"/>
      <c r="T44" s="11"/>
      <c r="U44" s="4"/>
      <c r="V44" s="11"/>
    </row>
    <row r="45" spans="1:22" s="12" customFormat="1" x14ac:dyDescent="0.35">
      <c r="A45" s="13">
        <v>2036</v>
      </c>
      <c r="B45" s="13"/>
      <c r="C45" s="4"/>
      <c r="D45" s="4"/>
      <c r="E45" s="4"/>
      <c r="F45" s="4"/>
      <c r="G45" s="4"/>
      <c r="H45" s="11"/>
      <c r="I45" s="4"/>
      <c r="J45" s="5"/>
      <c r="K45" s="5"/>
      <c r="L45" s="5"/>
      <c r="M45" s="4"/>
      <c r="N45" s="5"/>
      <c r="O45" s="5"/>
      <c r="P45" s="5"/>
      <c r="Q45" s="5"/>
      <c r="R45" s="4"/>
      <c r="S45" s="5"/>
      <c r="T45" s="11"/>
      <c r="U45" s="4"/>
      <c r="V45" s="11"/>
    </row>
    <row r="46" spans="1:22" s="12" customFormat="1" x14ac:dyDescent="0.35">
      <c r="A46" s="13">
        <v>2037</v>
      </c>
      <c r="B46" s="13"/>
      <c r="C46" s="4"/>
      <c r="D46" s="4"/>
      <c r="E46" s="4"/>
      <c r="F46" s="4"/>
      <c r="G46" s="4"/>
      <c r="H46" s="11"/>
      <c r="I46" s="4"/>
      <c r="J46" s="5"/>
      <c r="K46" s="5"/>
      <c r="L46" s="5"/>
      <c r="M46" s="4"/>
      <c r="N46" s="5"/>
      <c r="O46" s="5"/>
      <c r="P46" s="5"/>
      <c r="Q46" s="5"/>
      <c r="R46" s="4"/>
      <c r="S46" s="5"/>
      <c r="T46" s="11"/>
      <c r="U46" s="4"/>
      <c r="V46" s="11"/>
    </row>
    <row r="47" spans="1:22" s="12" customFormat="1" x14ac:dyDescent="0.35">
      <c r="A47" s="13">
        <v>2038</v>
      </c>
      <c r="B47" s="13"/>
      <c r="C47" s="4"/>
      <c r="D47" s="4"/>
      <c r="E47" s="4"/>
      <c r="F47" s="4"/>
      <c r="G47" s="4"/>
      <c r="H47" s="11"/>
      <c r="I47" s="4"/>
      <c r="J47" s="5"/>
      <c r="K47" s="5"/>
      <c r="L47" s="5"/>
      <c r="M47" s="4"/>
      <c r="N47" s="5"/>
      <c r="O47" s="5"/>
      <c r="P47" s="5"/>
      <c r="Q47" s="5"/>
      <c r="R47" s="4"/>
      <c r="S47" s="5"/>
      <c r="T47" s="11"/>
      <c r="U47" s="4"/>
      <c r="V47" s="11"/>
    </row>
    <row r="48" spans="1:22" s="12" customFormat="1" x14ac:dyDescent="0.35">
      <c r="A48" s="13">
        <v>2039</v>
      </c>
      <c r="B48" s="13"/>
      <c r="C48" s="4"/>
      <c r="D48" s="4"/>
      <c r="E48" s="4"/>
      <c r="F48" s="4"/>
      <c r="G48" s="4"/>
      <c r="H48" s="11"/>
      <c r="I48" s="4"/>
      <c r="J48" s="5"/>
      <c r="K48" s="5"/>
      <c r="L48" s="5"/>
      <c r="M48" s="4"/>
      <c r="N48" s="5"/>
      <c r="O48" s="5"/>
      <c r="P48" s="5"/>
      <c r="Q48" s="5"/>
      <c r="R48" s="4"/>
      <c r="S48" s="5"/>
      <c r="T48" s="11"/>
      <c r="U48" s="4"/>
      <c r="V48" s="11"/>
    </row>
    <row r="49" spans="1:22" s="12" customFormat="1" x14ac:dyDescent="0.35">
      <c r="A49" s="13">
        <v>2040</v>
      </c>
      <c r="B49" s="13"/>
      <c r="C49" s="4"/>
      <c r="D49" s="4"/>
      <c r="E49" s="4"/>
      <c r="F49" s="4"/>
      <c r="G49" s="4"/>
      <c r="H49" s="11"/>
      <c r="I49" s="4"/>
      <c r="J49" s="5"/>
      <c r="K49" s="5"/>
      <c r="L49" s="5"/>
      <c r="M49" s="4"/>
      <c r="N49" s="5"/>
      <c r="O49" s="5"/>
      <c r="P49" s="5"/>
      <c r="Q49" s="5"/>
      <c r="R49" s="4"/>
      <c r="S49" s="5"/>
      <c r="T49" s="11"/>
      <c r="U49" s="4"/>
      <c r="V49" s="11"/>
    </row>
    <row r="50" spans="1:22" s="12" customFormat="1" x14ac:dyDescent="0.35">
      <c r="A50" s="13">
        <v>2041</v>
      </c>
      <c r="B50" s="13"/>
      <c r="C50" s="4"/>
      <c r="D50" s="4"/>
      <c r="E50" s="4"/>
      <c r="F50" s="4"/>
      <c r="G50" s="4"/>
      <c r="H50" s="11"/>
      <c r="I50" s="4"/>
      <c r="J50" s="5"/>
      <c r="K50" s="5"/>
      <c r="L50" s="5"/>
      <c r="M50" s="4"/>
      <c r="N50" s="5"/>
      <c r="O50" s="5"/>
      <c r="P50" s="5"/>
      <c r="Q50" s="5"/>
      <c r="R50" s="4"/>
      <c r="S50" s="5"/>
      <c r="T50" s="11"/>
      <c r="U50" s="4"/>
      <c r="V50" s="11"/>
    </row>
    <row r="51" spans="1:22" s="12" customFormat="1" x14ac:dyDescent="0.35">
      <c r="A51" s="13">
        <v>2042</v>
      </c>
      <c r="B51" s="13"/>
      <c r="C51" s="4"/>
      <c r="D51" s="4"/>
      <c r="E51" s="4"/>
      <c r="F51" s="4"/>
      <c r="G51" s="4"/>
      <c r="H51" s="11"/>
      <c r="I51" s="4"/>
      <c r="J51" s="5"/>
      <c r="K51" s="5"/>
      <c r="L51" s="5"/>
      <c r="M51" s="4"/>
      <c r="N51" s="5"/>
      <c r="O51" s="5"/>
      <c r="P51" s="5"/>
      <c r="Q51" s="5"/>
      <c r="R51" s="4"/>
      <c r="S51" s="5"/>
      <c r="T51" s="11"/>
      <c r="U51" s="4"/>
      <c r="V51" s="11"/>
    </row>
    <row r="52" spans="1:22" s="12" customFormat="1" x14ac:dyDescent="0.35">
      <c r="A52" s="13">
        <v>2043</v>
      </c>
      <c r="B52" s="13"/>
      <c r="C52" s="4"/>
      <c r="D52" s="4"/>
      <c r="E52" s="4"/>
      <c r="F52" s="4"/>
      <c r="G52" s="4"/>
      <c r="H52" s="11"/>
      <c r="I52" s="4"/>
      <c r="J52" s="5"/>
      <c r="K52" s="5"/>
      <c r="L52" s="5"/>
      <c r="M52" s="4"/>
      <c r="N52" s="5"/>
      <c r="O52" s="5"/>
      <c r="P52" s="5"/>
      <c r="Q52" s="5"/>
      <c r="R52" s="4"/>
      <c r="S52" s="5"/>
      <c r="T52" s="11"/>
      <c r="U52" s="4"/>
      <c r="V52" s="11"/>
    </row>
    <row r="53" spans="1:22" s="12" customFormat="1" x14ac:dyDescent="0.35">
      <c r="A53" s="13">
        <v>2044</v>
      </c>
      <c r="B53" s="13"/>
      <c r="C53" s="4"/>
      <c r="D53" s="4"/>
      <c r="E53" s="4"/>
      <c r="F53" s="4"/>
      <c r="G53" s="4"/>
      <c r="H53" s="11"/>
      <c r="I53" s="4"/>
      <c r="J53" s="5"/>
      <c r="K53" s="5"/>
      <c r="L53" s="5"/>
      <c r="M53" s="4"/>
      <c r="N53" s="5"/>
      <c r="O53" s="5"/>
      <c r="P53" s="5"/>
      <c r="Q53" s="5"/>
      <c r="R53" s="4"/>
      <c r="S53" s="5"/>
      <c r="T53" s="11"/>
      <c r="U53" s="4"/>
      <c r="V53" s="11"/>
    </row>
    <row r="54" spans="1:22" s="12" customFormat="1" x14ac:dyDescent="0.35">
      <c r="A54" s="13">
        <v>2045</v>
      </c>
      <c r="B54" s="13"/>
      <c r="C54" s="4"/>
      <c r="D54" s="4"/>
      <c r="E54" s="4"/>
      <c r="F54" s="4"/>
      <c r="G54" s="4"/>
      <c r="H54" s="11"/>
      <c r="I54" s="4"/>
      <c r="J54" s="5"/>
      <c r="K54" s="5"/>
      <c r="L54" s="5"/>
      <c r="M54" s="4"/>
      <c r="N54" s="5"/>
      <c r="O54" s="5"/>
      <c r="P54" s="5"/>
      <c r="Q54" s="5"/>
      <c r="R54" s="4"/>
      <c r="S54" s="5"/>
      <c r="T54" s="11"/>
      <c r="U54" s="4"/>
      <c r="V54" s="11"/>
    </row>
    <row r="55" spans="1:22" s="12" customFormat="1" x14ac:dyDescent="0.35">
      <c r="A55" s="13">
        <v>2046</v>
      </c>
      <c r="B55" s="13"/>
      <c r="C55" s="4"/>
      <c r="D55" s="4"/>
      <c r="E55" s="4"/>
      <c r="F55" s="4"/>
      <c r="G55" s="4"/>
      <c r="H55" s="11"/>
      <c r="I55" s="4"/>
      <c r="J55" s="5"/>
      <c r="K55" s="5"/>
      <c r="L55" s="5"/>
      <c r="M55" s="4"/>
      <c r="N55" s="5"/>
      <c r="O55" s="5"/>
      <c r="P55" s="5"/>
      <c r="Q55" s="5"/>
      <c r="R55" s="4"/>
      <c r="S55" s="5"/>
      <c r="T55" s="11"/>
      <c r="U55" s="4"/>
      <c r="V55" s="11"/>
    </row>
    <row r="56" spans="1:22" s="12" customFormat="1" x14ac:dyDescent="0.35">
      <c r="A56" s="13">
        <v>2047</v>
      </c>
      <c r="B56" s="13"/>
      <c r="C56" s="4"/>
      <c r="D56" s="4"/>
      <c r="E56" s="4"/>
      <c r="F56" s="4"/>
      <c r="G56" s="4"/>
      <c r="H56" s="11"/>
      <c r="I56" s="4"/>
      <c r="J56" s="5"/>
      <c r="K56" s="5"/>
      <c r="L56" s="5"/>
      <c r="M56" s="4"/>
      <c r="N56" s="5"/>
      <c r="O56" s="5"/>
      <c r="P56" s="5"/>
      <c r="Q56" s="5"/>
      <c r="R56" s="4"/>
      <c r="S56" s="5"/>
      <c r="T56" s="11"/>
      <c r="U56" s="4"/>
      <c r="V56" s="11"/>
    </row>
    <row r="57" spans="1:22" s="12" customFormat="1" x14ac:dyDescent="0.35">
      <c r="A57" s="13">
        <v>2048</v>
      </c>
      <c r="B57" s="13"/>
      <c r="C57" s="4"/>
      <c r="D57" s="4"/>
      <c r="E57" s="4"/>
      <c r="F57" s="4"/>
      <c r="G57" s="4"/>
      <c r="H57" s="11"/>
      <c r="I57" s="4"/>
      <c r="J57" s="5"/>
      <c r="K57" s="5"/>
      <c r="L57" s="5"/>
      <c r="M57" s="4"/>
      <c r="N57" s="5"/>
      <c r="O57" s="5"/>
      <c r="P57" s="5"/>
      <c r="Q57" s="5"/>
      <c r="R57" s="4"/>
      <c r="S57" s="5"/>
      <c r="T57" s="11"/>
      <c r="U57" s="4"/>
      <c r="V57" s="11"/>
    </row>
    <row r="58" spans="1:22" s="12" customFormat="1" x14ac:dyDescent="0.35">
      <c r="A58" s="13">
        <v>2049</v>
      </c>
      <c r="B58" s="13"/>
      <c r="C58" s="4"/>
      <c r="D58" s="4"/>
      <c r="E58" s="4"/>
      <c r="F58" s="4"/>
      <c r="G58" s="4"/>
      <c r="H58" s="11"/>
      <c r="I58" s="4"/>
      <c r="J58" s="5"/>
      <c r="K58" s="5"/>
      <c r="L58" s="5"/>
      <c r="M58" s="4"/>
      <c r="N58" s="5"/>
      <c r="O58" s="5"/>
      <c r="P58" s="5"/>
      <c r="Q58" s="5"/>
      <c r="R58" s="4"/>
      <c r="S58" s="5"/>
      <c r="T58" s="11"/>
      <c r="U58" s="4"/>
      <c r="V58" s="11"/>
    </row>
    <row r="59" spans="1:22" s="12" customFormat="1" x14ac:dyDescent="0.35">
      <c r="A59" s="13">
        <v>2050</v>
      </c>
      <c r="B59" s="13"/>
      <c r="C59" s="4"/>
      <c r="D59" s="4"/>
      <c r="E59" s="4"/>
      <c r="F59" s="4"/>
      <c r="G59" s="4"/>
      <c r="H59" s="11"/>
      <c r="I59" s="4"/>
      <c r="J59" s="5"/>
      <c r="K59" s="5"/>
      <c r="L59" s="5"/>
      <c r="M59" s="4"/>
      <c r="N59" s="5"/>
      <c r="O59" s="5"/>
      <c r="P59" s="5"/>
      <c r="Q59" s="5"/>
      <c r="R59" s="4"/>
      <c r="S59" s="5"/>
      <c r="T59" s="11"/>
      <c r="U59" s="4"/>
      <c r="V59" s="11"/>
    </row>
    <row r="60" spans="1:22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:22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:22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:22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:22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:22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:22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:22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:22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spans="1:22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spans="1:22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spans="1:22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spans="1:22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spans="1:22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spans="1:22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spans="1:22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spans="1:22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spans="1:22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spans="1:22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</sheetData>
  <hyperlinks>
    <hyperlink ref="H1" r:id="rId1" display="https://iea-pvps.org/snapshot-reports/" xr:uid="{B22C6DE7-7E7B-4923-A34C-EC0419E9F267}"/>
    <hyperlink ref="Q1" r:id="rId2" display="https://irena.org/Statistics/Download-Data" xr:uid="{638D59A9-D6E0-4AD4-A368-760505D44F50}"/>
    <hyperlink ref="S1" r:id="rId3" display="https://www.irena.org/solar" xr:uid="{AF69FCEE-7551-4991-A84B-9C8BCCAB5BA7}"/>
    <hyperlink ref="I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7BA8-69A0-44E6-B711-1EC9EEBAEFE8}">
  <dimension ref="A1:M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sheetData>
    <row r="1" spans="1:13" x14ac:dyDescent="0.35">
      <c r="B1" s="40" t="s">
        <v>59</v>
      </c>
      <c r="C1" s="40"/>
      <c r="D1" s="40"/>
      <c r="E1" s="40"/>
      <c r="F1" s="40"/>
      <c r="G1" s="33"/>
      <c r="H1" s="33"/>
      <c r="I1" s="40"/>
      <c r="J1" s="40"/>
      <c r="K1" s="40"/>
    </row>
    <row r="2" spans="1:13" x14ac:dyDescent="0.35">
      <c r="A2" t="s">
        <v>24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99.6666666666666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99.3333333333333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98.1666666666666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97.3333333333333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95.6666666666666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94.8333333333333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93.768129340000002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93.536258679999989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93.30438801999999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93.072517359999992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92.840646699999994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84.828496000000001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92.755418000000006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90.832328099999899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84.717097199999998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59.613632199999998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91.116584599999996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85.439676300000002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89.2007105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87.078198799999996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81.800867599999904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81.800867599999904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81.800867599999904</v>
      </c>
      <c r="H29">
        <v>92</v>
      </c>
      <c r="M29">
        <v>91</v>
      </c>
    </row>
    <row r="30" spans="1:13" x14ac:dyDescent="0.35">
      <c r="A30">
        <v>2022</v>
      </c>
      <c r="B30">
        <v>81.800867599999904</v>
      </c>
      <c r="H30">
        <v>92</v>
      </c>
      <c r="M30">
        <v>91</v>
      </c>
    </row>
    <row r="31" spans="1:13" x14ac:dyDescent="0.35">
      <c r="A31">
        <v>2023</v>
      </c>
      <c r="B31">
        <v>81.800867599999904</v>
      </c>
      <c r="H31">
        <v>92</v>
      </c>
      <c r="M31">
        <v>91</v>
      </c>
    </row>
    <row r="32" spans="1:13" x14ac:dyDescent="0.35">
      <c r="A32">
        <v>2024</v>
      </c>
      <c r="B32">
        <v>81.800867599999904</v>
      </c>
      <c r="H32">
        <v>92</v>
      </c>
      <c r="M32">
        <v>91</v>
      </c>
    </row>
    <row r="33" spans="1:13" x14ac:dyDescent="0.35">
      <c r="A33">
        <v>2025</v>
      </c>
      <c r="B33">
        <v>81.800867599999904</v>
      </c>
      <c r="H33">
        <v>92</v>
      </c>
      <c r="M33">
        <v>91</v>
      </c>
    </row>
    <row r="34" spans="1:13" x14ac:dyDescent="0.35">
      <c r="A34">
        <v>2026</v>
      </c>
      <c r="B34">
        <v>81.800867599999904</v>
      </c>
      <c r="H34">
        <v>92</v>
      </c>
      <c r="M34">
        <v>91</v>
      </c>
    </row>
    <row r="35" spans="1:13" x14ac:dyDescent="0.35">
      <c r="A35">
        <v>2027</v>
      </c>
      <c r="B35">
        <v>81.800867599999904</v>
      </c>
      <c r="H35">
        <v>92</v>
      </c>
      <c r="M35">
        <v>91</v>
      </c>
    </row>
    <row r="36" spans="1:13" x14ac:dyDescent="0.35">
      <c r="A36">
        <v>2028</v>
      </c>
      <c r="B36">
        <v>81.800867599999904</v>
      </c>
      <c r="H36">
        <v>92</v>
      </c>
      <c r="M36">
        <v>91</v>
      </c>
    </row>
    <row r="37" spans="1:13" x14ac:dyDescent="0.35">
      <c r="A37">
        <v>2029</v>
      </c>
      <c r="B37">
        <v>81.800867599999904</v>
      </c>
      <c r="H37">
        <v>92</v>
      </c>
      <c r="M37">
        <v>91</v>
      </c>
    </row>
    <row r="38" spans="1:13" x14ac:dyDescent="0.35">
      <c r="A38">
        <v>2030</v>
      </c>
      <c r="B38">
        <v>81.800867599999904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81.800867599999904</v>
      </c>
      <c r="H39">
        <v>92</v>
      </c>
      <c r="M39">
        <v>91</v>
      </c>
    </row>
    <row r="40" spans="1:13" x14ac:dyDescent="0.35">
      <c r="A40">
        <v>2032</v>
      </c>
      <c r="B40">
        <v>81.800867599999904</v>
      </c>
      <c r="H40">
        <v>92</v>
      </c>
      <c r="M40">
        <v>91</v>
      </c>
    </row>
    <row r="41" spans="1:13" x14ac:dyDescent="0.35">
      <c r="A41">
        <v>2033</v>
      </c>
      <c r="B41">
        <v>81.800867599999904</v>
      </c>
      <c r="H41">
        <v>92</v>
      </c>
      <c r="M41">
        <v>91</v>
      </c>
    </row>
    <row r="42" spans="1:13" x14ac:dyDescent="0.35">
      <c r="A42">
        <v>2034</v>
      </c>
      <c r="B42">
        <v>81.800867599999904</v>
      </c>
      <c r="H42">
        <v>92</v>
      </c>
      <c r="M42">
        <v>91</v>
      </c>
    </row>
    <row r="43" spans="1:13" x14ac:dyDescent="0.35">
      <c r="A43">
        <v>2035</v>
      </c>
      <c r="B43">
        <v>81.800867599999904</v>
      </c>
      <c r="H43">
        <v>92</v>
      </c>
      <c r="M43">
        <v>91</v>
      </c>
    </row>
    <row r="44" spans="1:13" x14ac:dyDescent="0.35">
      <c r="A44">
        <v>2036</v>
      </c>
      <c r="B44">
        <v>81.800867599999904</v>
      </c>
      <c r="H44">
        <v>92</v>
      </c>
      <c r="M44">
        <v>91</v>
      </c>
    </row>
    <row r="45" spans="1:13" x14ac:dyDescent="0.35">
      <c r="A45">
        <v>2037</v>
      </c>
      <c r="B45">
        <v>81.800867599999904</v>
      </c>
      <c r="H45">
        <v>92</v>
      </c>
      <c r="M45">
        <v>91</v>
      </c>
    </row>
    <row r="46" spans="1:13" x14ac:dyDescent="0.35">
      <c r="A46">
        <v>2038</v>
      </c>
      <c r="B46">
        <v>81.800867599999904</v>
      </c>
      <c r="H46">
        <v>92</v>
      </c>
      <c r="M46">
        <v>91</v>
      </c>
    </row>
    <row r="47" spans="1:13" x14ac:dyDescent="0.35">
      <c r="A47">
        <v>2039</v>
      </c>
      <c r="B47">
        <v>81.800867599999904</v>
      </c>
      <c r="H47">
        <v>92</v>
      </c>
      <c r="M47">
        <v>91</v>
      </c>
    </row>
    <row r="48" spans="1:13" x14ac:dyDescent="0.35">
      <c r="A48">
        <v>2040</v>
      </c>
      <c r="B48">
        <v>81.800867599999904</v>
      </c>
      <c r="H48">
        <v>92</v>
      </c>
      <c r="M48">
        <v>91</v>
      </c>
    </row>
    <row r="49" spans="1:13" x14ac:dyDescent="0.35">
      <c r="A49">
        <v>2041</v>
      </c>
      <c r="B49">
        <v>81.800867599999904</v>
      </c>
      <c r="H49">
        <v>92</v>
      </c>
      <c r="M49">
        <v>91</v>
      </c>
    </row>
    <row r="50" spans="1:13" x14ac:dyDescent="0.35">
      <c r="A50">
        <v>2042</v>
      </c>
      <c r="B50">
        <v>81.800867599999904</v>
      </c>
      <c r="H50">
        <v>92</v>
      </c>
      <c r="M50">
        <v>91</v>
      </c>
    </row>
    <row r="51" spans="1:13" x14ac:dyDescent="0.35">
      <c r="A51">
        <v>2043</v>
      </c>
      <c r="B51">
        <v>81.800867599999904</v>
      </c>
      <c r="H51">
        <v>92</v>
      </c>
      <c r="M51">
        <v>91</v>
      </c>
    </row>
    <row r="52" spans="1:13" x14ac:dyDescent="0.35">
      <c r="A52">
        <v>2044</v>
      </c>
      <c r="B52">
        <v>81.800867599999904</v>
      </c>
      <c r="H52">
        <v>92</v>
      </c>
      <c r="M52">
        <v>91</v>
      </c>
    </row>
    <row r="53" spans="1:13" x14ac:dyDescent="0.35">
      <c r="A53">
        <v>2045</v>
      </c>
      <c r="B53">
        <v>81.800867599999904</v>
      </c>
      <c r="H53">
        <v>92</v>
      </c>
      <c r="M53">
        <v>91</v>
      </c>
    </row>
    <row r="54" spans="1:13" x14ac:dyDescent="0.35">
      <c r="A54">
        <v>2046</v>
      </c>
      <c r="B54">
        <v>81.800867599999904</v>
      </c>
      <c r="H54">
        <v>92</v>
      </c>
      <c r="M54">
        <v>91</v>
      </c>
    </row>
    <row r="55" spans="1:13" x14ac:dyDescent="0.35">
      <c r="A55">
        <v>2047</v>
      </c>
      <c r="B55">
        <v>81.800867599999904</v>
      </c>
      <c r="H55">
        <v>92</v>
      </c>
      <c r="M55">
        <v>91</v>
      </c>
    </row>
    <row r="56" spans="1:13" x14ac:dyDescent="0.35">
      <c r="A56">
        <v>2048</v>
      </c>
      <c r="B56">
        <v>81.800867599999904</v>
      </c>
      <c r="H56">
        <v>92</v>
      </c>
      <c r="M56">
        <v>91</v>
      </c>
    </row>
    <row r="57" spans="1:13" x14ac:dyDescent="0.35">
      <c r="A57">
        <v>2049</v>
      </c>
      <c r="B57">
        <v>81.800867599999904</v>
      </c>
      <c r="H57">
        <v>92</v>
      </c>
      <c r="M57">
        <v>91</v>
      </c>
    </row>
    <row r="58" spans="1:13" x14ac:dyDescent="0.35">
      <c r="A58">
        <v>2050</v>
      </c>
      <c r="B58">
        <v>81.800867599999904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5CA4-15CE-47FA-BD3E-74BB8D3BD66C}">
  <dimension ref="A1:AI73"/>
  <sheetViews>
    <sheetView tabSelected="1" zoomScale="106" zoomScaleNormal="106" workbookViewId="0">
      <selection activeCell="H13" sqref="H13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1.81640625" customWidth="1"/>
    <col min="8" max="8" width="10.26953125" customWidth="1"/>
    <col min="9" max="9" width="7.6328125" customWidth="1"/>
    <col min="10" max="10" width="2.453125" style="37" customWidth="1"/>
    <col min="11" max="12" width="8.26953125" customWidth="1"/>
    <col min="13" max="19" width="11.81640625" customWidth="1"/>
    <col min="20" max="20" width="2.26953125" style="37" customWidth="1"/>
    <col min="33" max="33" width="11.81640625" bestFit="1" customWidth="1"/>
  </cols>
  <sheetData>
    <row r="1" spans="1:35" x14ac:dyDescent="0.35">
      <c r="B1" s="40" t="s">
        <v>60</v>
      </c>
      <c r="C1" s="40"/>
      <c r="D1" s="40"/>
      <c r="E1" s="40"/>
      <c r="F1" s="40"/>
      <c r="G1" s="33" t="s">
        <v>61</v>
      </c>
      <c r="H1" s="33" t="s">
        <v>62</v>
      </c>
      <c r="I1" s="33"/>
      <c r="J1" s="34"/>
      <c r="K1" s="35" t="s">
        <v>63</v>
      </c>
      <c r="L1" s="33"/>
      <c r="M1" s="33"/>
      <c r="N1" s="33"/>
      <c r="O1" s="33"/>
      <c r="P1" s="33"/>
      <c r="Q1" s="33"/>
      <c r="R1" s="33"/>
      <c r="S1" s="33"/>
      <c r="T1" s="34"/>
      <c r="U1" s="40"/>
      <c r="V1" s="40"/>
      <c r="W1" s="40"/>
      <c r="X1" s="40"/>
      <c r="Y1" s="40"/>
      <c r="Z1" s="33"/>
      <c r="AA1" s="33"/>
      <c r="AB1" s="33"/>
      <c r="AC1" s="40" t="s">
        <v>64</v>
      </c>
      <c r="AD1" s="40"/>
      <c r="AE1" s="40"/>
      <c r="AF1" s="40"/>
      <c r="AG1" s="40"/>
      <c r="AH1" s="36" t="s">
        <v>65</v>
      </c>
      <c r="AI1" s="36" t="s">
        <v>66</v>
      </c>
    </row>
    <row r="2" spans="1:35" x14ac:dyDescent="0.35">
      <c r="A2" t="s">
        <v>24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84</v>
      </c>
      <c r="AI2" t="s">
        <v>89</v>
      </c>
    </row>
    <row r="3" spans="1:35" x14ac:dyDescent="0.35">
      <c r="A3">
        <v>1980</v>
      </c>
      <c r="L3">
        <v>168.3042968</v>
      </c>
      <c r="M3">
        <v>170</v>
      </c>
    </row>
    <row r="4" spans="1:35" x14ac:dyDescent="0.35">
      <c r="A4">
        <v>1981</v>
      </c>
      <c r="L4">
        <v>164.73019289999999</v>
      </c>
    </row>
    <row r="5" spans="1:35" x14ac:dyDescent="0.35">
      <c r="A5">
        <v>1982</v>
      </c>
      <c r="L5">
        <v>161.23198859999999</v>
      </c>
    </row>
    <row r="6" spans="1:35" x14ac:dyDescent="0.35">
      <c r="A6">
        <v>1983</v>
      </c>
      <c r="L6">
        <v>157.80807200000001</v>
      </c>
    </row>
    <row r="7" spans="1:35" x14ac:dyDescent="0.35">
      <c r="A7">
        <v>1984</v>
      </c>
      <c r="L7">
        <v>154.45686559999999</v>
      </c>
    </row>
    <row r="8" spans="1:35" x14ac:dyDescent="0.35">
      <c r="A8">
        <v>1985</v>
      </c>
      <c r="L8">
        <v>151.1768252</v>
      </c>
    </row>
    <row r="9" spans="1:35" x14ac:dyDescent="0.35">
      <c r="A9">
        <v>1986</v>
      </c>
      <c r="L9">
        <v>147.9664397</v>
      </c>
    </row>
    <row r="10" spans="1:35" x14ac:dyDescent="0.35">
      <c r="A10">
        <v>1987</v>
      </c>
      <c r="L10">
        <v>144.82422980000001</v>
      </c>
    </row>
    <row r="11" spans="1:35" x14ac:dyDescent="0.35">
      <c r="A11">
        <v>1988</v>
      </c>
      <c r="L11">
        <v>141.74874779999999</v>
      </c>
    </row>
    <row r="12" spans="1:35" x14ac:dyDescent="0.35">
      <c r="A12">
        <v>1989</v>
      </c>
      <c r="L12">
        <v>138.73857659999999</v>
      </c>
    </row>
    <row r="13" spans="1:35" x14ac:dyDescent="0.35">
      <c r="A13">
        <v>1990</v>
      </c>
      <c r="L13">
        <v>135.79232930000001</v>
      </c>
      <c r="M13">
        <v>145</v>
      </c>
    </row>
    <row r="14" spans="1:35" x14ac:dyDescent="0.35">
      <c r="A14">
        <v>1991</v>
      </c>
      <c r="L14">
        <v>132.9086484</v>
      </c>
    </row>
    <row r="15" spans="1:35" x14ac:dyDescent="0.35">
      <c r="A15">
        <v>1992</v>
      </c>
      <c r="L15">
        <v>130.08620519999999</v>
      </c>
    </row>
    <row r="16" spans="1:35" x14ac:dyDescent="0.35">
      <c r="A16">
        <v>1993</v>
      </c>
      <c r="L16">
        <v>127.3236993</v>
      </c>
    </row>
    <row r="17" spans="1:34" x14ac:dyDescent="0.35">
      <c r="A17">
        <v>1994</v>
      </c>
      <c r="L17">
        <v>124.6198579</v>
      </c>
      <c r="M17">
        <v>125</v>
      </c>
    </row>
    <row r="18" spans="1:34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 s="38">
        <f t="shared" ref="G18:G31" si="0">SUM(B18:F18)</f>
        <v>12032.982838600001</v>
      </c>
      <c r="H18" s="38">
        <f>G18*1.08</f>
        <v>12995.621465688002</v>
      </c>
      <c r="I18" s="38">
        <f>AC18*1000/100</f>
        <v>125</v>
      </c>
      <c r="J18" s="39"/>
      <c r="K18" s="38">
        <f>H18/I18</f>
        <v>103.96497172550401</v>
      </c>
      <c r="L18" s="38">
        <v>121.9734352</v>
      </c>
      <c r="M18" s="38"/>
      <c r="N18" s="38"/>
      <c r="O18" s="38"/>
      <c r="P18" s="38"/>
      <c r="Q18" s="38"/>
      <c r="R18" s="38"/>
      <c r="S18" s="38"/>
      <c r="T18" s="39"/>
      <c r="U18" s="38"/>
      <c r="V18" s="38"/>
      <c r="W18" s="38"/>
      <c r="X18" s="38"/>
      <c r="Y18" s="38"/>
      <c r="AC18">
        <v>12.5</v>
      </c>
      <c r="AD18">
        <v>15</v>
      </c>
      <c r="AE18">
        <v>20</v>
      </c>
      <c r="AF18">
        <v>10</v>
      </c>
      <c r="AG18">
        <v>0.55000000000000004</v>
      </c>
    </row>
    <row r="19" spans="1:34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 s="38">
        <f t="shared" si="0"/>
        <v>11939.14968887</v>
      </c>
      <c r="H19" s="38">
        <f t="shared" ref="H19:H73" si="1">G19*1.08</f>
        <v>12894.281663979602</v>
      </c>
      <c r="I19" s="38">
        <f t="shared" ref="I19:I73" si="2">AC19*1000/100</f>
        <v>127</v>
      </c>
      <c r="J19" s="39"/>
      <c r="K19" s="38">
        <f t="shared" ref="K19:K73" si="3">H19/I19</f>
        <v>101.52977688172915</v>
      </c>
      <c r="L19" s="38">
        <v>119.3832118</v>
      </c>
      <c r="M19" s="38"/>
      <c r="N19" s="38"/>
      <c r="O19" s="38"/>
      <c r="P19" s="38"/>
      <c r="Q19" s="38"/>
      <c r="R19" s="38"/>
      <c r="S19" s="38"/>
      <c r="T19" s="39"/>
      <c r="U19" s="38"/>
      <c r="V19" s="38"/>
      <c r="W19" s="38"/>
      <c r="X19" s="38"/>
      <c r="Y19" s="38"/>
      <c r="AC19">
        <v>12.7</v>
      </c>
      <c r="AD19">
        <v>15</v>
      </c>
      <c r="AE19">
        <v>20</v>
      </c>
      <c r="AF19">
        <v>10</v>
      </c>
      <c r="AG19">
        <v>0.55000000000000004</v>
      </c>
    </row>
    <row r="20" spans="1:34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 s="38">
        <f t="shared" si="0"/>
        <v>11601.668857139999</v>
      </c>
      <c r="H20" s="38">
        <f t="shared" si="1"/>
        <v>12529.802365711199</v>
      </c>
      <c r="I20" s="38">
        <f t="shared" si="2"/>
        <v>128.80000000000001</v>
      </c>
      <c r="J20" s="39"/>
      <c r="K20" s="38">
        <f t="shared" si="3"/>
        <v>97.281074267944078</v>
      </c>
      <c r="L20" s="38">
        <v>116.8479943</v>
      </c>
      <c r="M20" s="38"/>
      <c r="N20" s="38"/>
      <c r="O20" s="38"/>
      <c r="P20" s="38"/>
      <c r="Q20" s="38"/>
      <c r="R20" s="38"/>
      <c r="S20" s="38"/>
      <c r="T20" s="39"/>
      <c r="U20" s="38"/>
      <c r="V20" s="38"/>
      <c r="W20" s="38"/>
      <c r="X20" s="38"/>
      <c r="Y20" s="38"/>
      <c r="AC20">
        <v>12.88</v>
      </c>
      <c r="AD20">
        <v>19</v>
      </c>
      <c r="AE20">
        <v>23</v>
      </c>
      <c r="AF20">
        <v>15</v>
      </c>
      <c r="AG20">
        <v>0.55000000000000004</v>
      </c>
    </row>
    <row r="21" spans="1:34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 s="38">
        <f t="shared" si="0"/>
        <v>11421.977242410001</v>
      </c>
      <c r="H21" s="38">
        <f t="shared" si="1"/>
        <v>12335.735421802801</v>
      </c>
      <c r="I21" s="38">
        <f t="shared" si="2"/>
        <v>130.6</v>
      </c>
      <c r="J21" s="39"/>
      <c r="K21" s="38">
        <f t="shared" si="3"/>
        <v>94.454329416560498</v>
      </c>
      <c r="L21" s="38">
        <v>114.36661460000001</v>
      </c>
      <c r="M21" s="38"/>
      <c r="N21" s="38"/>
      <c r="O21" s="38"/>
      <c r="P21" s="38"/>
      <c r="Q21" s="38"/>
      <c r="R21" s="38"/>
      <c r="S21" s="38"/>
      <c r="T21" s="39"/>
      <c r="U21" s="38"/>
      <c r="V21" s="38"/>
      <c r="W21" s="38"/>
      <c r="X21" s="38"/>
      <c r="Y21" s="38"/>
      <c r="AC21">
        <v>13.06</v>
      </c>
      <c r="AD21">
        <v>19</v>
      </c>
      <c r="AE21">
        <v>23</v>
      </c>
      <c r="AF21">
        <v>15</v>
      </c>
      <c r="AG21">
        <v>0.55000000000000004</v>
      </c>
    </row>
    <row r="22" spans="1:34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 s="38">
        <f t="shared" si="0"/>
        <v>11346.239199690001</v>
      </c>
      <c r="H22" s="38">
        <f t="shared" si="1"/>
        <v>12253.938335665202</v>
      </c>
      <c r="I22" s="38">
        <f t="shared" si="2"/>
        <v>132.4</v>
      </c>
      <c r="J22" s="39"/>
      <c r="K22" s="38">
        <f t="shared" si="3"/>
        <v>92.55240434792448</v>
      </c>
      <c r="L22" s="38">
        <v>111.9379294</v>
      </c>
      <c r="M22" s="38"/>
      <c r="N22" s="38"/>
      <c r="O22" s="38"/>
      <c r="P22" s="38"/>
      <c r="Q22" s="38"/>
      <c r="R22" s="38"/>
      <c r="S22" s="38"/>
      <c r="T22" s="39"/>
      <c r="U22" s="38"/>
      <c r="V22" s="38"/>
      <c r="W22" s="38"/>
      <c r="X22" s="38"/>
      <c r="Y22" s="38"/>
      <c r="AC22">
        <v>13.24</v>
      </c>
      <c r="AD22">
        <v>19</v>
      </c>
      <c r="AE22">
        <v>23</v>
      </c>
      <c r="AF22">
        <v>15</v>
      </c>
      <c r="AG22">
        <v>0.55000000000000004</v>
      </c>
    </row>
    <row r="23" spans="1:34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 s="38">
        <f t="shared" si="0"/>
        <v>11249.92969253</v>
      </c>
      <c r="H23" s="38">
        <f t="shared" si="1"/>
        <v>12149.924067932401</v>
      </c>
      <c r="I23" s="38">
        <f t="shared" si="2"/>
        <v>134.19999999999999</v>
      </c>
      <c r="J23" s="39"/>
      <c r="K23" s="38">
        <f t="shared" si="3"/>
        <v>90.535946854935929</v>
      </c>
      <c r="L23" s="38">
        <v>109.5608196</v>
      </c>
      <c r="M23" s="38">
        <v>110</v>
      </c>
      <c r="N23" s="38"/>
      <c r="O23" s="38"/>
      <c r="P23" s="38"/>
      <c r="Q23" s="38"/>
      <c r="R23" s="38"/>
      <c r="S23" s="38"/>
      <c r="T23" s="39"/>
      <c r="U23" s="38"/>
      <c r="V23" s="38"/>
      <c r="W23" s="38"/>
      <c r="X23" s="38"/>
      <c r="Y23" s="38"/>
      <c r="AC23">
        <v>13.42</v>
      </c>
      <c r="AD23">
        <v>31</v>
      </c>
      <c r="AE23">
        <v>36</v>
      </c>
      <c r="AF23">
        <v>25</v>
      </c>
      <c r="AG23">
        <v>0.6</v>
      </c>
    </row>
    <row r="24" spans="1:34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 s="38">
        <f t="shared" si="0"/>
        <v>11184.671303610001</v>
      </c>
      <c r="H24" s="38">
        <f t="shared" si="1"/>
        <v>12079.445007898801</v>
      </c>
      <c r="I24" s="38">
        <f t="shared" si="2"/>
        <v>136</v>
      </c>
      <c r="J24" s="39"/>
      <c r="K24" s="38">
        <f t="shared" si="3"/>
        <v>88.819448587491181</v>
      </c>
      <c r="L24" s="38">
        <v>107.23419010000001</v>
      </c>
      <c r="M24" s="38"/>
      <c r="N24" s="38"/>
      <c r="O24" s="38"/>
      <c r="P24" s="38"/>
      <c r="Q24" s="38">
        <v>74.400000000000006</v>
      </c>
      <c r="R24" s="38"/>
      <c r="S24" s="38"/>
      <c r="T24" s="39"/>
      <c r="U24" s="38"/>
      <c r="V24" s="38"/>
      <c r="W24" s="38"/>
      <c r="X24" s="38"/>
      <c r="Y24" s="38"/>
      <c r="AC24">
        <v>13.6</v>
      </c>
      <c r="AD24">
        <v>31</v>
      </c>
      <c r="AE24">
        <v>36</v>
      </c>
      <c r="AF24">
        <v>25</v>
      </c>
      <c r="AG24">
        <v>0.6</v>
      </c>
    </row>
    <row r="25" spans="1:34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 s="38">
        <f t="shared" si="0"/>
        <v>11123.194776599999</v>
      </c>
      <c r="H25" s="38">
        <f t="shared" si="1"/>
        <v>12013.050358728</v>
      </c>
      <c r="I25" s="38">
        <f t="shared" si="2"/>
        <v>137.2222222</v>
      </c>
      <c r="J25" s="39"/>
      <c r="K25" s="38">
        <f t="shared" si="3"/>
        <v>87.544496555514897</v>
      </c>
      <c r="L25" s="38">
        <v>104.9569687</v>
      </c>
      <c r="M25" s="38"/>
      <c r="N25" s="38"/>
      <c r="O25" s="38"/>
      <c r="P25" s="38"/>
      <c r="Q25" s="38">
        <v>74.400000000000006</v>
      </c>
      <c r="R25" s="38"/>
      <c r="S25" s="38"/>
      <c r="T25" s="39"/>
      <c r="U25" s="38"/>
      <c r="V25" s="38"/>
      <c r="W25" s="38"/>
      <c r="X25" s="38"/>
      <c r="Y25" s="38"/>
      <c r="AC25">
        <v>13.722222220000001</v>
      </c>
      <c r="AD25">
        <v>31</v>
      </c>
      <c r="AE25">
        <v>36</v>
      </c>
      <c r="AF25">
        <v>25</v>
      </c>
      <c r="AG25">
        <v>0.6</v>
      </c>
    </row>
    <row r="26" spans="1:34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 s="38">
        <f t="shared" si="0"/>
        <v>11077.36948159</v>
      </c>
      <c r="H26" s="38">
        <f t="shared" si="1"/>
        <v>11963.559040117201</v>
      </c>
      <c r="I26" s="38">
        <f t="shared" si="2"/>
        <v>138.44444439999998</v>
      </c>
      <c r="J26" s="39"/>
      <c r="K26" s="38">
        <f t="shared" si="3"/>
        <v>86.414150397769248</v>
      </c>
      <c r="L26" s="38">
        <v>102.7281064</v>
      </c>
      <c r="M26" s="38"/>
      <c r="N26" s="38"/>
      <c r="O26" s="38"/>
      <c r="P26" s="38"/>
      <c r="Q26" s="38">
        <v>74.400000000000006</v>
      </c>
      <c r="R26" s="38">
        <v>102.7</v>
      </c>
      <c r="S26" s="38"/>
      <c r="T26" s="39"/>
      <c r="U26" s="38"/>
      <c r="V26" s="38"/>
      <c r="W26" s="38"/>
      <c r="X26" s="38"/>
      <c r="Y26" s="38"/>
      <c r="AC26">
        <v>13.84444444</v>
      </c>
      <c r="AD26">
        <v>31</v>
      </c>
      <c r="AE26">
        <v>36</v>
      </c>
      <c r="AF26">
        <v>25</v>
      </c>
      <c r="AG26">
        <v>0.6</v>
      </c>
    </row>
    <row r="27" spans="1:34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 s="38">
        <f t="shared" si="0"/>
        <v>10996.66669057</v>
      </c>
      <c r="H27" s="38">
        <f t="shared" si="1"/>
        <v>11876.400025815601</v>
      </c>
      <c r="I27" s="38">
        <f t="shared" si="2"/>
        <v>139.66666670000001</v>
      </c>
      <c r="J27" s="39"/>
      <c r="K27" s="38">
        <f t="shared" si="3"/>
        <v>85.03389037933988</v>
      </c>
      <c r="L27" s="38">
        <v>100.5465761</v>
      </c>
      <c r="M27" s="38"/>
      <c r="N27" s="38"/>
      <c r="O27" s="38"/>
      <c r="P27" s="38"/>
      <c r="Q27" s="38">
        <v>74.400000000000006</v>
      </c>
      <c r="R27" s="38">
        <v>102.7</v>
      </c>
      <c r="S27" s="38"/>
      <c r="T27" s="39"/>
      <c r="U27" s="38"/>
      <c r="V27" s="38"/>
      <c r="W27" s="38"/>
      <c r="X27" s="38"/>
      <c r="Y27" s="38"/>
      <c r="AC27">
        <v>13.96666667</v>
      </c>
      <c r="AD27">
        <v>31</v>
      </c>
      <c r="AE27">
        <v>36</v>
      </c>
      <c r="AF27">
        <v>25</v>
      </c>
      <c r="AG27">
        <v>0.6</v>
      </c>
    </row>
    <row r="28" spans="1:34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 s="38">
        <f t="shared" si="0"/>
        <v>10735.835995859999</v>
      </c>
      <c r="H28" s="38">
        <f t="shared" si="1"/>
        <v>11594.702875528799</v>
      </c>
      <c r="I28" s="38">
        <f t="shared" si="2"/>
        <v>140.88888890000001</v>
      </c>
      <c r="J28" s="39"/>
      <c r="K28" s="38">
        <f t="shared" si="3"/>
        <v>82.296786964928629</v>
      </c>
      <c r="L28" s="38">
        <v>98.411372709999995</v>
      </c>
      <c r="M28" s="38">
        <v>98</v>
      </c>
      <c r="N28" s="38"/>
      <c r="O28" s="38"/>
      <c r="P28" s="38">
        <v>101.6</v>
      </c>
      <c r="Q28" s="38">
        <v>74.400000000000006</v>
      </c>
      <c r="R28" s="38">
        <v>102.7</v>
      </c>
      <c r="S28" s="38"/>
      <c r="T28" s="39"/>
      <c r="U28" s="38"/>
      <c r="V28" s="38"/>
      <c r="W28" s="38"/>
      <c r="X28" s="38"/>
      <c r="Y28" s="38"/>
      <c r="AC28">
        <v>14.08888889</v>
      </c>
      <c r="AD28">
        <v>31</v>
      </c>
      <c r="AE28">
        <v>36</v>
      </c>
      <c r="AF28">
        <v>25</v>
      </c>
      <c r="AG28">
        <v>0.6</v>
      </c>
    </row>
    <row r="29" spans="1:34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 s="38">
        <f t="shared" si="0"/>
        <v>10586.83833814</v>
      </c>
      <c r="H29" s="38">
        <f t="shared" si="1"/>
        <v>11433.7854051912</v>
      </c>
      <c r="I29" s="38">
        <f t="shared" si="2"/>
        <v>142.11111109999999</v>
      </c>
      <c r="J29" s="39"/>
      <c r="K29" s="38">
        <f t="shared" si="3"/>
        <v>80.456660402475748</v>
      </c>
      <c r="L29" s="38">
        <v>96.321512409999997</v>
      </c>
      <c r="M29" s="38"/>
      <c r="N29" s="38"/>
      <c r="O29" s="38"/>
      <c r="P29" s="38">
        <v>101.6</v>
      </c>
      <c r="Q29" s="38">
        <v>74.400000000000006</v>
      </c>
      <c r="R29" s="38">
        <v>102.7</v>
      </c>
      <c r="S29" s="38"/>
      <c r="T29" s="39"/>
      <c r="U29" s="38"/>
      <c r="V29" s="38"/>
      <c r="W29" s="38"/>
      <c r="X29" s="38"/>
      <c r="Y29" s="38"/>
      <c r="AC29">
        <v>14.211111109999999</v>
      </c>
      <c r="AD29">
        <v>31</v>
      </c>
      <c r="AE29">
        <v>36</v>
      </c>
      <c r="AF29">
        <v>25</v>
      </c>
      <c r="AG29">
        <v>0.6</v>
      </c>
    </row>
    <row r="30" spans="1:34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 s="38">
        <f t="shared" si="0"/>
        <v>10532.556731430001</v>
      </c>
      <c r="H30" s="38">
        <f t="shared" si="1"/>
        <v>11375.161269944401</v>
      </c>
      <c r="I30" s="38">
        <f t="shared" si="2"/>
        <v>143.33333329999999</v>
      </c>
      <c r="J30" s="39"/>
      <c r="K30" s="38">
        <f t="shared" si="3"/>
        <v>79.361590273882243</v>
      </c>
      <c r="L30" s="38">
        <v>94.276032310000005</v>
      </c>
      <c r="M30" s="38"/>
      <c r="N30" s="38">
        <v>102.3</v>
      </c>
      <c r="O30" s="38"/>
      <c r="P30" s="38">
        <v>101.6</v>
      </c>
      <c r="Q30" s="38">
        <v>74.400000000000006</v>
      </c>
      <c r="R30" s="38">
        <v>102.7</v>
      </c>
      <c r="S30" s="38"/>
      <c r="T30" s="39"/>
      <c r="U30" s="38"/>
      <c r="V30" s="38"/>
      <c r="W30" s="38"/>
      <c r="X30" s="38"/>
      <c r="Y30" s="38"/>
      <c r="AC30">
        <v>14.33333333</v>
      </c>
      <c r="AD30">
        <v>31</v>
      </c>
      <c r="AE30">
        <v>36</v>
      </c>
      <c r="AF30">
        <v>25</v>
      </c>
      <c r="AG30">
        <v>0.6</v>
      </c>
    </row>
    <row r="31" spans="1:34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 s="38">
        <f t="shared" si="0"/>
        <v>10479.71451071</v>
      </c>
      <c r="H31" s="38">
        <f t="shared" si="1"/>
        <v>11318.091671566801</v>
      </c>
      <c r="I31" s="38">
        <f t="shared" si="2"/>
        <v>144.55555560000002</v>
      </c>
      <c r="J31" s="39"/>
      <c r="K31" s="38">
        <f t="shared" si="3"/>
        <v>78.295791708518735</v>
      </c>
      <c r="L31" s="38">
        <v>92.273989950000001</v>
      </c>
      <c r="M31" s="38"/>
      <c r="N31" s="38">
        <v>102.3</v>
      </c>
      <c r="O31" s="38"/>
      <c r="P31" s="38">
        <v>101.6</v>
      </c>
      <c r="Q31" s="38">
        <v>74.400000000000006</v>
      </c>
      <c r="R31" s="38">
        <v>102.7</v>
      </c>
      <c r="S31" s="38"/>
      <c r="T31" s="39"/>
      <c r="U31" s="38"/>
      <c r="V31" s="38"/>
      <c r="W31" s="38"/>
      <c r="X31" s="38"/>
      <c r="Y31" s="38"/>
      <c r="AC31">
        <v>14.455555560000001</v>
      </c>
      <c r="AD31">
        <v>31</v>
      </c>
      <c r="AE31">
        <v>36</v>
      </c>
      <c r="AF31">
        <v>25</v>
      </c>
      <c r="AG31">
        <v>0.6</v>
      </c>
    </row>
    <row r="32" spans="1:34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 s="38">
        <f>SUM(B32:F32)</f>
        <v>10451.49639</v>
      </c>
      <c r="H32" s="38">
        <f t="shared" si="1"/>
        <v>11287.616101200001</v>
      </c>
      <c r="I32" s="38">
        <f t="shared" si="2"/>
        <v>145.7777778</v>
      </c>
      <c r="J32" s="39"/>
      <c r="K32" s="38">
        <f t="shared" si="3"/>
        <v>77.430293365330755</v>
      </c>
      <c r="L32" s="38">
        <v>90.314462890000001</v>
      </c>
      <c r="M32" s="38"/>
      <c r="N32" s="38">
        <v>102.3</v>
      </c>
      <c r="O32" s="38"/>
      <c r="P32" s="38">
        <v>101.6</v>
      </c>
      <c r="Q32" s="38">
        <v>74.400000000000006</v>
      </c>
      <c r="R32" s="38">
        <v>102.7</v>
      </c>
      <c r="S32" s="38"/>
      <c r="T32" s="39"/>
      <c r="U32" s="38"/>
      <c r="V32" s="38"/>
      <c r="W32" s="38"/>
      <c r="X32" s="38"/>
      <c r="Y32" s="38"/>
      <c r="AC32">
        <v>14.57777778</v>
      </c>
      <c r="AD32">
        <v>31</v>
      </c>
      <c r="AE32">
        <v>36</v>
      </c>
      <c r="AF32">
        <v>25</v>
      </c>
      <c r="AG32">
        <v>0.6</v>
      </c>
      <c r="AH32">
        <v>15.3</v>
      </c>
    </row>
    <row r="33" spans="1:35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 s="38">
        <f t="shared" ref="G33:G73" si="4">SUM(B33:F33)</f>
        <v>10424.07407517</v>
      </c>
      <c r="H33" s="38">
        <f t="shared" si="1"/>
        <v>11258.0000011836</v>
      </c>
      <c r="I33" s="38">
        <f t="shared" si="2"/>
        <v>147</v>
      </c>
      <c r="J33" s="39"/>
      <c r="K33" s="38">
        <f t="shared" si="3"/>
        <v>76.585034021657137</v>
      </c>
      <c r="L33" s="38">
        <v>88.396548280000005</v>
      </c>
      <c r="M33" s="38">
        <v>95</v>
      </c>
      <c r="N33" s="38">
        <v>102.3</v>
      </c>
      <c r="O33" s="38"/>
      <c r="P33" s="38">
        <v>101.6</v>
      </c>
      <c r="Q33" s="38">
        <v>74.400000000000006</v>
      </c>
      <c r="R33" s="38">
        <v>102.7</v>
      </c>
      <c r="S33" s="38"/>
      <c r="T33" s="39"/>
      <c r="U33" s="38"/>
      <c r="V33" s="38"/>
      <c r="W33" s="38"/>
      <c r="X33" s="38"/>
      <c r="Y33" s="38"/>
      <c r="AC33">
        <v>14.7</v>
      </c>
      <c r="AD33">
        <v>31</v>
      </c>
      <c r="AE33">
        <v>36</v>
      </c>
      <c r="AF33">
        <v>25</v>
      </c>
      <c r="AG33">
        <v>0.3</v>
      </c>
      <c r="AH33">
        <v>15.3</v>
      </c>
      <c r="AI33">
        <v>90</v>
      </c>
    </row>
    <row r="34" spans="1:35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 s="38">
        <f t="shared" si="4"/>
        <v>10401.461976809998</v>
      </c>
      <c r="H34" s="38">
        <f t="shared" si="1"/>
        <v>11233.578934954799</v>
      </c>
      <c r="I34" s="38">
        <f t="shared" si="2"/>
        <v>151</v>
      </c>
      <c r="J34" s="39"/>
      <c r="K34" s="38">
        <f t="shared" si="3"/>
        <v>74.394562483144369</v>
      </c>
      <c r="L34" s="38">
        <v>86.519362419999993</v>
      </c>
      <c r="M34" s="38"/>
      <c r="N34" s="38">
        <v>102.3</v>
      </c>
      <c r="O34" s="38"/>
      <c r="P34" s="38">
        <v>101.6</v>
      </c>
      <c r="Q34" s="38">
        <v>74.400000000000006</v>
      </c>
      <c r="R34" s="38">
        <v>102.7</v>
      </c>
      <c r="S34" s="38"/>
      <c r="T34" s="39"/>
      <c r="U34" s="38"/>
      <c r="V34" s="38"/>
      <c r="W34" s="38"/>
      <c r="X34" s="38"/>
      <c r="Y34" s="38"/>
      <c r="AC34">
        <v>15.1</v>
      </c>
      <c r="AD34">
        <v>31</v>
      </c>
      <c r="AE34">
        <v>36</v>
      </c>
      <c r="AF34">
        <v>25</v>
      </c>
      <c r="AG34">
        <v>0.3</v>
      </c>
      <c r="AH34">
        <v>15.3</v>
      </c>
    </row>
    <row r="35" spans="1:35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 s="38">
        <f t="shared" si="4"/>
        <v>10475.800475448999</v>
      </c>
      <c r="H35" s="38">
        <f t="shared" si="1"/>
        <v>11313.864513484919</v>
      </c>
      <c r="I35" s="38">
        <f t="shared" si="2"/>
        <v>154</v>
      </c>
      <c r="J35" s="39"/>
      <c r="K35" s="38">
        <f t="shared" si="3"/>
        <v>73.466652684967002</v>
      </c>
      <c r="L35" s="38">
        <v>84.682040420000007</v>
      </c>
      <c r="M35" s="38">
        <v>78</v>
      </c>
      <c r="N35" s="38">
        <v>102.3</v>
      </c>
      <c r="O35" s="38">
        <v>102</v>
      </c>
      <c r="P35" s="38">
        <v>101.6</v>
      </c>
      <c r="Q35" s="38">
        <v>74.400000000000006</v>
      </c>
      <c r="R35" s="38">
        <v>102.7</v>
      </c>
      <c r="S35" s="38"/>
      <c r="T35" s="39"/>
      <c r="U35" s="38"/>
      <c r="V35" s="38"/>
      <c r="W35" s="38"/>
      <c r="X35" s="38"/>
      <c r="Y35" s="38"/>
      <c r="AC35">
        <v>15.4</v>
      </c>
      <c r="AD35">
        <v>31</v>
      </c>
      <c r="AE35">
        <v>36</v>
      </c>
      <c r="AF35">
        <v>25</v>
      </c>
      <c r="AG35">
        <v>0.3</v>
      </c>
      <c r="AH35">
        <v>15.3</v>
      </c>
    </row>
    <row r="36" spans="1:35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 s="38">
        <f t="shared" si="4"/>
        <v>10209.806922214</v>
      </c>
      <c r="H36" s="38">
        <f t="shared" si="1"/>
        <v>11026.591475991121</v>
      </c>
      <c r="I36" s="38">
        <f t="shared" si="2"/>
        <v>160</v>
      </c>
      <c r="J36" s="39"/>
      <c r="K36" s="38">
        <f t="shared" si="3"/>
        <v>68.916196724944513</v>
      </c>
      <c r="L36" s="38">
        <v>82.883735720000004</v>
      </c>
      <c r="M36" s="38"/>
      <c r="N36" s="38">
        <v>102.3</v>
      </c>
      <c r="O36" s="38">
        <v>102</v>
      </c>
      <c r="P36" s="38">
        <v>101.6</v>
      </c>
      <c r="Q36" s="38">
        <v>74.400000000000006</v>
      </c>
      <c r="R36" s="38">
        <v>102.7</v>
      </c>
      <c r="S36" s="38"/>
      <c r="T36" s="39"/>
      <c r="U36" s="38"/>
      <c r="V36" s="38"/>
      <c r="W36" s="38"/>
      <c r="X36" s="38"/>
      <c r="Y36" s="38"/>
      <c r="AC36">
        <v>16</v>
      </c>
      <c r="AD36">
        <v>31</v>
      </c>
      <c r="AE36">
        <v>36</v>
      </c>
      <c r="AF36">
        <v>25</v>
      </c>
      <c r="AG36">
        <v>0.3</v>
      </c>
      <c r="AH36">
        <v>15.3</v>
      </c>
    </row>
    <row r="37" spans="1:35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 s="38">
        <f t="shared" si="4"/>
        <v>10315.377606342001</v>
      </c>
      <c r="H37" s="38">
        <f t="shared" si="1"/>
        <v>11140.607814849362</v>
      </c>
      <c r="I37" s="38">
        <f t="shared" si="2"/>
        <v>163</v>
      </c>
      <c r="J37" s="39"/>
      <c r="K37" s="38">
        <f t="shared" si="3"/>
        <v>68.347287207664792</v>
      </c>
      <c r="L37" s="38">
        <v>81.123619750000003</v>
      </c>
      <c r="M37" s="38"/>
      <c r="N37" s="38">
        <v>102.3</v>
      </c>
      <c r="O37" s="38">
        <v>102</v>
      </c>
      <c r="P37" s="38">
        <v>101.6</v>
      </c>
      <c r="Q37" s="38">
        <v>74.400000000000006</v>
      </c>
      <c r="R37" s="38">
        <v>102.7</v>
      </c>
      <c r="S37" s="38"/>
      <c r="T37" s="39"/>
      <c r="U37" s="38"/>
      <c r="V37" s="38"/>
      <c r="W37" s="38"/>
      <c r="X37" s="38"/>
      <c r="Y37" s="38"/>
      <c r="AC37">
        <v>16.3</v>
      </c>
      <c r="AD37">
        <v>31</v>
      </c>
      <c r="AE37">
        <v>36</v>
      </c>
      <c r="AF37">
        <v>25</v>
      </c>
      <c r="AG37">
        <v>0.3</v>
      </c>
      <c r="AH37">
        <v>15.3</v>
      </c>
    </row>
    <row r="38" spans="1:35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 s="38">
        <f t="shared" si="4"/>
        <v>10150.433136596999</v>
      </c>
      <c r="H38" s="38">
        <f t="shared" si="1"/>
        <v>10962.46778752476</v>
      </c>
      <c r="I38" s="38">
        <f t="shared" si="2"/>
        <v>170</v>
      </c>
      <c r="J38" s="39"/>
      <c r="K38" s="38">
        <f t="shared" si="3"/>
        <v>64.48510463249859</v>
      </c>
      <c r="L38" s="38">
        <v>79.40088154</v>
      </c>
      <c r="M38" s="38">
        <v>65</v>
      </c>
      <c r="N38" s="38">
        <v>102.3</v>
      </c>
      <c r="O38" s="38">
        <v>102</v>
      </c>
      <c r="P38" s="38">
        <v>101.6</v>
      </c>
      <c r="Q38" s="38">
        <v>74.400000000000006</v>
      </c>
      <c r="R38" s="38">
        <v>102.7</v>
      </c>
      <c r="S38" s="38"/>
      <c r="T38" s="39"/>
      <c r="U38" s="38"/>
      <c r="V38" s="38"/>
      <c r="W38" s="38"/>
      <c r="X38" s="38"/>
      <c r="Y38" s="38"/>
      <c r="AC38">
        <v>17</v>
      </c>
      <c r="AD38">
        <v>31</v>
      </c>
      <c r="AE38">
        <v>36</v>
      </c>
      <c r="AF38">
        <v>25</v>
      </c>
      <c r="AG38">
        <v>0.3</v>
      </c>
      <c r="AH38">
        <v>15.3</v>
      </c>
      <c r="AI38">
        <v>80</v>
      </c>
    </row>
    <row r="39" spans="1:35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 s="38">
        <f t="shared" si="4"/>
        <v>10000.933893009</v>
      </c>
      <c r="H39" s="38">
        <f t="shared" si="1"/>
        <v>10801.00860444972</v>
      </c>
      <c r="I39" s="38">
        <f t="shared" si="2"/>
        <v>175</v>
      </c>
      <c r="J39" s="39"/>
      <c r="K39" s="38">
        <f t="shared" si="3"/>
        <v>61.720049168284113</v>
      </c>
      <c r="L39" s="38">
        <v>77.714727339999996</v>
      </c>
      <c r="M39" s="38"/>
      <c r="N39" s="38">
        <v>102.3</v>
      </c>
      <c r="O39" s="38">
        <v>102</v>
      </c>
      <c r="P39" s="38">
        <v>101.6</v>
      </c>
      <c r="Q39" s="38">
        <v>74.400000000000006</v>
      </c>
      <c r="R39" s="38">
        <v>102.7</v>
      </c>
      <c r="S39" s="38"/>
      <c r="T39" s="39"/>
      <c r="U39" s="38"/>
      <c r="V39" s="38"/>
      <c r="W39" s="38"/>
      <c r="X39" s="38"/>
      <c r="Y39" s="38"/>
      <c r="AC39">
        <v>17.5</v>
      </c>
      <c r="AD39">
        <v>31</v>
      </c>
      <c r="AE39">
        <v>36</v>
      </c>
      <c r="AF39">
        <v>25</v>
      </c>
      <c r="AG39">
        <v>0.3</v>
      </c>
      <c r="AH39">
        <v>15.3</v>
      </c>
    </row>
    <row r="40" spans="1:35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 s="38">
        <f t="shared" si="4"/>
        <v>10100.073846300998</v>
      </c>
      <c r="H40" s="38">
        <f t="shared" si="1"/>
        <v>10908.079754005079</v>
      </c>
      <c r="I40" s="38">
        <f t="shared" si="2"/>
        <v>177</v>
      </c>
      <c r="J40" s="39"/>
      <c r="K40" s="38">
        <f t="shared" si="3"/>
        <v>61.62756923166711</v>
      </c>
      <c r="L40" s="38">
        <v>76.064380240000006</v>
      </c>
      <c r="M40" s="38"/>
      <c r="N40" s="38">
        <v>102.3</v>
      </c>
      <c r="O40" s="38">
        <v>102</v>
      </c>
      <c r="P40" s="38">
        <v>101.6</v>
      </c>
      <c r="Q40" s="38">
        <v>74.400000000000006</v>
      </c>
      <c r="R40" s="38">
        <v>102.7</v>
      </c>
      <c r="S40" s="38"/>
      <c r="T40" s="39"/>
      <c r="U40" s="38"/>
      <c r="V40" s="38"/>
      <c r="W40" s="38"/>
      <c r="X40" s="38"/>
      <c r="Y40" s="38"/>
      <c r="AC40">
        <v>17.7</v>
      </c>
      <c r="AD40">
        <v>31</v>
      </c>
      <c r="AE40">
        <v>36</v>
      </c>
      <c r="AF40">
        <v>25</v>
      </c>
      <c r="AG40">
        <v>0.3</v>
      </c>
      <c r="AH40">
        <v>15.3</v>
      </c>
    </row>
    <row r="41" spans="1:35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 s="38">
        <f t="shared" si="4"/>
        <v>10134.439229122998</v>
      </c>
      <c r="H41" s="38">
        <f t="shared" si="1"/>
        <v>10945.194367452839</v>
      </c>
      <c r="I41" s="38">
        <f t="shared" si="2"/>
        <v>184</v>
      </c>
      <c r="J41" s="39"/>
      <c r="K41" s="38">
        <f t="shared" si="3"/>
        <v>59.484751997026301</v>
      </c>
      <c r="L41" s="38">
        <v>74.449079859999998</v>
      </c>
      <c r="M41" s="38"/>
      <c r="N41" s="38">
        <v>102.3</v>
      </c>
      <c r="O41" s="38">
        <v>102</v>
      </c>
      <c r="P41" s="38">
        <v>101.6</v>
      </c>
      <c r="Q41" s="38">
        <v>74.400000000000006</v>
      </c>
      <c r="R41" s="38">
        <v>102.7</v>
      </c>
      <c r="S41" s="38"/>
      <c r="T41" s="39"/>
      <c r="U41" s="38"/>
      <c r="V41" s="38"/>
      <c r="W41" s="38"/>
      <c r="X41" s="38"/>
      <c r="Y41" s="38"/>
      <c r="AC41">
        <v>18.399999999999999</v>
      </c>
      <c r="AD41">
        <v>31</v>
      </c>
      <c r="AE41">
        <v>36</v>
      </c>
      <c r="AF41">
        <v>25</v>
      </c>
      <c r="AG41">
        <v>0.3</v>
      </c>
      <c r="AH41">
        <v>15.3</v>
      </c>
    </row>
    <row r="42" spans="1:35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 s="38">
        <f t="shared" si="4"/>
        <v>10365.696155509999</v>
      </c>
      <c r="H42" s="38">
        <f t="shared" si="1"/>
        <v>11194.951847950799</v>
      </c>
      <c r="I42" s="38">
        <f t="shared" si="2"/>
        <v>192</v>
      </c>
      <c r="J42" s="39"/>
      <c r="K42" s="38">
        <f t="shared" si="3"/>
        <v>58.307040874743741</v>
      </c>
      <c r="L42" s="38">
        <v>72.868081930000002</v>
      </c>
      <c r="M42" s="38"/>
      <c r="N42" s="38">
        <v>102.3</v>
      </c>
      <c r="O42" s="38">
        <v>102</v>
      </c>
      <c r="P42" s="38">
        <v>101.6</v>
      </c>
      <c r="Q42" s="38">
        <v>74.400000000000006</v>
      </c>
      <c r="R42" s="38">
        <v>102.7</v>
      </c>
      <c r="S42" s="38"/>
      <c r="T42" s="39"/>
      <c r="U42" s="38"/>
      <c r="V42" s="38"/>
      <c r="W42" s="38"/>
      <c r="X42" s="38"/>
      <c r="Y42" s="38"/>
      <c r="AC42">
        <v>19.2</v>
      </c>
      <c r="AD42">
        <v>31</v>
      </c>
      <c r="AE42">
        <v>36</v>
      </c>
      <c r="AF42">
        <v>25</v>
      </c>
      <c r="AG42">
        <v>0.3</v>
      </c>
      <c r="AH42">
        <v>15.3</v>
      </c>
    </row>
    <row r="43" spans="1:35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 s="38">
        <f t="shared" si="4"/>
        <v>10711.021287744999</v>
      </c>
      <c r="H43" s="38">
        <f t="shared" si="1"/>
        <v>11567.9029907646</v>
      </c>
      <c r="I43" s="38">
        <f t="shared" si="2"/>
        <v>202.52588490000002</v>
      </c>
      <c r="J43" s="39"/>
      <c r="K43" s="38">
        <f t="shared" si="3"/>
        <v>57.118145645809243</v>
      </c>
      <c r="L43" s="38">
        <v>71.320658019999996</v>
      </c>
      <c r="M43" s="38">
        <v>65</v>
      </c>
      <c r="N43" s="38">
        <v>102.3</v>
      </c>
      <c r="O43" s="38">
        <v>102</v>
      </c>
      <c r="P43" s="38">
        <v>101.6</v>
      </c>
      <c r="Q43" s="38">
        <v>74.400000000000006</v>
      </c>
      <c r="R43" s="38">
        <v>102.7</v>
      </c>
      <c r="S43" s="38">
        <v>76</v>
      </c>
      <c r="T43" s="39"/>
      <c r="U43" s="38"/>
      <c r="V43" s="38"/>
      <c r="W43" s="38"/>
      <c r="X43" s="38"/>
      <c r="Y43" s="38"/>
      <c r="AC43">
        <v>20.252588490000001</v>
      </c>
      <c r="AD43">
        <v>40</v>
      </c>
      <c r="AE43">
        <v>44</v>
      </c>
      <c r="AF43">
        <v>35</v>
      </c>
      <c r="AG43">
        <v>0.5</v>
      </c>
      <c r="AH43">
        <v>15.3</v>
      </c>
      <c r="AI43">
        <v>70</v>
      </c>
    </row>
    <row r="44" spans="1:35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 s="38">
        <f t="shared" si="4"/>
        <v>10678.168171469</v>
      </c>
      <c r="H44" s="38">
        <f t="shared" si="1"/>
        <v>11532.421625186522</v>
      </c>
      <c r="I44" s="38">
        <f t="shared" si="2"/>
        <v>208.94864799999999</v>
      </c>
      <c r="J44" s="39"/>
      <c r="K44" s="38">
        <f t="shared" si="3"/>
        <v>55.192611847799668</v>
      </c>
      <c r="L44" s="38">
        <v>69.806095139999996</v>
      </c>
      <c r="M44" s="38"/>
      <c r="N44" s="38">
        <v>102.3</v>
      </c>
      <c r="O44" s="38">
        <v>102</v>
      </c>
      <c r="P44" s="38">
        <v>101.6</v>
      </c>
      <c r="Q44" s="38">
        <v>74.400000000000006</v>
      </c>
      <c r="R44" s="38">
        <v>102.7</v>
      </c>
      <c r="S44" s="38">
        <v>76</v>
      </c>
      <c r="T44" s="39"/>
      <c r="U44" s="38"/>
      <c r="V44" s="38"/>
      <c r="W44" s="38"/>
      <c r="X44" s="38"/>
      <c r="Y44" s="38"/>
      <c r="AC44">
        <v>20.894864800000001</v>
      </c>
      <c r="AD44">
        <v>40</v>
      </c>
      <c r="AE44">
        <v>44</v>
      </c>
      <c r="AF44">
        <v>35</v>
      </c>
      <c r="AG44">
        <v>0.5</v>
      </c>
      <c r="AH44">
        <v>15.3</v>
      </c>
    </row>
    <row r="45" spans="1:35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 s="38">
        <f t="shared" si="4"/>
        <v>10723.350508022</v>
      </c>
      <c r="H45" s="38">
        <f t="shared" si="1"/>
        <v>11581.218548663761</v>
      </c>
      <c r="I45" s="38">
        <f t="shared" si="2"/>
        <v>213.6288232</v>
      </c>
      <c r="J45" s="39"/>
      <c r="K45" s="38">
        <f t="shared" si="3"/>
        <v>54.211872607758487</v>
      </c>
      <c r="L45" s="38">
        <v>68.323695470000004</v>
      </c>
      <c r="M45" s="38"/>
      <c r="N45" s="38">
        <v>102.3</v>
      </c>
      <c r="O45" s="38">
        <v>102</v>
      </c>
      <c r="P45" s="38">
        <v>101.6</v>
      </c>
      <c r="Q45" s="38">
        <v>74.400000000000006</v>
      </c>
      <c r="R45" s="38">
        <v>102.7</v>
      </c>
      <c r="S45" s="38">
        <v>76</v>
      </c>
      <c r="T45" s="39"/>
      <c r="U45" s="38"/>
      <c r="V45" s="38"/>
      <c r="W45" s="38"/>
      <c r="X45" s="38"/>
      <c r="Y45" s="38"/>
      <c r="AC45">
        <v>21.362882320000001</v>
      </c>
      <c r="AD45">
        <v>40</v>
      </c>
      <c r="AE45">
        <v>44</v>
      </c>
      <c r="AF45">
        <v>35</v>
      </c>
      <c r="AG45">
        <v>0.5</v>
      </c>
      <c r="AH45">
        <v>15.3</v>
      </c>
    </row>
    <row r="46" spans="1:35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 s="38">
        <f t="shared" si="4"/>
        <v>10772.625575282</v>
      </c>
      <c r="H46" s="38">
        <f t="shared" si="1"/>
        <v>11634.435621304561</v>
      </c>
      <c r="I46" s="38">
        <f t="shared" si="2"/>
        <v>217.3311205</v>
      </c>
      <c r="J46" s="39"/>
      <c r="K46" s="38">
        <f t="shared" si="3"/>
        <v>53.533224300955837</v>
      </c>
      <c r="L46" s="38">
        <v>66.87277598</v>
      </c>
      <c r="M46" s="38"/>
      <c r="N46" s="38">
        <v>102.3</v>
      </c>
      <c r="O46" s="38">
        <v>102</v>
      </c>
      <c r="P46" s="38">
        <v>101.6</v>
      </c>
      <c r="Q46" s="38">
        <v>74.400000000000006</v>
      </c>
      <c r="R46" s="38">
        <v>102.7</v>
      </c>
      <c r="S46" s="38">
        <v>76</v>
      </c>
      <c r="T46" s="39"/>
      <c r="U46" s="38"/>
      <c r="V46" s="38"/>
      <c r="W46" s="38"/>
      <c r="X46" s="38"/>
      <c r="Y46" s="38"/>
      <c r="AC46">
        <v>21.733112049999999</v>
      </c>
      <c r="AD46">
        <v>40</v>
      </c>
      <c r="AE46">
        <v>44</v>
      </c>
      <c r="AF46">
        <v>35</v>
      </c>
      <c r="AG46">
        <v>0.5</v>
      </c>
      <c r="AH46">
        <v>15.3</v>
      </c>
    </row>
    <row r="47" spans="1:35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 s="38">
        <f t="shared" si="4"/>
        <v>10677.261502107001</v>
      </c>
      <c r="H47" s="38">
        <f t="shared" si="1"/>
        <v>11531.442422275562</v>
      </c>
      <c r="I47" s="38">
        <f t="shared" si="2"/>
        <v>220.40369699999999</v>
      </c>
      <c r="J47" s="39"/>
      <c r="K47" s="38">
        <f t="shared" si="3"/>
        <v>52.31964154519406</v>
      </c>
      <c r="L47" s="38">
        <v>65.452668169999995</v>
      </c>
      <c r="M47" s="38"/>
      <c r="N47" s="38">
        <v>102.3</v>
      </c>
      <c r="O47" s="38">
        <v>102</v>
      </c>
      <c r="P47" s="38">
        <v>101.6</v>
      </c>
      <c r="Q47" s="38">
        <v>74.400000000000006</v>
      </c>
      <c r="R47" s="38">
        <v>102.7</v>
      </c>
      <c r="S47" s="38">
        <v>76</v>
      </c>
      <c r="T47" s="39"/>
      <c r="U47" s="38"/>
      <c r="V47" s="38"/>
      <c r="W47" s="38"/>
      <c r="X47" s="38"/>
      <c r="Y47" s="38"/>
      <c r="AC47">
        <v>22.040369699999999</v>
      </c>
      <c r="AD47">
        <v>40</v>
      </c>
      <c r="AE47">
        <v>44</v>
      </c>
      <c r="AF47">
        <v>35</v>
      </c>
      <c r="AG47">
        <v>0.5</v>
      </c>
      <c r="AH47">
        <v>15.3</v>
      </c>
    </row>
    <row r="48" spans="1:35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 s="38">
        <f t="shared" si="4"/>
        <v>10581.555545882</v>
      </c>
      <c r="H48" s="38">
        <f t="shared" si="1"/>
        <v>11428.079989552562</v>
      </c>
      <c r="I48" s="38">
        <f t="shared" si="2"/>
        <v>223.03538889999999</v>
      </c>
      <c r="J48" s="39"/>
      <c r="K48" s="38">
        <f t="shared" si="3"/>
        <v>51.238864136831886</v>
      </c>
      <c r="L48" s="38">
        <v>64.062717710000001</v>
      </c>
      <c r="M48" s="38">
        <v>65</v>
      </c>
      <c r="N48" s="38">
        <v>102.3</v>
      </c>
      <c r="O48" s="38">
        <v>102</v>
      </c>
      <c r="P48" s="38">
        <v>101.6</v>
      </c>
      <c r="Q48" s="38">
        <v>74.400000000000006</v>
      </c>
      <c r="R48" s="38">
        <v>102.7</v>
      </c>
      <c r="S48" s="38">
        <v>76</v>
      </c>
      <c r="T48" s="39"/>
      <c r="U48" s="38"/>
      <c r="V48" s="38"/>
      <c r="W48" s="38"/>
      <c r="X48" s="38"/>
      <c r="Y48" s="38"/>
      <c r="AC48">
        <v>22.303538889999999</v>
      </c>
      <c r="AD48">
        <v>40</v>
      </c>
      <c r="AE48">
        <v>44</v>
      </c>
      <c r="AF48">
        <v>35</v>
      </c>
      <c r="AG48">
        <v>0.5</v>
      </c>
      <c r="AH48">
        <v>15.3</v>
      </c>
      <c r="AI48">
        <v>65</v>
      </c>
    </row>
    <row r="49" spans="1:35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 s="38">
        <f t="shared" si="4"/>
        <v>10736.455885074001</v>
      </c>
      <c r="H49" s="38">
        <f t="shared" si="1"/>
        <v>11595.372355879923</v>
      </c>
      <c r="I49" s="38">
        <f t="shared" si="2"/>
        <v>225.34045020000002</v>
      </c>
      <c r="J49" s="39"/>
      <c r="K49" s="38">
        <f t="shared" si="3"/>
        <v>51.457127850718749</v>
      </c>
      <c r="L49" s="38">
        <v>62.70228419</v>
      </c>
      <c r="M49" s="38"/>
      <c r="N49" s="38">
        <v>102.3</v>
      </c>
      <c r="O49" s="38">
        <v>102</v>
      </c>
      <c r="P49" s="38">
        <v>101.6</v>
      </c>
      <c r="Q49" s="38">
        <v>74.400000000000006</v>
      </c>
      <c r="R49" s="38">
        <v>102.7</v>
      </c>
      <c r="S49" s="38">
        <v>76</v>
      </c>
      <c r="T49" s="39"/>
      <c r="U49" s="38"/>
      <c r="V49" s="38"/>
      <c r="W49" s="38"/>
      <c r="X49" s="38"/>
      <c r="Y49" s="38"/>
      <c r="AC49">
        <v>22.534045020000001</v>
      </c>
      <c r="AD49">
        <v>40</v>
      </c>
      <c r="AE49">
        <v>44</v>
      </c>
      <c r="AF49">
        <v>35</v>
      </c>
      <c r="AG49">
        <v>0.5</v>
      </c>
      <c r="AH49">
        <v>15.3</v>
      </c>
    </row>
    <row r="50" spans="1:35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 s="38">
        <f t="shared" si="4"/>
        <v>10888.913535488999</v>
      </c>
      <c r="H50" s="38">
        <f t="shared" si="1"/>
        <v>11760.02661832812</v>
      </c>
      <c r="I50" s="38">
        <f t="shared" si="2"/>
        <v>227.39342440000001</v>
      </c>
      <c r="J50" s="39"/>
      <c r="K50" s="38">
        <f t="shared" si="3"/>
        <v>51.71665209474773</v>
      </c>
      <c r="L50" s="38">
        <v>61.370740789999999</v>
      </c>
      <c r="M50" s="38"/>
      <c r="N50" s="38">
        <v>102.3</v>
      </c>
      <c r="O50" s="38">
        <v>102</v>
      </c>
      <c r="P50" s="38">
        <v>101.6</v>
      </c>
      <c r="Q50" s="38">
        <v>74.400000000000006</v>
      </c>
      <c r="R50" s="38">
        <v>102.7</v>
      </c>
      <c r="S50" s="38">
        <v>76</v>
      </c>
      <c r="T50" s="39"/>
      <c r="U50" s="38"/>
      <c r="V50" s="38"/>
      <c r="W50" s="38"/>
      <c r="X50" s="38"/>
      <c r="Y50" s="38"/>
      <c r="AC50">
        <v>22.739342440000001</v>
      </c>
      <c r="AD50">
        <v>40</v>
      </c>
      <c r="AE50">
        <v>44</v>
      </c>
      <c r="AF50">
        <v>35</v>
      </c>
      <c r="AG50">
        <v>0.5</v>
      </c>
      <c r="AH50">
        <v>15.3</v>
      </c>
    </row>
    <row r="51" spans="1:35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 s="38">
        <f t="shared" si="4"/>
        <v>11042.125561795001</v>
      </c>
      <c r="H51" s="38">
        <f t="shared" si="1"/>
        <v>11925.495606738601</v>
      </c>
      <c r="I51" s="38">
        <f t="shared" si="2"/>
        <v>229.24571610000004</v>
      </c>
      <c r="J51" s="39"/>
      <c r="K51" s="38">
        <f t="shared" si="3"/>
        <v>52.020582149227778</v>
      </c>
      <c r="L51" s="38">
        <v>60.067473990000003</v>
      </c>
      <c r="M51" s="38"/>
      <c r="N51" s="38">
        <v>102.3</v>
      </c>
      <c r="O51" s="38">
        <v>102</v>
      </c>
      <c r="P51" s="38">
        <v>101.6</v>
      </c>
      <c r="Q51" s="38">
        <v>74.400000000000006</v>
      </c>
      <c r="R51" s="38">
        <v>102.7</v>
      </c>
      <c r="S51" s="38">
        <v>76</v>
      </c>
      <c r="T51" s="39"/>
      <c r="U51" s="38"/>
      <c r="V51" s="38"/>
      <c r="W51" s="38"/>
      <c r="X51" s="38"/>
      <c r="Y51" s="38"/>
      <c r="AC51">
        <v>22.924571610000001</v>
      </c>
      <c r="AD51">
        <v>40</v>
      </c>
      <c r="AE51">
        <v>44</v>
      </c>
      <c r="AF51">
        <v>35</v>
      </c>
      <c r="AG51">
        <v>0.5</v>
      </c>
      <c r="AH51">
        <v>15.3</v>
      </c>
    </row>
    <row r="52" spans="1:35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 s="38">
        <f t="shared" si="4"/>
        <v>11224.862979446001</v>
      </c>
      <c r="H52" s="38">
        <f t="shared" si="1"/>
        <v>12122.852017801682</v>
      </c>
      <c r="I52" s="38">
        <f t="shared" si="2"/>
        <v>230.93431240000001</v>
      </c>
      <c r="J52" s="39"/>
      <c r="K52" s="38">
        <f t="shared" si="3"/>
        <v>52.494806388076967</v>
      </c>
      <c r="L52" s="38">
        <v>58.791883319999997</v>
      </c>
      <c r="M52" s="38"/>
      <c r="N52" s="38">
        <v>102.3</v>
      </c>
      <c r="O52" s="38">
        <v>102</v>
      </c>
      <c r="P52" s="38">
        <v>101.6</v>
      </c>
      <c r="Q52" s="38">
        <v>74.400000000000006</v>
      </c>
      <c r="R52" s="38">
        <v>102.7</v>
      </c>
      <c r="S52" s="38">
        <v>76</v>
      </c>
      <c r="T52" s="39"/>
      <c r="U52" s="38"/>
      <c r="V52" s="38"/>
      <c r="W52" s="38"/>
      <c r="X52" s="38"/>
      <c r="Y52" s="38"/>
      <c r="AC52">
        <v>23.093431240000001</v>
      </c>
      <c r="AD52">
        <v>40</v>
      </c>
      <c r="AE52">
        <v>44</v>
      </c>
      <c r="AF52">
        <v>35</v>
      </c>
      <c r="AG52">
        <v>0.5</v>
      </c>
      <c r="AH52">
        <v>15.3</v>
      </c>
    </row>
    <row r="53" spans="1:35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 s="38">
        <f t="shared" si="4"/>
        <v>11405.267458208999</v>
      </c>
      <c r="H53" s="38">
        <f t="shared" si="1"/>
        <v>12317.688854865719</v>
      </c>
      <c r="I53" s="38">
        <f t="shared" si="2"/>
        <v>232.48673840000001</v>
      </c>
      <c r="J53" s="39"/>
      <c r="K53" s="38">
        <f t="shared" si="3"/>
        <v>52.982328969116452</v>
      </c>
      <c r="L53" s="38">
        <v>57.54338104</v>
      </c>
      <c r="M53" s="38">
        <v>60</v>
      </c>
      <c r="N53" s="38">
        <v>102.3</v>
      </c>
      <c r="O53" s="38">
        <v>102</v>
      </c>
      <c r="P53" s="38">
        <v>101.6</v>
      </c>
      <c r="Q53" s="38">
        <v>74.400000000000006</v>
      </c>
      <c r="R53" s="38">
        <v>102.7</v>
      </c>
      <c r="S53" s="38">
        <v>76</v>
      </c>
      <c r="T53" s="39"/>
      <c r="U53" s="38"/>
      <c r="V53" s="38"/>
      <c r="W53" s="38"/>
      <c r="X53" s="38"/>
      <c r="Y53" s="38"/>
      <c r="AC53">
        <v>23.248673839999999</v>
      </c>
      <c r="AD53">
        <v>40</v>
      </c>
      <c r="AE53">
        <v>44</v>
      </c>
      <c r="AF53">
        <v>35</v>
      </c>
      <c r="AG53">
        <v>0.5</v>
      </c>
      <c r="AH53">
        <v>15.3</v>
      </c>
      <c r="AI53">
        <v>57</v>
      </c>
    </row>
    <row r="54" spans="1:35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 s="38">
        <f t="shared" si="4"/>
        <v>11586.804713208998</v>
      </c>
      <c r="H54" s="38">
        <f t="shared" si="1"/>
        <v>12513.749090265719</v>
      </c>
      <c r="I54" s="38">
        <f t="shared" si="2"/>
        <v>233.92404590000001</v>
      </c>
      <c r="J54" s="39"/>
      <c r="K54" s="38">
        <f t="shared" si="3"/>
        <v>53.494924141382249</v>
      </c>
      <c r="L54" s="38">
        <v>56.321391920000003</v>
      </c>
      <c r="M54" s="38"/>
      <c r="N54" s="38"/>
      <c r="O54" s="38">
        <v>102</v>
      </c>
      <c r="P54" s="38">
        <v>101.6</v>
      </c>
      <c r="Q54" s="38"/>
      <c r="R54" s="38">
        <v>102.7</v>
      </c>
      <c r="S54" s="38">
        <v>76</v>
      </c>
      <c r="T54" s="39"/>
      <c r="U54" s="38"/>
      <c r="V54" s="38"/>
      <c r="W54" s="38"/>
      <c r="X54" s="38"/>
      <c r="Y54" s="38"/>
      <c r="AC54">
        <v>23.392404590000002</v>
      </c>
      <c r="AD54">
        <v>40</v>
      </c>
      <c r="AE54">
        <v>44</v>
      </c>
      <c r="AF54">
        <v>35</v>
      </c>
      <c r="AG54">
        <v>0.5</v>
      </c>
      <c r="AH54">
        <v>15.3</v>
      </c>
    </row>
    <row r="55" spans="1:35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 s="38">
        <f t="shared" si="4"/>
        <v>11586.804713208998</v>
      </c>
      <c r="H55" s="38">
        <f t="shared" si="1"/>
        <v>12513.749090265719</v>
      </c>
      <c r="I55" s="38">
        <f t="shared" si="2"/>
        <v>235.2627057</v>
      </c>
      <c r="J55" s="39"/>
      <c r="K55" s="38">
        <f t="shared" si="3"/>
        <v>53.190534611222567</v>
      </c>
      <c r="L55" s="38">
        <v>55.125352909999997</v>
      </c>
      <c r="M55" s="38"/>
      <c r="N55" s="38"/>
      <c r="O55" s="38">
        <v>102</v>
      </c>
      <c r="P55" s="38">
        <v>101.6</v>
      </c>
      <c r="Q55" s="38"/>
      <c r="R55" s="38">
        <v>102.7</v>
      </c>
      <c r="S55" s="38">
        <v>76</v>
      </c>
      <c r="T55" s="39"/>
      <c r="U55" s="38"/>
      <c r="V55" s="38"/>
      <c r="W55" s="38"/>
      <c r="X55" s="38"/>
      <c r="Y55" s="38"/>
      <c r="AC55">
        <v>23.526270570000001</v>
      </c>
      <c r="AD55">
        <v>40</v>
      </c>
      <c r="AE55">
        <v>44</v>
      </c>
      <c r="AF55">
        <v>35</v>
      </c>
      <c r="AG55">
        <v>0.5</v>
      </c>
      <c r="AH55">
        <v>15.3</v>
      </c>
    </row>
    <row r="56" spans="1:35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 s="38">
        <f t="shared" si="4"/>
        <v>11586.804713208998</v>
      </c>
      <c r="H56" s="38">
        <f t="shared" si="1"/>
        <v>12513.749090265719</v>
      </c>
      <c r="I56" s="38">
        <f t="shared" si="2"/>
        <v>236.51585300000002</v>
      </c>
      <c r="J56" s="39"/>
      <c r="K56" s="38">
        <f t="shared" si="3"/>
        <v>52.908711748238368</v>
      </c>
      <c r="L56" s="38">
        <v>53.95471294</v>
      </c>
      <c r="M56" s="38"/>
      <c r="N56" s="38"/>
      <c r="O56" s="38">
        <v>102</v>
      </c>
      <c r="P56" s="38">
        <v>101.6</v>
      </c>
      <c r="Q56" s="38"/>
      <c r="R56" s="38">
        <v>102.7</v>
      </c>
      <c r="S56" s="38">
        <v>76</v>
      </c>
      <c r="T56" s="39"/>
      <c r="U56" s="38"/>
      <c r="V56" s="38"/>
      <c r="W56" s="38"/>
      <c r="X56" s="38"/>
      <c r="Y56" s="38"/>
      <c r="AC56">
        <v>23.651585300000001</v>
      </c>
      <c r="AD56">
        <v>40</v>
      </c>
      <c r="AE56">
        <v>44</v>
      </c>
      <c r="AF56">
        <v>35</v>
      </c>
      <c r="AG56">
        <v>0.5</v>
      </c>
      <c r="AH56">
        <v>15.3</v>
      </c>
    </row>
    <row r="57" spans="1:35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 s="38">
        <f t="shared" si="4"/>
        <v>11586.804713208998</v>
      </c>
      <c r="H57" s="38">
        <f t="shared" si="1"/>
        <v>12513.749090265719</v>
      </c>
      <c r="I57" s="38">
        <f t="shared" si="2"/>
        <v>237.69413579999997</v>
      </c>
      <c r="J57" s="39"/>
      <c r="K57" s="38">
        <f t="shared" si="3"/>
        <v>52.646435925516514</v>
      </c>
      <c r="L57" s="38">
        <v>52.808932630000001</v>
      </c>
      <c r="M57" s="38"/>
      <c r="N57" s="38"/>
      <c r="O57" s="38">
        <v>102</v>
      </c>
      <c r="P57" s="38">
        <v>101.6</v>
      </c>
      <c r="Q57" s="38"/>
      <c r="R57" s="38">
        <v>102.7</v>
      </c>
      <c r="S57" s="38">
        <v>76</v>
      </c>
      <c r="T57" s="39"/>
      <c r="U57" s="38"/>
      <c r="V57" s="38"/>
      <c r="W57" s="38"/>
      <c r="X57" s="38"/>
      <c r="Y57" s="38"/>
      <c r="AC57">
        <v>23.769413579999998</v>
      </c>
      <c r="AD57">
        <v>40</v>
      </c>
      <c r="AE57">
        <v>44</v>
      </c>
      <c r="AF57">
        <v>35</v>
      </c>
      <c r="AG57">
        <v>0.5</v>
      </c>
      <c r="AH57">
        <v>15.3</v>
      </c>
    </row>
    <row r="58" spans="1:35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 s="38">
        <f t="shared" si="4"/>
        <v>11586.804713208998</v>
      </c>
      <c r="H58" s="38">
        <f t="shared" si="1"/>
        <v>12513.749090265719</v>
      </c>
      <c r="I58" s="38">
        <f t="shared" si="2"/>
        <v>238.80630870000002</v>
      </c>
      <c r="J58" s="39"/>
      <c r="K58" s="38">
        <f t="shared" si="3"/>
        <v>52.401250027218055</v>
      </c>
      <c r="L58" s="38">
        <v>51.687484079999997</v>
      </c>
      <c r="M58" s="38"/>
      <c r="N58" s="38"/>
      <c r="O58" s="38">
        <v>102</v>
      </c>
      <c r="P58" s="38">
        <v>101.6</v>
      </c>
      <c r="Q58" s="38"/>
      <c r="R58" s="38">
        <v>102.7</v>
      </c>
      <c r="S58" s="38">
        <v>76</v>
      </c>
      <c r="T58" s="39"/>
      <c r="U58" s="38"/>
      <c r="V58" s="38"/>
      <c r="W58" s="38"/>
      <c r="X58" s="38"/>
      <c r="Y58" s="38"/>
      <c r="AC58">
        <v>23.880630870000001</v>
      </c>
      <c r="AD58">
        <v>40</v>
      </c>
      <c r="AE58">
        <v>44</v>
      </c>
      <c r="AF58">
        <v>35</v>
      </c>
      <c r="AG58">
        <v>0.5</v>
      </c>
      <c r="AH58">
        <v>15.3</v>
      </c>
      <c r="AI58">
        <v>50</v>
      </c>
    </row>
    <row r="59" spans="1:35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 s="38">
        <f t="shared" si="4"/>
        <v>11586.804713208998</v>
      </c>
      <c r="H59" s="38">
        <f t="shared" si="1"/>
        <v>12513.749090265719</v>
      </c>
      <c r="I59" s="38">
        <f t="shared" si="2"/>
        <v>239.85965880000001</v>
      </c>
      <c r="J59" s="39"/>
      <c r="K59" s="38">
        <f t="shared" si="3"/>
        <v>52.171128537708562</v>
      </c>
      <c r="L59" s="38">
        <v>50.589850570000003</v>
      </c>
      <c r="M59" s="38"/>
      <c r="N59" s="38"/>
      <c r="O59" s="38">
        <v>102</v>
      </c>
      <c r="P59" s="38">
        <v>101.6</v>
      </c>
      <c r="Q59" s="38"/>
      <c r="R59" s="38">
        <v>102.7</v>
      </c>
      <c r="S59" s="38">
        <v>76</v>
      </c>
      <c r="T59" s="39"/>
      <c r="U59" s="38"/>
      <c r="V59" s="38"/>
      <c r="W59" s="38"/>
      <c r="X59" s="38"/>
      <c r="Y59" s="38"/>
      <c r="AC59">
        <v>23.985965879999998</v>
      </c>
      <c r="AD59">
        <v>40</v>
      </c>
      <c r="AE59">
        <v>44</v>
      </c>
      <c r="AF59">
        <v>35</v>
      </c>
      <c r="AG59">
        <v>0.5</v>
      </c>
      <c r="AH59">
        <v>15.3</v>
      </c>
    </row>
    <row r="60" spans="1:35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 s="38">
        <f t="shared" si="4"/>
        <v>11586.804713208998</v>
      </c>
      <c r="H60" s="38">
        <f t="shared" si="1"/>
        <v>12513.749090265719</v>
      </c>
      <c r="I60" s="38">
        <f t="shared" si="2"/>
        <v>240.86031829999999</v>
      </c>
      <c r="J60" s="39"/>
      <c r="K60" s="38">
        <f t="shared" si="3"/>
        <v>51.954382434550325</v>
      </c>
      <c r="L60" s="38">
        <v>49.515526360000003</v>
      </c>
      <c r="M60" s="38"/>
      <c r="N60" s="38"/>
      <c r="O60" s="38">
        <v>102</v>
      </c>
      <c r="P60" s="38">
        <v>101.6</v>
      </c>
      <c r="Q60" s="38"/>
      <c r="R60" s="38">
        <v>102.7</v>
      </c>
      <c r="S60" s="38">
        <v>76</v>
      </c>
      <c r="T60" s="39"/>
      <c r="U60" s="38"/>
      <c r="V60" s="38"/>
      <c r="W60" s="38"/>
      <c r="X60" s="38"/>
      <c r="Y60" s="38"/>
      <c r="AC60">
        <v>24.08603183</v>
      </c>
      <c r="AD60">
        <v>40</v>
      </c>
      <c r="AE60">
        <v>44</v>
      </c>
      <c r="AF60">
        <v>35</v>
      </c>
      <c r="AG60">
        <v>0.5</v>
      </c>
      <c r="AH60">
        <v>15.3</v>
      </c>
    </row>
    <row r="61" spans="1:35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 s="38">
        <f t="shared" si="4"/>
        <v>11586.804713208998</v>
      </c>
      <c r="H61" s="38">
        <f t="shared" si="1"/>
        <v>12513.749090265719</v>
      </c>
      <c r="I61" s="38">
        <f t="shared" si="2"/>
        <v>241.81349740000002</v>
      </c>
      <c r="J61" s="39"/>
      <c r="K61" s="38">
        <f t="shared" si="3"/>
        <v>51.749588938643413</v>
      </c>
      <c r="L61" s="38">
        <v>48.464016460000003</v>
      </c>
      <c r="M61" s="38"/>
      <c r="N61" s="38"/>
      <c r="O61" s="38">
        <v>102</v>
      </c>
      <c r="P61" s="38">
        <v>101.6</v>
      </c>
      <c r="Q61" s="38"/>
      <c r="R61" s="38">
        <v>102.7</v>
      </c>
      <c r="S61" s="38">
        <v>76</v>
      </c>
      <c r="T61" s="39"/>
      <c r="U61" s="38"/>
      <c r="V61" s="38"/>
      <c r="W61" s="38"/>
      <c r="X61" s="38"/>
      <c r="Y61" s="38"/>
      <c r="AC61">
        <v>24.181349740000002</v>
      </c>
      <c r="AD61">
        <v>40</v>
      </c>
      <c r="AE61">
        <v>44</v>
      </c>
      <c r="AF61">
        <v>35</v>
      </c>
      <c r="AG61">
        <v>0.5</v>
      </c>
      <c r="AH61">
        <v>15.3</v>
      </c>
    </row>
    <row r="62" spans="1:35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 s="38">
        <f t="shared" si="4"/>
        <v>11586.804713208998</v>
      </c>
      <c r="H62" s="38">
        <f t="shared" si="1"/>
        <v>12513.749090265719</v>
      </c>
      <c r="I62" s="38">
        <f t="shared" si="2"/>
        <v>242.72366120000004</v>
      </c>
      <c r="J62" s="39"/>
      <c r="K62" s="38">
        <f t="shared" si="3"/>
        <v>51.555538625278935</v>
      </c>
      <c r="L62" s="38">
        <v>47.43483638</v>
      </c>
      <c r="M62" s="38"/>
      <c r="N62" s="38"/>
      <c r="O62" s="38">
        <v>102</v>
      </c>
      <c r="P62" s="38">
        <v>101.6</v>
      </c>
      <c r="Q62" s="38"/>
      <c r="R62" s="38">
        <v>102.7</v>
      </c>
      <c r="S62" s="38">
        <v>76</v>
      </c>
      <c r="T62" s="39"/>
      <c r="U62" s="38"/>
      <c r="V62" s="38"/>
      <c r="W62" s="38"/>
      <c r="X62" s="38"/>
      <c r="Y62" s="38"/>
      <c r="AC62">
        <v>24.272366120000001</v>
      </c>
      <c r="AD62">
        <v>40</v>
      </c>
      <c r="AE62">
        <v>44</v>
      </c>
      <c r="AF62">
        <v>35</v>
      </c>
      <c r="AG62">
        <v>0.5</v>
      </c>
      <c r="AH62">
        <v>15.3</v>
      </c>
    </row>
    <row r="63" spans="1:35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 s="38">
        <f t="shared" si="4"/>
        <v>11586.804713208998</v>
      </c>
      <c r="H63" s="38">
        <f t="shared" si="1"/>
        <v>12513.749090265719</v>
      </c>
      <c r="I63" s="38">
        <f t="shared" si="2"/>
        <v>243.59466650000002</v>
      </c>
      <c r="J63" s="39"/>
      <c r="K63" s="38">
        <f t="shared" si="3"/>
        <v>51.371194903668872</v>
      </c>
      <c r="L63" s="38">
        <v>46.427511940000002</v>
      </c>
      <c r="M63" s="38"/>
      <c r="N63" s="38"/>
      <c r="O63" s="38">
        <v>102</v>
      </c>
      <c r="P63" s="38">
        <v>101.6</v>
      </c>
      <c r="Q63" s="38"/>
      <c r="R63" s="38">
        <v>102.7</v>
      </c>
      <c r="S63" s="38">
        <v>76</v>
      </c>
      <c r="T63" s="39"/>
      <c r="U63" s="38"/>
      <c r="V63" s="38"/>
      <c r="W63" s="38"/>
      <c r="X63" s="38"/>
      <c r="Y63" s="38"/>
      <c r="AC63">
        <v>24.359466650000002</v>
      </c>
      <c r="AD63">
        <v>40</v>
      </c>
      <c r="AE63">
        <v>44</v>
      </c>
      <c r="AF63">
        <v>35</v>
      </c>
      <c r="AG63">
        <v>0.5</v>
      </c>
      <c r="AH63">
        <v>15.3</v>
      </c>
      <c r="AI63">
        <v>45</v>
      </c>
    </row>
    <row r="64" spans="1:35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 s="38">
        <f t="shared" si="4"/>
        <v>11586.804713208998</v>
      </c>
      <c r="H64" s="38">
        <f t="shared" si="1"/>
        <v>12513.749090265719</v>
      </c>
      <c r="I64" s="38">
        <f t="shared" si="2"/>
        <v>244.42986730000001</v>
      </c>
      <c r="J64" s="39"/>
      <c r="K64" s="38">
        <f t="shared" si="3"/>
        <v>51.195662905249705</v>
      </c>
      <c r="L64" s="38">
        <v>45.441578999999997</v>
      </c>
      <c r="M64" s="38"/>
      <c r="N64" s="38"/>
      <c r="O64" s="38">
        <v>102</v>
      </c>
      <c r="P64" s="38">
        <v>101.6</v>
      </c>
      <c r="Q64" s="38"/>
      <c r="R64" s="38">
        <v>102.7</v>
      </c>
      <c r="S64" s="38">
        <v>76</v>
      </c>
      <c r="T64" s="39"/>
      <c r="U64" s="38"/>
      <c r="V64" s="38"/>
      <c r="W64" s="38"/>
      <c r="X64" s="38"/>
      <c r="Y64" s="38"/>
      <c r="AC64">
        <v>24.442986730000001</v>
      </c>
      <c r="AD64">
        <v>40</v>
      </c>
      <c r="AE64">
        <v>44</v>
      </c>
      <c r="AF64">
        <v>35</v>
      </c>
      <c r="AG64">
        <v>0.5</v>
      </c>
      <c r="AH64">
        <v>15.3</v>
      </c>
    </row>
    <row r="65" spans="1:35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 s="38">
        <f t="shared" si="4"/>
        <v>11586.804713208998</v>
      </c>
      <c r="H65" s="38">
        <f t="shared" si="1"/>
        <v>12513.749090265719</v>
      </c>
      <c r="I65" s="38">
        <f t="shared" si="2"/>
        <v>245.23219999999998</v>
      </c>
      <c r="J65" s="39"/>
      <c r="K65" s="38">
        <f t="shared" si="3"/>
        <v>51.028164695605717</v>
      </c>
      <c r="L65" s="38">
        <v>44.476583300000001</v>
      </c>
      <c r="M65" s="38"/>
      <c r="N65" s="38"/>
      <c r="O65" s="38">
        <v>102</v>
      </c>
      <c r="P65" s="38">
        <v>101.6</v>
      </c>
      <c r="Q65" s="38"/>
      <c r="R65" s="38">
        <v>102.7</v>
      </c>
      <c r="S65" s="38">
        <v>76</v>
      </c>
      <c r="T65" s="39"/>
      <c r="U65" s="38"/>
      <c r="V65" s="38"/>
      <c r="W65" s="38"/>
      <c r="X65" s="38"/>
      <c r="Y65" s="38"/>
      <c r="AC65">
        <v>24.523219999999998</v>
      </c>
      <c r="AD65">
        <v>40</v>
      </c>
      <c r="AE65">
        <v>44</v>
      </c>
      <c r="AF65">
        <v>35</v>
      </c>
      <c r="AG65">
        <v>0.5</v>
      </c>
      <c r="AH65">
        <v>15.3</v>
      </c>
    </row>
    <row r="66" spans="1:35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 s="38">
        <f t="shared" si="4"/>
        <v>11586.804713208998</v>
      </c>
      <c r="H66" s="38">
        <f t="shared" si="1"/>
        <v>12513.749090265719</v>
      </c>
      <c r="I66" s="38">
        <f t="shared" si="2"/>
        <v>246.00424960000001</v>
      </c>
      <c r="J66" s="39"/>
      <c r="K66" s="38">
        <f t="shared" si="3"/>
        <v>50.868020006210976</v>
      </c>
      <c r="L66" s="38">
        <v>43.532080209999997</v>
      </c>
      <c r="M66" s="38"/>
      <c r="N66" s="38"/>
      <c r="O66" s="38">
        <v>102</v>
      </c>
      <c r="P66" s="38">
        <v>101.6</v>
      </c>
      <c r="Q66" s="38"/>
      <c r="R66" s="38">
        <v>102.7</v>
      </c>
      <c r="S66" s="38">
        <v>76</v>
      </c>
      <c r="T66" s="39"/>
      <c r="U66" s="38"/>
      <c r="V66" s="38"/>
      <c r="W66" s="38"/>
      <c r="X66" s="38"/>
      <c r="Y66" s="38"/>
      <c r="AC66">
        <v>24.600424960000002</v>
      </c>
      <c r="AD66">
        <v>40</v>
      </c>
      <c r="AE66">
        <v>44</v>
      </c>
      <c r="AF66">
        <v>35</v>
      </c>
      <c r="AG66">
        <v>0.5</v>
      </c>
      <c r="AH66">
        <v>15.3</v>
      </c>
    </row>
    <row r="67" spans="1:35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 s="38">
        <f t="shared" si="4"/>
        <v>11586.804713208998</v>
      </c>
      <c r="H67" s="38">
        <f t="shared" si="1"/>
        <v>12513.749090265719</v>
      </c>
      <c r="I67" s="38">
        <f t="shared" si="2"/>
        <v>246.74830409999998</v>
      </c>
      <c r="J67" s="39"/>
      <c r="K67" s="38">
        <f t="shared" si="3"/>
        <v>50.714630586454838</v>
      </c>
      <c r="L67" s="38">
        <v>42.60763455</v>
      </c>
      <c r="M67" s="38"/>
      <c r="N67" s="38"/>
      <c r="O67" s="38">
        <v>102</v>
      </c>
      <c r="P67" s="38">
        <v>101.6</v>
      </c>
      <c r="Q67" s="38"/>
      <c r="R67" s="38">
        <v>102.7</v>
      </c>
      <c r="S67" s="38">
        <v>76</v>
      </c>
      <c r="T67" s="39"/>
      <c r="U67" s="38"/>
      <c r="V67" s="38"/>
      <c r="W67" s="38"/>
      <c r="X67" s="38"/>
      <c r="Y67" s="38"/>
      <c r="AC67">
        <v>24.674830409999998</v>
      </c>
      <c r="AD67">
        <v>40</v>
      </c>
      <c r="AE67">
        <v>44</v>
      </c>
      <c r="AF67">
        <v>35</v>
      </c>
      <c r="AG67">
        <v>0.5</v>
      </c>
      <c r="AH67">
        <v>15.3</v>
      </c>
    </row>
    <row r="68" spans="1:35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 s="38">
        <f t="shared" si="4"/>
        <v>11586.804713208998</v>
      </c>
      <c r="H68" s="38">
        <f t="shared" si="1"/>
        <v>12513.749090265719</v>
      </c>
      <c r="I68" s="38">
        <f t="shared" si="2"/>
        <v>247.46639890000003</v>
      </c>
      <c r="J68" s="39"/>
      <c r="K68" s="38">
        <f t="shared" si="3"/>
        <v>50.567467526459886</v>
      </c>
      <c r="L68" s="38">
        <v>41.702820389999999</v>
      </c>
      <c r="M68" s="38"/>
      <c r="N68" s="38"/>
      <c r="O68" s="38">
        <v>102</v>
      </c>
      <c r="P68" s="38">
        <v>101.6</v>
      </c>
      <c r="Q68" s="38"/>
      <c r="R68" s="38">
        <v>102.7</v>
      </c>
      <c r="S68" s="38">
        <v>76</v>
      </c>
      <c r="T68" s="39"/>
      <c r="U68" s="38"/>
      <c r="V68" s="38"/>
      <c r="W68" s="38"/>
      <c r="X68" s="38"/>
      <c r="Y68" s="38"/>
      <c r="AC68">
        <v>24.746639890000001</v>
      </c>
      <c r="AD68">
        <v>40</v>
      </c>
      <c r="AE68">
        <v>44</v>
      </c>
      <c r="AF68">
        <v>35</v>
      </c>
      <c r="AG68">
        <v>0.5</v>
      </c>
      <c r="AH68">
        <v>15.3</v>
      </c>
      <c r="AI68">
        <v>40</v>
      </c>
    </row>
    <row r="69" spans="1:35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 s="38">
        <f t="shared" si="4"/>
        <v>11586.804713208998</v>
      </c>
      <c r="H69" s="38">
        <f t="shared" si="1"/>
        <v>12513.749090265719</v>
      </c>
      <c r="I69" s="38">
        <f t="shared" si="2"/>
        <v>248.16035240000002</v>
      </c>
      <c r="J69" s="39"/>
      <c r="K69" s="38">
        <f t="shared" si="3"/>
        <v>50.426061090110373</v>
      </c>
      <c r="L69" s="38">
        <v>40.817220829999997</v>
      </c>
      <c r="M69" s="38"/>
      <c r="N69" s="38"/>
      <c r="O69" s="38">
        <v>102</v>
      </c>
      <c r="P69" s="38">
        <v>101.6</v>
      </c>
      <c r="Q69" s="38"/>
      <c r="R69" s="38">
        <v>102.7</v>
      </c>
      <c r="S69" s="38">
        <v>76</v>
      </c>
      <c r="T69" s="39"/>
      <c r="U69" s="38"/>
      <c r="V69" s="38"/>
      <c r="W69" s="38"/>
      <c r="X69" s="38"/>
      <c r="Y69" s="38"/>
      <c r="AC69">
        <v>24.816035240000001</v>
      </c>
      <c r="AD69">
        <v>40</v>
      </c>
      <c r="AE69">
        <v>44</v>
      </c>
      <c r="AF69">
        <v>35</v>
      </c>
      <c r="AG69">
        <v>0.5</v>
      </c>
      <c r="AH69">
        <v>15.3</v>
      </c>
    </row>
    <row r="70" spans="1:35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 s="38">
        <f t="shared" si="4"/>
        <v>11586.804713208998</v>
      </c>
      <c r="H70" s="38">
        <f t="shared" si="1"/>
        <v>12513.749090265719</v>
      </c>
      <c r="I70" s="38">
        <f t="shared" si="2"/>
        <v>248.83179619999999</v>
      </c>
      <c r="J70" s="39"/>
      <c r="K70" s="38">
        <f t="shared" si="3"/>
        <v>50.289992201027722</v>
      </c>
      <c r="L70" s="38">
        <v>39.950427830000002</v>
      </c>
      <c r="M70" s="38"/>
      <c r="N70" s="38"/>
      <c r="O70" s="38">
        <v>102</v>
      </c>
      <c r="P70" s="38">
        <v>101.6</v>
      </c>
      <c r="Q70" s="38"/>
      <c r="R70" s="38">
        <v>102.7</v>
      </c>
      <c r="S70" s="38">
        <v>76</v>
      </c>
      <c r="T70" s="39"/>
      <c r="U70" s="38"/>
      <c r="V70" s="38"/>
      <c r="W70" s="38"/>
      <c r="X70" s="38"/>
      <c r="Y70" s="38"/>
      <c r="AC70">
        <v>24.88317962</v>
      </c>
      <c r="AD70">
        <v>40</v>
      </c>
      <c r="AE70">
        <v>44</v>
      </c>
      <c r="AF70">
        <v>35</v>
      </c>
      <c r="AG70">
        <v>0.5</v>
      </c>
      <c r="AH70">
        <v>15.3</v>
      </c>
    </row>
    <row r="71" spans="1:35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 s="38">
        <f t="shared" si="4"/>
        <v>11586.804713208998</v>
      </c>
      <c r="H71" s="38">
        <f t="shared" si="1"/>
        <v>12513.749090265719</v>
      </c>
      <c r="I71" s="38">
        <f t="shared" si="2"/>
        <v>249.4822001</v>
      </c>
      <c r="J71" s="39"/>
      <c r="K71" s="38">
        <f t="shared" si="3"/>
        <v>50.158885424490528</v>
      </c>
      <c r="L71" s="38">
        <v>39.102042009999998</v>
      </c>
      <c r="M71" s="38"/>
      <c r="N71" s="38"/>
      <c r="O71" s="38">
        <v>102</v>
      </c>
      <c r="P71" s="38">
        <v>101.6</v>
      </c>
      <c r="Q71" s="38"/>
      <c r="R71" s="38">
        <v>102.7</v>
      </c>
      <c r="S71" s="38">
        <v>76</v>
      </c>
      <c r="T71" s="39"/>
      <c r="U71" s="38"/>
      <c r="V71" s="38"/>
      <c r="W71" s="38"/>
      <c r="X71" s="38"/>
      <c r="Y71" s="38"/>
      <c r="AC71">
        <v>24.94822001</v>
      </c>
      <c r="AD71">
        <v>40</v>
      </c>
      <c r="AE71">
        <v>44</v>
      </c>
      <c r="AF71">
        <v>35</v>
      </c>
      <c r="AG71">
        <v>0.5</v>
      </c>
      <c r="AH71">
        <v>15.3</v>
      </c>
    </row>
    <row r="72" spans="1:35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 s="38">
        <f t="shared" si="4"/>
        <v>11586.804713208998</v>
      </c>
      <c r="H72" s="38">
        <f t="shared" si="1"/>
        <v>12513.749090265719</v>
      </c>
      <c r="I72" s="38">
        <f t="shared" si="2"/>
        <v>250.11289269999997</v>
      </c>
      <c r="J72" s="39"/>
      <c r="K72" s="38">
        <f t="shared" si="3"/>
        <v>50.032403188729027</v>
      </c>
      <c r="L72" s="38">
        <v>38.271672479999999</v>
      </c>
      <c r="M72" s="38"/>
      <c r="N72" s="38"/>
      <c r="O72" s="38">
        <v>102</v>
      </c>
      <c r="P72" s="38">
        <v>101.6</v>
      </c>
      <c r="Q72" s="38"/>
      <c r="R72" s="38">
        <v>102.7</v>
      </c>
      <c r="S72" s="38">
        <v>76</v>
      </c>
      <c r="T72" s="39"/>
      <c r="U72" s="38"/>
      <c r="V72" s="38"/>
      <c r="W72" s="38"/>
      <c r="X72" s="38"/>
      <c r="Y72" s="38"/>
      <c r="AC72">
        <v>25.011289269999999</v>
      </c>
      <c r="AD72">
        <v>40</v>
      </c>
      <c r="AE72">
        <v>44</v>
      </c>
      <c r="AF72">
        <v>35</v>
      </c>
      <c r="AG72">
        <v>0.5</v>
      </c>
      <c r="AH72">
        <v>15.3</v>
      </c>
    </row>
    <row r="73" spans="1:35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 s="38">
        <f t="shared" si="4"/>
        <v>11586.804713208998</v>
      </c>
      <c r="H73" s="38">
        <f t="shared" si="1"/>
        <v>12513.749090265719</v>
      </c>
      <c r="I73" s="38">
        <f t="shared" si="2"/>
        <v>250.72507910000002</v>
      </c>
      <c r="J73" s="39"/>
      <c r="K73" s="38">
        <f t="shared" si="3"/>
        <v>49.910240870936946</v>
      </c>
      <c r="L73" s="38">
        <v>37.458936649999998</v>
      </c>
      <c r="M73" s="38">
        <v>42</v>
      </c>
      <c r="N73" s="38"/>
      <c r="O73" s="38">
        <v>102</v>
      </c>
      <c r="P73" s="38">
        <v>101.6</v>
      </c>
      <c r="Q73" s="38"/>
      <c r="R73" s="38">
        <v>102.7</v>
      </c>
      <c r="S73" s="38">
        <v>76</v>
      </c>
      <c r="T73" s="39"/>
      <c r="U73" s="38"/>
      <c r="V73" s="38"/>
      <c r="W73" s="38"/>
      <c r="X73" s="38"/>
      <c r="Y73" s="38"/>
      <c r="AC73">
        <v>25.072507909999999</v>
      </c>
      <c r="AD73">
        <v>40</v>
      </c>
      <c r="AE73">
        <v>44</v>
      </c>
      <c r="AF73">
        <v>35</v>
      </c>
      <c r="AG73">
        <v>0.5</v>
      </c>
      <c r="AH73">
        <v>15.3</v>
      </c>
      <c r="AI73">
        <v>38</v>
      </c>
    </row>
  </sheetData>
  <mergeCells count="3">
    <mergeCell ref="B1:F1"/>
    <mergeCell ref="U1:Y1"/>
    <mergeCell ref="AC1:AG1"/>
  </mergeCells>
  <hyperlinks>
    <hyperlink ref="AH1" r:id="rId1" display="https://doi.org/10.1016/j.resconrec.2020.105145" xr:uid="{8606E5EB-449A-4147-A089-6E4BD55D61F6}"/>
    <hyperlink ref="AI1" r:id="rId2" display="https://doi.org/10.2172/1561525" xr:uid="{45FBC28C-226F-46C2-96A2-D958C37AB6D5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1C97-3640-40FD-A043-C0B24014B1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USInstallsLitCompare</vt:lpstr>
      <vt:lpstr>SiliconMarketShareLitCompare</vt:lpstr>
      <vt:lpstr>Mass-PowerFactorLitCompare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2021-06-17T23:04:37Z</dcterms:modified>
</cp:coreProperties>
</file>