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AEBD1E1A-4DF0-4F28-B5BB-E2F388F85D0C}" xr6:coauthVersionLast="47" xr6:coauthVersionMax="47" xr10:uidLastSave="{00000000-0000-0000-0000-000000000000}"/>
  <bookViews>
    <workbookView xWindow="28680" yWindow="-2340" windowWidth="29040" windowHeight="15840" xr2:uid="{0FB8D6CD-8546-4236-B63D-A974CB21DD58}"/>
  </bookViews>
  <sheets>
    <sheet name="Sheet1" sheetId="1" r:id="rId1"/>
    <sheet name="CSA Scaling" sheetId="2" r:id="rId2"/>
  </sheets>
  <definedNames>
    <definedName name="_ftn1" localSheetId="1">'CSA Scaling'!$A$14</definedName>
    <definedName name="_ftnref1" localSheetId="1">'CSA Scaling'!$A$8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R10" i="1"/>
  <c r="R14" i="1"/>
  <c r="R18" i="1"/>
  <c r="R22" i="1"/>
  <c r="R26" i="1"/>
  <c r="R30" i="1"/>
  <c r="R34" i="1"/>
  <c r="R38" i="1"/>
  <c r="R42" i="1"/>
  <c r="R46" i="1"/>
  <c r="R50" i="1"/>
  <c r="R54" i="1"/>
  <c r="Q2" i="1"/>
  <c r="I3" i="1"/>
  <c r="Q3" i="1" s="1"/>
  <c r="I4" i="1"/>
  <c r="Q4" i="1" s="1"/>
  <c r="I5" i="1"/>
  <c r="Q5" i="1" s="1"/>
  <c r="I6" i="1"/>
  <c r="Q6" i="1" s="1"/>
  <c r="I7" i="1"/>
  <c r="Q7" i="1" s="1"/>
  <c r="I8" i="1"/>
  <c r="Q8" i="1" s="1"/>
  <c r="I9" i="1"/>
  <c r="Q9" i="1" s="1"/>
  <c r="I10" i="1"/>
  <c r="L10" i="1" s="1"/>
  <c r="I11" i="1"/>
  <c r="Q11" i="1" s="1"/>
  <c r="I12" i="1"/>
  <c r="Q12" i="1" s="1"/>
  <c r="I13" i="1"/>
  <c r="Q13" i="1" s="1"/>
  <c r="I14" i="1"/>
  <c r="Q14" i="1" s="1"/>
  <c r="I15" i="1"/>
  <c r="Q15" i="1" s="1"/>
  <c r="I16" i="1"/>
  <c r="Q16" i="1" s="1"/>
  <c r="I17" i="1"/>
  <c r="P17" i="1" s="1"/>
  <c r="I18" i="1"/>
  <c r="L18" i="1" s="1"/>
  <c r="I19" i="1"/>
  <c r="Q19" i="1" s="1"/>
  <c r="I20" i="1"/>
  <c r="Q20" i="1" s="1"/>
  <c r="I21" i="1"/>
  <c r="Q21" i="1" s="1"/>
  <c r="I22" i="1"/>
  <c r="Q22" i="1" s="1"/>
  <c r="I23" i="1"/>
  <c r="Q23" i="1" s="1"/>
  <c r="I24" i="1"/>
  <c r="Q24" i="1" s="1"/>
  <c r="I25" i="1"/>
  <c r="P25" i="1" s="1"/>
  <c r="I26" i="1"/>
  <c r="L26" i="1" s="1"/>
  <c r="I27" i="1"/>
  <c r="Q27" i="1" s="1"/>
  <c r="I28" i="1"/>
  <c r="Q28" i="1" s="1"/>
  <c r="I29" i="1"/>
  <c r="Q29" i="1" s="1"/>
  <c r="I30" i="1"/>
  <c r="Q30" i="1" s="1"/>
  <c r="I31" i="1"/>
  <c r="Q31" i="1" s="1"/>
  <c r="I32" i="1"/>
  <c r="Q32" i="1" s="1"/>
  <c r="I33" i="1"/>
  <c r="L33" i="1" s="1"/>
  <c r="I34" i="1"/>
  <c r="L34" i="1" s="1"/>
  <c r="I35" i="1"/>
  <c r="Q35" i="1" s="1"/>
  <c r="I36" i="1"/>
  <c r="Q36" i="1" s="1"/>
  <c r="I37" i="1"/>
  <c r="Q37" i="1" s="1"/>
  <c r="I38" i="1"/>
  <c r="Q38" i="1" s="1"/>
  <c r="I39" i="1"/>
  <c r="Q39" i="1" s="1"/>
  <c r="I40" i="1"/>
  <c r="Q40" i="1" s="1"/>
  <c r="I41" i="1"/>
  <c r="O41" i="1" s="1"/>
  <c r="I42" i="1"/>
  <c r="L42" i="1" s="1"/>
  <c r="I43" i="1"/>
  <c r="Q43" i="1" s="1"/>
  <c r="I44" i="1"/>
  <c r="Q44" i="1" s="1"/>
  <c r="I45" i="1"/>
  <c r="Q45" i="1" s="1"/>
  <c r="I46" i="1"/>
  <c r="Q46" i="1" s="1"/>
  <c r="I47" i="1"/>
  <c r="Q47" i="1" s="1"/>
  <c r="I48" i="1"/>
  <c r="Q48" i="1" s="1"/>
  <c r="I49" i="1"/>
  <c r="Q49" i="1" s="1"/>
  <c r="I50" i="1"/>
  <c r="L50" i="1" s="1"/>
  <c r="I51" i="1"/>
  <c r="Q51" i="1" s="1"/>
  <c r="I52" i="1"/>
  <c r="Q52" i="1" s="1"/>
  <c r="I53" i="1"/>
  <c r="Q53" i="1" s="1"/>
  <c r="I54" i="1"/>
  <c r="Q54" i="1" s="1"/>
  <c r="I55" i="1"/>
  <c r="Q55" i="1" s="1"/>
  <c r="I56" i="1"/>
  <c r="Q56" i="1" s="1"/>
  <c r="I57" i="1"/>
  <c r="Q57" i="1" s="1"/>
  <c r="I2" i="1"/>
  <c r="N2" i="1" s="1"/>
  <c r="L4" i="1"/>
  <c r="Z3" i="1"/>
  <c r="AB3" i="1" s="1"/>
  <c r="Z6" i="1" s="1"/>
  <c r="E9" i="2"/>
  <c r="E7" i="2"/>
  <c r="E8" i="2"/>
  <c r="D1" i="2"/>
  <c r="D7" i="2"/>
  <c r="D8" i="2"/>
  <c r="D9" i="2"/>
  <c r="D10" i="2"/>
  <c r="E10" i="2" s="1"/>
  <c r="D11" i="2"/>
  <c r="E11" i="2" s="1"/>
  <c r="D4" i="2"/>
  <c r="E4" i="2" s="1"/>
  <c r="D5" i="2"/>
  <c r="E5" i="2" s="1"/>
  <c r="J3" i="1"/>
  <c r="J4" i="1"/>
  <c r="J5" i="1"/>
  <c r="J6" i="1"/>
  <c r="J7" i="1"/>
  <c r="L8" i="1"/>
  <c r="J11" i="1"/>
  <c r="J12" i="1"/>
  <c r="J13" i="1"/>
  <c r="J14" i="1"/>
  <c r="L15" i="1"/>
  <c r="L16" i="1"/>
  <c r="J19" i="1"/>
  <c r="J20" i="1"/>
  <c r="J21" i="1"/>
  <c r="J22" i="1"/>
  <c r="O23" i="1"/>
  <c r="P24" i="1"/>
  <c r="J27" i="1"/>
  <c r="J28" i="1"/>
  <c r="J29" i="1"/>
  <c r="N30" i="1"/>
  <c r="O31" i="1"/>
  <c r="O32" i="1"/>
  <c r="J35" i="1"/>
  <c r="J36" i="1"/>
  <c r="J37" i="1"/>
  <c r="J38" i="1"/>
  <c r="J39" i="1"/>
  <c r="L40" i="1"/>
  <c r="O43" i="1"/>
  <c r="J44" i="1"/>
  <c r="J45" i="1"/>
  <c r="J46" i="1"/>
  <c r="O47" i="1"/>
  <c r="L48" i="1"/>
  <c r="O49" i="1"/>
  <c r="O51" i="1"/>
  <c r="J52" i="1"/>
  <c r="J53" i="1"/>
  <c r="J54" i="1"/>
  <c r="O55" i="1"/>
  <c r="L56" i="1"/>
  <c r="N3" i="1"/>
  <c r="P57" i="1" l="1"/>
  <c r="R2" i="1"/>
  <c r="Q50" i="1"/>
  <c r="Q42" i="1"/>
  <c r="Q34" i="1"/>
  <c r="Q26" i="1"/>
  <c r="Q18" i="1"/>
  <c r="Q10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P9" i="1"/>
  <c r="Q41" i="1"/>
  <c r="Q33" i="1"/>
  <c r="Q25" i="1"/>
  <c r="Q17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L3" i="1"/>
  <c r="P13" i="1"/>
  <c r="L7" i="1"/>
  <c r="P5" i="1"/>
  <c r="O3" i="1"/>
  <c r="N45" i="1"/>
  <c r="O39" i="1"/>
  <c r="P4" i="1"/>
  <c r="P11" i="1"/>
  <c r="P35" i="1"/>
  <c r="L28" i="1"/>
  <c r="P27" i="1"/>
  <c r="L36" i="1"/>
  <c r="P19" i="1"/>
  <c r="P37" i="1"/>
  <c r="P29" i="1"/>
  <c r="L45" i="1"/>
  <c r="P21" i="1"/>
  <c r="O53" i="1"/>
  <c r="L52" i="1"/>
  <c r="L20" i="1"/>
  <c r="J43" i="1"/>
  <c r="P15" i="1"/>
  <c r="L44" i="1"/>
  <c r="L12" i="1"/>
  <c r="N15" i="1"/>
  <c r="L54" i="1"/>
  <c r="O14" i="1"/>
  <c r="J51" i="1"/>
  <c r="M14" i="1"/>
  <c r="J48" i="1"/>
  <c r="J16" i="1"/>
  <c r="L46" i="1"/>
  <c r="J40" i="1"/>
  <c r="J8" i="1"/>
  <c r="N22" i="1"/>
  <c r="P22" i="1"/>
  <c r="L22" i="1"/>
  <c r="J32" i="1"/>
  <c r="L38" i="1"/>
  <c r="J56" i="1"/>
  <c r="J24" i="1"/>
  <c r="P7" i="1"/>
  <c r="J55" i="1"/>
  <c r="J47" i="1"/>
  <c r="J31" i="1"/>
  <c r="J23" i="1"/>
  <c r="J15" i="1"/>
  <c r="P30" i="1"/>
  <c r="L6" i="1"/>
  <c r="J30" i="1"/>
  <c r="O30" i="1"/>
  <c r="M30" i="1"/>
  <c r="L30" i="1"/>
  <c r="J2" i="1"/>
  <c r="J50" i="1"/>
  <c r="J42" i="1"/>
  <c r="J34" i="1"/>
  <c r="J26" i="1"/>
  <c r="J18" i="1"/>
  <c r="J10" i="1"/>
  <c r="J57" i="1"/>
  <c r="J49" i="1"/>
  <c r="J41" i="1"/>
  <c r="J33" i="1"/>
  <c r="J25" i="1"/>
  <c r="J17" i="1"/>
  <c r="J9" i="1"/>
  <c r="D6" i="2"/>
  <c r="E6" i="2" s="1"/>
  <c r="L32" i="1"/>
  <c r="P31" i="1"/>
  <c r="O15" i="1"/>
  <c r="P23" i="1"/>
  <c r="N23" i="1"/>
  <c r="N14" i="1"/>
  <c r="N47" i="1"/>
  <c r="M22" i="1"/>
  <c r="N39" i="1"/>
  <c r="L23" i="1"/>
  <c r="O6" i="1"/>
  <c r="O9" i="1"/>
  <c r="O57" i="1"/>
  <c r="N9" i="1"/>
  <c r="N41" i="1"/>
  <c r="O24" i="1"/>
  <c r="P6" i="1"/>
  <c r="M3" i="1"/>
  <c r="L43" i="1"/>
  <c r="L24" i="1"/>
  <c r="M6" i="1"/>
  <c r="P32" i="1"/>
  <c r="P14" i="1"/>
  <c r="N6" i="1"/>
  <c r="N11" i="1"/>
  <c r="P41" i="1"/>
  <c r="P33" i="1"/>
  <c r="N33" i="1"/>
  <c r="L49" i="1"/>
  <c r="L53" i="1"/>
  <c r="O45" i="1"/>
  <c r="M28" i="1"/>
  <c r="M51" i="1"/>
  <c r="M10" i="1"/>
  <c r="M9" i="1"/>
  <c r="M8" i="1"/>
  <c r="M44" i="1"/>
  <c r="M12" i="1"/>
  <c r="O19" i="1"/>
  <c r="M19" i="1"/>
  <c r="M26" i="1"/>
  <c r="M7" i="1"/>
  <c r="M36" i="1"/>
  <c r="M27" i="1"/>
  <c r="M50" i="1"/>
  <c r="M34" i="1"/>
  <c r="P51" i="1"/>
  <c r="L9" i="1"/>
  <c r="M25" i="1"/>
  <c r="L57" i="1"/>
  <c r="M56" i="1"/>
  <c r="M48" i="1"/>
  <c r="M40" i="1"/>
  <c r="M32" i="1"/>
  <c r="M24" i="1"/>
  <c r="N55" i="1"/>
  <c r="L51" i="1"/>
  <c r="O44" i="1"/>
  <c r="O35" i="1"/>
  <c r="N31" i="1"/>
  <c r="O25" i="1"/>
  <c r="L17" i="1"/>
  <c r="O8" i="1"/>
  <c r="O4" i="1"/>
  <c r="M55" i="1"/>
  <c r="M47" i="1"/>
  <c r="M39" i="1"/>
  <c r="M31" i="1"/>
  <c r="M23" i="1"/>
  <c r="M15" i="1"/>
  <c r="P53" i="1"/>
  <c r="P49" i="1"/>
  <c r="P43" i="1"/>
  <c r="N35" i="1"/>
  <c r="L31" i="1"/>
  <c r="N25" i="1"/>
  <c r="O22" i="1"/>
  <c r="P16" i="1"/>
  <c r="L14" i="1"/>
  <c r="O7" i="1"/>
  <c r="N4" i="1"/>
  <c r="M54" i="1"/>
  <c r="M46" i="1"/>
  <c r="M38" i="1"/>
  <c r="M52" i="1"/>
  <c r="M20" i="1"/>
  <c r="P52" i="1"/>
  <c r="M43" i="1"/>
  <c r="M35" i="1"/>
  <c r="M11" i="1"/>
  <c r="O52" i="1"/>
  <c r="N19" i="1"/>
  <c r="M2" i="1"/>
  <c r="M42" i="1"/>
  <c r="M18" i="1"/>
  <c r="N57" i="1"/>
  <c r="L41" i="1"/>
  <c r="O27" i="1"/>
  <c r="O17" i="1"/>
  <c r="M57" i="1"/>
  <c r="M49" i="1"/>
  <c r="M41" i="1"/>
  <c r="M33" i="1"/>
  <c r="M17" i="1"/>
  <c r="N51" i="1"/>
  <c r="P44" i="1"/>
  <c r="N27" i="1"/>
  <c r="N17" i="1"/>
  <c r="P8" i="1"/>
  <c r="M16" i="1"/>
  <c r="N53" i="1"/>
  <c r="N49" i="1"/>
  <c r="N43" i="1"/>
  <c r="O33" i="1"/>
  <c r="L25" i="1"/>
  <c r="O16" i="1"/>
  <c r="O11" i="1"/>
  <c r="N7" i="1"/>
  <c r="M53" i="1"/>
  <c r="M45" i="1"/>
  <c r="M37" i="1"/>
  <c r="M29" i="1"/>
  <c r="M21" i="1"/>
  <c r="M13" i="1"/>
  <c r="M5" i="1"/>
  <c r="M4" i="1"/>
  <c r="L55" i="1"/>
  <c r="L39" i="1"/>
  <c r="P56" i="1"/>
  <c r="P54" i="1"/>
  <c r="P50" i="1"/>
  <c r="P46" i="1"/>
  <c r="P42" i="1"/>
  <c r="P38" i="1"/>
  <c r="O54" i="1"/>
  <c r="O40" i="1"/>
  <c r="N56" i="1"/>
  <c r="N54" i="1"/>
  <c r="N52" i="1"/>
  <c r="N50" i="1"/>
  <c r="N48" i="1"/>
  <c r="N46" i="1"/>
  <c r="N44" i="1"/>
  <c r="N42" i="1"/>
  <c r="N40" i="1"/>
  <c r="N38" i="1"/>
  <c r="P48" i="1"/>
  <c r="P40" i="1"/>
  <c r="O56" i="1"/>
  <c r="O50" i="1"/>
  <c r="O48" i="1"/>
  <c r="O46" i="1"/>
  <c r="O42" i="1"/>
  <c r="O38" i="1"/>
  <c r="L47" i="1"/>
  <c r="P55" i="1"/>
  <c r="P47" i="1"/>
  <c r="P45" i="1"/>
  <c r="P39" i="1"/>
  <c r="O37" i="1"/>
  <c r="O29" i="1"/>
  <c r="O21" i="1"/>
  <c r="O13" i="1"/>
  <c r="O5" i="1"/>
  <c r="N37" i="1"/>
  <c r="N29" i="1"/>
  <c r="N21" i="1"/>
  <c r="N13" i="1"/>
  <c r="N5" i="1"/>
  <c r="L37" i="1"/>
  <c r="L35" i="1"/>
  <c r="L29" i="1"/>
  <c r="L27" i="1"/>
  <c r="L21" i="1"/>
  <c r="L19" i="1"/>
  <c r="L13" i="1"/>
  <c r="L11" i="1"/>
  <c r="L5" i="1"/>
  <c r="L2" i="1"/>
  <c r="P36" i="1"/>
  <c r="P34" i="1"/>
  <c r="P28" i="1"/>
  <c r="P26" i="1"/>
  <c r="P20" i="1"/>
  <c r="P18" i="1"/>
  <c r="P12" i="1"/>
  <c r="P10" i="1"/>
  <c r="P2" i="1"/>
  <c r="O36" i="1"/>
  <c r="O34" i="1"/>
  <c r="O28" i="1"/>
  <c r="O26" i="1"/>
  <c r="O20" i="1"/>
  <c r="O18" i="1"/>
  <c r="O12" i="1"/>
  <c r="O10" i="1"/>
  <c r="O2" i="1"/>
  <c r="N36" i="1"/>
  <c r="N34" i="1"/>
  <c r="N32" i="1"/>
  <c r="N28" i="1"/>
  <c r="N26" i="1"/>
  <c r="N24" i="1"/>
  <c r="N20" i="1"/>
  <c r="N18" i="1"/>
  <c r="N16" i="1"/>
  <c r="N12" i="1"/>
  <c r="N10" i="1"/>
  <c r="N8" i="1"/>
  <c r="P3" i="1"/>
</calcChain>
</file>

<file path=xl/sharedStrings.xml><?xml version="1.0" encoding="utf-8"?>
<sst xmlns="http://schemas.openxmlformats.org/spreadsheetml/2006/main" count="55" uniqueCount="33">
  <si>
    <t>year</t>
  </si>
  <si>
    <t>g</t>
  </si>
  <si>
    <t>Copper</t>
  </si>
  <si>
    <t>Glass</t>
  </si>
  <si>
    <t>Silicon</t>
  </si>
  <si>
    <t>Silver</t>
  </si>
  <si>
    <t>Total</t>
  </si>
  <si>
    <t>Aluminium</t>
  </si>
  <si>
    <t>r</t>
  </si>
  <si>
    <t>b</t>
  </si>
  <si>
    <t>Aluminum</t>
  </si>
  <si>
    <t>Module Mass [kg]</t>
  </si>
  <si>
    <t>Material</t>
  </si>
  <si>
    <t>CSA Group</t>
  </si>
  <si>
    <r>
      <t xml:space="preserve">(437 GW) </t>
    </r>
    <r>
      <rPr>
        <sz val="11"/>
        <color theme="1"/>
        <rFont val="Calibri"/>
        <family val="2"/>
        <scheme val="minor"/>
      </rPr>
      <t>[13]</t>
    </r>
  </si>
  <si>
    <t>CSA Group Scaled</t>
  </si>
  <si>
    <t>(773 GW)</t>
  </si>
  <si>
    <t>Module</t>
  </si>
  <si>
    <t>Polymers</t>
  </si>
  <si>
    <t xml:space="preserve">Copper[1] </t>
  </si>
  <si>
    <t>Other</t>
  </si>
  <si>
    <t>[1] Other material compositions include copper external to the module, including junction box and cabling, while currently our baseline only includes the busbar and cell stringing internal to the module.</t>
  </si>
  <si>
    <t>Encapsulant</t>
  </si>
  <si>
    <t>Backsheets</t>
  </si>
  <si>
    <t>um</t>
  </si>
  <si>
    <t>Thcikness</t>
  </si>
  <si>
    <t>m3</t>
  </si>
  <si>
    <t>Volume for 1 m2 of panel</t>
  </si>
  <si>
    <t>cc</t>
  </si>
  <si>
    <t>Density</t>
  </si>
  <si>
    <t>Weight</t>
  </si>
  <si>
    <t>g/cc</t>
  </si>
  <si>
    <t xml:space="preserve">QUICK ENCAPSULANT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</si>
</sst>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5156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0" fillId="0" borderId="4" xfId="0" applyNumberForma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3" fillId="0" borderId="2" xfId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5" fillId="0" borderId="0" xfId="0" applyFont="1"/>
    <xf numFmtId="0" fontId="4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C564B"/>
      <color rgb="FF9467BD"/>
      <color rgb="FF2CA02C"/>
      <color rgb="FFD62728"/>
      <color rgb="FFFF7F0E"/>
      <color rgb="FF1F77BE"/>
      <color rgb="FF00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 b="1"/>
              <a:t>Average Module Composition by Mass </a:t>
            </a:r>
            <a:r>
              <a:rPr lang="en-US" sz="1440" b="1" i="0" u="none" strike="noStrike" baseline="0">
                <a:effectLst/>
              </a:rPr>
              <a:t>over Time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F-4A10-93F1-674C47718A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Sheet1!$C$2:$C$57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F-4A10-93F1-674C47718A1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F-4A10-93F1-674C47718A1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F-4A10-93F1-674C47718A1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F-4A10-93F1-674C47718A1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Encapsulant</c:v>
                </c:pt>
              </c:strCache>
            </c:strRef>
          </c:tx>
          <c:spPr>
            <a:solidFill>
              <a:srgbClr val="9467BD"/>
            </a:solidFill>
            <a:ln w="25400">
              <a:noFill/>
            </a:ln>
            <a:effectLst/>
          </c:spPr>
          <c:cat>
            <c:numRef>
              <c:f>Sheet1!$A$2:$A$57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Sheet1!$G$2:$G$57</c:f>
              <c:numCache>
                <c:formatCode>General</c:formatCode>
                <c:ptCount val="56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846</c:v>
                </c:pt>
                <c:pt idx="8">
                  <c:v>846</c:v>
                </c:pt>
                <c:pt idx="9">
                  <c:v>846</c:v>
                </c:pt>
                <c:pt idx="10">
                  <c:v>846</c:v>
                </c:pt>
                <c:pt idx="11">
                  <c:v>846</c:v>
                </c:pt>
                <c:pt idx="12">
                  <c:v>846</c:v>
                </c:pt>
                <c:pt idx="13">
                  <c:v>846</c:v>
                </c:pt>
                <c:pt idx="14">
                  <c:v>846</c:v>
                </c:pt>
                <c:pt idx="15">
                  <c:v>846</c:v>
                </c:pt>
                <c:pt idx="16">
                  <c:v>846</c:v>
                </c:pt>
                <c:pt idx="17">
                  <c:v>846</c:v>
                </c:pt>
                <c:pt idx="18">
                  <c:v>846</c:v>
                </c:pt>
                <c:pt idx="19">
                  <c:v>848.09</c:v>
                </c:pt>
                <c:pt idx="20">
                  <c:v>850.28</c:v>
                </c:pt>
                <c:pt idx="21">
                  <c:v>852.81</c:v>
                </c:pt>
                <c:pt idx="22">
                  <c:v>847.99</c:v>
                </c:pt>
                <c:pt idx="23">
                  <c:v>848.95500000000004</c:v>
                </c:pt>
                <c:pt idx="24">
                  <c:v>851.31</c:v>
                </c:pt>
                <c:pt idx="25">
                  <c:v>849.44500000000005</c:v>
                </c:pt>
                <c:pt idx="26">
                  <c:v>849.14499999999998</c:v>
                </c:pt>
                <c:pt idx="27">
                  <c:v>839.24437499999999</c:v>
                </c:pt>
                <c:pt idx="28">
                  <c:v>829.23500000000001</c:v>
                </c:pt>
                <c:pt idx="29">
                  <c:v>801.36775</c:v>
                </c:pt>
                <c:pt idx="30">
                  <c:v>773.91700000000003</c:v>
                </c:pt>
                <c:pt idx="31">
                  <c:v>752.61400000000003</c:v>
                </c:pt>
                <c:pt idx="32">
                  <c:v>731.46833330000004</c:v>
                </c:pt>
                <c:pt idx="33">
                  <c:v>710.48</c:v>
                </c:pt>
                <c:pt idx="34">
                  <c:v>710.35866669999996</c:v>
                </c:pt>
                <c:pt idx="35">
                  <c:v>710.23733330000005</c:v>
                </c:pt>
                <c:pt idx="36">
                  <c:v>710.11599999999999</c:v>
                </c:pt>
                <c:pt idx="37">
                  <c:v>710.11599999999999</c:v>
                </c:pt>
                <c:pt idx="38">
                  <c:v>710.11599999999999</c:v>
                </c:pt>
                <c:pt idx="39">
                  <c:v>710.11599999999999</c:v>
                </c:pt>
                <c:pt idx="40">
                  <c:v>710.11599999999999</c:v>
                </c:pt>
                <c:pt idx="41">
                  <c:v>710.11599999999999</c:v>
                </c:pt>
                <c:pt idx="42">
                  <c:v>710.11599999999999</c:v>
                </c:pt>
                <c:pt idx="43">
                  <c:v>710.11599999999999</c:v>
                </c:pt>
                <c:pt idx="44">
                  <c:v>710.11599999999999</c:v>
                </c:pt>
                <c:pt idx="45">
                  <c:v>710.11599999999999</c:v>
                </c:pt>
                <c:pt idx="46">
                  <c:v>710.11599999999999</c:v>
                </c:pt>
                <c:pt idx="47">
                  <c:v>710.11599999999999</c:v>
                </c:pt>
                <c:pt idx="48">
                  <c:v>710.11599999999999</c:v>
                </c:pt>
                <c:pt idx="49">
                  <c:v>710.11599999999999</c:v>
                </c:pt>
                <c:pt idx="50">
                  <c:v>710.11599999999999</c:v>
                </c:pt>
                <c:pt idx="51">
                  <c:v>710.11599999999999</c:v>
                </c:pt>
                <c:pt idx="52">
                  <c:v>710.11599999999999</c:v>
                </c:pt>
                <c:pt idx="53">
                  <c:v>710.11599999999999</c:v>
                </c:pt>
                <c:pt idx="54">
                  <c:v>710.11599999999999</c:v>
                </c:pt>
                <c:pt idx="55">
                  <c:v>710.11599999999999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D-4863-A09C-A37DE859BAD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Backsheets</c:v>
                </c:pt>
              </c:strCache>
            </c:strRef>
          </c:tx>
          <c:spPr>
            <a:solidFill>
              <a:srgbClr val="8C564B"/>
            </a:solidFill>
            <a:ln w="25400">
              <a:noFill/>
            </a:ln>
            <a:effectLst/>
          </c:spPr>
          <c:val>
            <c:numRef>
              <c:f>Sheet1!$H$2:$H$57</c:f>
              <c:numCache>
                <c:formatCode>General</c:formatCode>
                <c:ptCount val="56"/>
                <c:pt idx="0">
                  <c:v>180</c:v>
                </c:pt>
                <c:pt idx="1">
                  <c:v>186.48</c:v>
                </c:pt>
                <c:pt idx="2">
                  <c:v>192.96</c:v>
                </c:pt>
                <c:pt idx="3">
                  <c:v>199.44</c:v>
                </c:pt>
                <c:pt idx="4">
                  <c:v>205.92</c:v>
                </c:pt>
                <c:pt idx="5">
                  <c:v>212.4</c:v>
                </c:pt>
                <c:pt idx="6">
                  <c:v>218.88</c:v>
                </c:pt>
                <c:pt idx="7">
                  <c:v>225.36</c:v>
                </c:pt>
                <c:pt idx="8">
                  <c:v>231.84</c:v>
                </c:pt>
                <c:pt idx="9">
                  <c:v>238.0421533</c:v>
                </c:pt>
                <c:pt idx="10">
                  <c:v>244.22710620000001</c:v>
                </c:pt>
                <c:pt idx="11">
                  <c:v>270.84237130000002</c:v>
                </c:pt>
                <c:pt idx="12">
                  <c:v>297.39114389999997</c:v>
                </c:pt>
                <c:pt idx="13">
                  <c:v>323.87268519999998</c:v>
                </c:pt>
                <c:pt idx="14">
                  <c:v>350.28624539999998</c:v>
                </c:pt>
                <c:pt idx="15">
                  <c:v>376.63106340000002</c:v>
                </c:pt>
                <c:pt idx="16">
                  <c:v>402.90636699999999</c:v>
                </c:pt>
                <c:pt idx="17">
                  <c:v>424.82025850000002</c:v>
                </c:pt>
                <c:pt idx="18">
                  <c:v>446.14037739999998</c:v>
                </c:pt>
                <c:pt idx="19">
                  <c:v>450.12</c:v>
                </c:pt>
                <c:pt idx="20">
                  <c:v>469.04871969999999</c:v>
                </c:pt>
                <c:pt idx="21">
                  <c:v>488.55303370000001</c:v>
                </c:pt>
                <c:pt idx="22">
                  <c:v>480.42291669999997</c:v>
                </c:pt>
                <c:pt idx="23">
                  <c:v>472.89833329999999</c:v>
                </c:pt>
                <c:pt idx="24">
                  <c:v>463.21199999999999</c:v>
                </c:pt>
                <c:pt idx="25">
                  <c:v>432.53280000000001</c:v>
                </c:pt>
                <c:pt idx="26">
                  <c:v>410.94400000000002</c:v>
                </c:pt>
                <c:pt idx="27">
                  <c:v>400.03859999999997</c:v>
                </c:pt>
                <c:pt idx="28">
                  <c:v>389.16559999999998</c:v>
                </c:pt>
                <c:pt idx="29">
                  <c:v>383.15249999999997</c:v>
                </c:pt>
                <c:pt idx="30">
                  <c:v>377.16320000000002</c:v>
                </c:pt>
                <c:pt idx="31">
                  <c:v>362.01006669999998</c:v>
                </c:pt>
                <c:pt idx="32">
                  <c:v>346.84533329999999</c:v>
                </c:pt>
                <c:pt idx="33">
                  <c:v>331.66899999999998</c:v>
                </c:pt>
                <c:pt idx="34">
                  <c:v>314.73022220000001</c:v>
                </c:pt>
                <c:pt idx="35">
                  <c:v>297.78388890000002</c:v>
                </c:pt>
                <c:pt idx="36">
                  <c:v>280.83</c:v>
                </c:pt>
                <c:pt idx="37">
                  <c:v>280.83</c:v>
                </c:pt>
                <c:pt idx="38">
                  <c:v>280.83</c:v>
                </c:pt>
                <c:pt idx="39">
                  <c:v>280.83</c:v>
                </c:pt>
                <c:pt idx="40">
                  <c:v>280.83</c:v>
                </c:pt>
                <c:pt idx="41">
                  <c:v>280.83</c:v>
                </c:pt>
                <c:pt idx="42">
                  <c:v>280.83</c:v>
                </c:pt>
                <c:pt idx="43">
                  <c:v>280.83</c:v>
                </c:pt>
                <c:pt idx="44">
                  <c:v>280.83</c:v>
                </c:pt>
                <c:pt idx="45">
                  <c:v>280.83</c:v>
                </c:pt>
                <c:pt idx="46">
                  <c:v>280.83</c:v>
                </c:pt>
                <c:pt idx="47">
                  <c:v>280.83</c:v>
                </c:pt>
                <c:pt idx="48">
                  <c:v>280.83</c:v>
                </c:pt>
                <c:pt idx="49">
                  <c:v>280.83</c:v>
                </c:pt>
                <c:pt idx="50">
                  <c:v>280.83</c:v>
                </c:pt>
                <c:pt idx="51">
                  <c:v>280.83</c:v>
                </c:pt>
                <c:pt idx="52">
                  <c:v>280.83</c:v>
                </c:pt>
                <c:pt idx="53">
                  <c:v>280.83</c:v>
                </c:pt>
                <c:pt idx="54">
                  <c:v>280.83</c:v>
                </c:pt>
                <c:pt idx="55">
                  <c:v>280.83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B-4734-AFD9-03E580E9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>
                <a:alpha val="99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Module Composition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117474</xdr:colOff>
      <xdr:row>11</xdr:row>
      <xdr:rowOff>104775</xdr:rowOff>
    </xdr:from>
    <xdr:to>
      <xdr:col>22</xdr:col>
      <xdr:colOff>460374</xdr:colOff>
      <xdr:row>34</xdr:row>
      <xdr:rowOff>115570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7D943E-3770-4B9E-9806-F0C61C650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EC6-71A0-4178-BC01-33F7B8382BFB}">
  <dimension ref="A1:AC57"/>
  <sheetViews>
    <sheetView tabSelected="1" topLeftCell="A7" zoomScaleNormal="100" workbookViewId="0">
      <selection activeCell="X22" sqref="X22"/>
    </sheetView>
  </sheetViews>
  <sheetFormatPr defaultRowHeight="14.5" x14ac:dyDescent="0.35"/>
  <cols>
    <col min="5" max="5" width="8.81640625" customWidth="1"/>
    <col min="8" max="8" width="13" customWidth="1"/>
    <col min="11" max="11" width="2.7265625" style="2" customWidth="1"/>
    <col min="12" max="12" width="10.453125" bestFit="1" customWidth="1"/>
    <col min="13" max="13" width="10.453125" customWidth="1"/>
    <col min="14" max="16" width="9.453125" bestFit="1" customWidth="1"/>
  </cols>
  <sheetData>
    <row r="1" spans="1:29" x14ac:dyDescent="0.35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2</v>
      </c>
      <c r="G1" t="s">
        <v>22</v>
      </c>
      <c r="H1" t="s">
        <v>23</v>
      </c>
      <c r="I1" t="s">
        <v>6</v>
      </c>
      <c r="J1" t="s">
        <v>11</v>
      </c>
      <c r="L1" t="s">
        <v>3</v>
      </c>
      <c r="M1" t="s">
        <v>10</v>
      </c>
      <c r="N1" t="s">
        <v>4</v>
      </c>
      <c r="O1" t="s">
        <v>5</v>
      </c>
      <c r="P1" t="s">
        <v>2</v>
      </c>
      <c r="Q1" t="s">
        <v>22</v>
      </c>
      <c r="R1" t="s">
        <v>23</v>
      </c>
      <c r="Y1" s="15" t="s">
        <v>32</v>
      </c>
    </row>
    <row r="2" spans="1:29" x14ac:dyDescent="0.35">
      <c r="A2">
        <v>1995</v>
      </c>
      <c r="B2">
        <v>8000</v>
      </c>
      <c r="C2">
        <v>3091.18541</v>
      </c>
      <c r="D2">
        <v>848.42142860000001</v>
      </c>
      <c r="E2">
        <v>88</v>
      </c>
      <c r="F2">
        <v>5.3760000000000003</v>
      </c>
      <c r="G2">
        <v>846</v>
      </c>
      <c r="H2">
        <v>180</v>
      </c>
      <c r="I2">
        <f>SUM(B2:H2)</f>
        <v>13058.982838600001</v>
      </c>
      <c r="J2">
        <f>I2/1000</f>
        <v>13.0589828386</v>
      </c>
      <c r="L2" s="1">
        <f t="shared" ref="L2:R2" si="0">B2/$I2*100</f>
        <v>61.260513922672764</v>
      </c>
      <c r="M2" s="1">
        <f t="shared" si="0"/>
        <v>23.670950855858489</v>
      </c>
      <c r="N2" s="1">
        <f t="shared" si="0"/>
        <v>6.4968415923805267</v>
      </c>
      <c r="O2" s="1">
        <f t="shared" si="0"/>
        <v>0.67386565314940028</v>
      </c>
      <c r="P2" s="1">
        <f t="shared" si="0"/>
        <v>4.1167065356036099E-2</v>
      </c>
      <c r="Q2" s="1">
        <f t="shared" si="0"/>
        <v>6.4782993473226442</v>
      </c>
      <c r="R2" s="1">
        <f t="shared" si="0"/>
        <v>1.3783615632601371</v>
      </c>
      <c r="Y2" t="s">
        <v>25</v>
      </c>
      <c r="Z2">
        <v>380</v>
      </c>
      <c r="AA2" t="s">
        <v>24</v>
      </c>
    </row>
    <row r="3" spans="1:29" x14ac:dyDescent="0.35">
      <c r="A3">
        <v>1996</v>
      </c>
      <c r="B3">
        <v>8000</v>
      </c>
      <c r="C3">
        <v>3017.4165459999999</v>
      </c>
      <c r="D3">
        <v>831.7857143</v>
      </c>
      <c r="E3">
        <v>84.571428569999995</v>
      </c>
      <c r="F3">
        <v>5.3760000000000003</v>
      </c>
      <c r="G3">
        <v>846</v>
      </c>
      <c r="H3">
        <v>186.48</v>
      </c>
      <c r="I3">
        <f t="shared" ref="I3:I57" si="1">SUM(B3:H3)</f>
        <v>12971.62968887</v>
      </c>
      <c r="J3">
        <f t="shared" ref="J3:J57" si="2">I3/1000</f>
        <v>12.971629688869999</v>
      </c>
      <c r="L3" s="1">
        <f t="shared" ref="L3:L34" si="3">B3/$I3*100</f>
        <v>61.673052591566126</v>
      </c>
      <c r="M3" s="1">
        <f t="shared" ref="M3:M57" si="4">C3/$I3*100</f>
        <v>23.261661166514973</v>
      </c>
      <c r="N3" s="1">
        <f t="shared" ref="N3:N57" si="5">D3/$I3*100</f>
        <v>6.4123455128671614</v>
      </c>
      <c r="O3" s="1">
        <f t="shared" ref="O3:O57" si="6">E3/$I3*100</f>
        <v>0.65197227024268589</v>
      </c>
      <c r="P3" s="1">
        <f t="shared" ref="P3:P57" si="7">F3/$I3*100</f>
        <v>4.1444291341532435E-2</v>
      </c>
      <c r="Q3" s="1">
        <f t="shared" ref="Q3:Q57" si="8">G3/$I3*100</f>
        <v>6.5219253115581175</v>
      </c>
      <c r="R3" s="1">
        <f t="shared" ref="R3:R57" si="9">H3/$I3*100</f>
        <v>1.4375988559094062</v>
      </c>
      <c r="Y3" t="s">
        <v>27</v>
      </c>
      <c r="Z3">
        <f>1*1*Z2/1000000</f>
        <v>3.8000000000000002E-4</v>
      </c>
      <c r="AA3" t="s">
        <v>26</v>
      </c>
      <c r="AB3">
        <f>Z3*AB5</f>
        <v>380</v>
      </c>
      <c r="AC3" t="s">
        <v>28</v>
      </c>
    </row>
    <row r="4" spans="1:29" x14ac:dyDescent="0.35">
      <c r="A4">
        <v>1997</v>
      </c>
      <c r="B4">
        <v>8000</v>
      </c>
      <c r="C4">
        <v>2700</v>
      </c>
      <c r="D4">
        <v>815.15</v>
      </c>
      <c r="E4">
        <v>81.142857140000004</v>
      </c>
      <c r="F4">
        <v>5.3760000000000003</v>
      </c>
      <c r="G4">
        <v>846</v>
      </c>
      <c r="H4">
        <v>192.96</v>
      </c>
      <c r="I4">
        <f t="shared" si="1"/>
        <v>12640.628857139998</v>
      </c>
      <c r="J4">
        <f t="shared" si="2"/>
        <v>12.640628857139998</v>
      </c>
      <c r="L4" s="1">
        <f t="shared" si="3"/>
        <v>63.287990577155803</v>
      </c>
      <c r="M4" s="1">
        <f t="shared" si="4"/>
        <v>21.359696819790088</v>
      </c>
      <c r="N4" s="1">
        <f t="shared" si="5"/>
        <v>6.4486506898710685</v>
      </c>
      <c r="O4" s="1">
        <f t="shared" si="6"/>
        <v>0.64192104725997756</v>
      </c>
      <c r="P4" s="1">
        <f t="shared" si="7"/>
        <v>4.252952966784871E-2</v>
      </c>
      <c r="Q4" s="1">
        <f t="shared" si="8"/>
        <v>6.6927050035342273</v>
      </c>
      <c r="R4" s="1">
        <f t="shared" si="9"/>
        <v>1.5265063327209982</v>
      </c>
      <c r="Y4" t="s">
        <v>29</v>
      </c>
      <c r="Z4" s="14">
        <v>1.4</v>
      </c>
      <c r="AA4" t="s">
        <v>31</v>
      </c>
    </row>
    <row r="5" spans="1:29" x14ac:dyDescent="0.35">
      <c r="A5">
        <v>1998</v>
      </c>
      <c r="B5">
        <v>8000</v>
      </c>
      <c r="C5">
        <v>2540.3726710000001</v>
      </c>
      <c r="D5">
        <v>798.51428569999996</v>
      </c>
      <c r="E5">
        <v>77.714285709999999</v>
      </c>
      <c r="F5">
        <v>5.3760000000000003</v>
      </c>
      <c r="G5">
        <v>846</v>
      </c>
      <c r="H5">
        <v>199.44</v>
      </c>
      <c r="I5">
        <f t="shared" si="1"/>
        <v>12467.417242410002</v>
      </c>
      <c r="J5">
        <f t="shared" si="2"/>
        <v>12.467417242410001</v>
      </c>
      <c r="L5" s="1">
        <f t="shared" si="3"/>
        <v>64.167259701445332</v>
      </c>
      <c r="M5" s="1">
        <f t="shared" si="4"/>
        <v>20.37609411481392</v>
      </c>
      <c r="N5" s="1">
        <f t="shared" si="5"/>
        <v>6.4048091932282514</v>
      </c>
      <c r="O5" s="1">
        <f t="shared" si="6"/>
        <v>0.62333909420823641</v>
      </c>
      <c r="P5" s="1">
        <f t="shared" si="7"/>
        <v>4.3120398519371265E-2</v>
      </c>
      <c r="Q5" s="1">
        <f t="shared" si="8"/>
        <v>6.7856877134278442</v>
      </c>
      <c r="R5" s="1">
        <f t="shared" si="9"/>
        <v>1.5996897843570321</v>
      </c>
      <c r="Z5">
        <v>1</v>
      </c>
      <c r="AA5" t="s">
        <v>26</v>
      </c>
      <c r="AB5">
        <v>1000000</v>
      </c>
      <c r="AC5" t="s">
        <v>28</v>
      </c>
    </row>
    <row r="6" spans="1:29" x14ac:dyDescent="0.35">
      <c r="A6">
        <v>1999</v>
      </c>
      <c r="B6">
        <v>8000</v>
      </c>
      <c r="C6">
        <v>2484.6989140000001</v>
      </c>
      <c r="D6">
        <v>781.87857140000006</v>
      </c>
      <c r="E6">
        <v>74.285714290000001</v>
      </c>
      <c r="F6">
        <v>5.3760000000000003</v>
      </c>
      <c r="G6">
        <v>846</v>
      </c>
      <c r="H6">
        <v>205.92</v>
      </c>
      <c r="I6">
        <f t="shared" si="1"/>
        <v>12398.159199690001</v>
      </c>
      <c r="J6">
        <f t="shared" si="2"/>
        <v>12.398159199690001</v>
      </c>
      <c r="L6" s="1">
        <f t="shared" si="3"/>
        <v>64.525707979294452</v>
      </c>
      <c r="M6" s="1">
        <f t="shared" si="4"/>
        <v>20.040869567654259</v>
      </c>
      <c r="N6" s="1">
        <f t="shared" si="5"/>
        <v>6.3064085466780408</v>
      </c>
      <c r="O6" s="1">
        <f t="shared" si="6"/>
        <v>0.59916728841373013</v>
      </c>
      <c r="P6" s="1">
        <f t="shared" si="7"/>
        <v>4.3361275762085871E-2</v>
      </c>
      <c r="Q6" s="1">
        <f t="shared" si="8"/>
        <v>6.8235936188103894</v>
      </c>
      <c r="R6" s="1">
        <f t="shared" si="9"/>
        <v>1.6608917233870393</v>
      </c>
      <c r="Y6" t="s">
        <v>30</v>
      </c>
      <c r="Z6">
        <f>AB3*Z4</f>
        <v>532</v>
      </c>
      <c r="AA6" t="s">
        <v>31</v>
      </c>
    </row>
    <row r="7" spans="1:29" x14ac:dyDescent="0.35">
      <c r="A7">
        <v>2000</v>
      </c>
      <c r="B7">
        <v>8000</v>
      </c>
      <c r="C7">
        <v>2433.9622639999998</v>
      </c>
      <c r="D7">
        <v>765.24285710000004</v>
      </c>
      <c r="E7">
        <v>45.34857143</v>
      </c>
      <c r="F7">
        <v>5.3760000000000003</v>
      </c>
      <c r="G7">
        <v>846</v>
      </c>
      <c r="H7">
        <v>212.4</v>
      </c>
      <c r="I7">
        <f t="shared" si="1"/>
        <v>12308.32969253</v>
      </c>
      <c r="J7">
        <f t="shared" si="2"/>
        <v>12.30832969253</v>
      </c>
      <c r="L7" s="1">
        <f t="shared" si="3"/>
        <v>64.99663398564347</v>
      </c>
      <c r="M7" s="1">
        <f t="shared" si="4"/>
        <v>19.774919301009515</v>
      </c>
      <c r="N7" s="1">
        <f t="shared" si="5"/>
        <v>6.2172762366320962</v>
      </c>
      <c r="O7" s="1">
        <f t="shared" si="6"/>
        <v>0.36843806237593979</v>
      </c>
      <c r="P7" s="1">
        <f t="shared" si="7"/>
        <v>4.3677738038352412E-2</v>
      </c>
      <c r="Q7" s="1">
        <f t="shared" si="8"/>
        <v>6.8733940439817971</v>
      </c>
      <c r="R7" s="1">
        <f t="shared" si="9"/>
        <v>1.7256606323188342</v>
      </c>
    </row>
    <row r="8" spans="1:29" x14ac:dyDescent="0.35">
      <c r="A8">
        <v>2001</v>
      </c>
      <c r="B8">
        <v>8000</v>
      </c>
      <c r="C8">
        <v>2387.5338750000001</v>
      </c>
      <c r="D8">
        <v>748.60714289999999</v>
      </c>
      <c r="E8">
        <v>43.154285710000003</v>
      </c>
      <c r="F8">
        <v>5.3760000000000003</v>
      </c>
      <c r="G8">
        <v>846</v>
      </c>
      <c r="H8">
        <v>218.88</v>
      </c>
      <c r="I8">
        <f t="shared" si="1"/>
        <v>12249.55130361</v>
      </c>
      <c r="J8">
        <f t="shared" si="2"/>
        <v>12.24955130361</v>
      </c>
      <c r="L8" s="1">
        <f t="shared" si="3"/>
        <v>65.308514587325021</v>
      </c>
      <c r="M8" s="1">
        <f t="shared" si="4"/>
        <v>19.490786362896269</v>
      </c>
      <c r="N8" s="1">
        <f t="shared" si="5"/>
        <v>6.1113025640325453</v>
      </c>
      <c r="O8" s="1">
        <f t="shared" si="6"/>
        <v>0.35229278722464091</v>
      </c>
      <c r="P8" s="1">
        <f t="shared" si="7"/>
        <v>4.3887321802682427E-2</v>
      </c>
      <c r="Q8" s="1">
        <f t="shared" si="8"/>
        <v>6.9063754176096213</v>
      </c>
      <c r="R8" s="1">
        <f t="shared" si="9"/>
        <v>1.7868409591092129</v>
      </c>
      <c r="U8" t="s">
        <v>3</v>
      </c>
      <c r="V8" t="s">
        <v>4</v>
      </c>
      <c r="W8" t="s">
        <v>7</v>
      </c>
      <c r="X8" t="s">
        <v>2</v>
      </c>
      <c r="Y8" t="s">
        <v>5</v>
      </c>
      <c r="Z8" t="s">
        <v>22</v>
      </c>
      <c r="AA8" t="s">
        <v>23</v>
      </c>
    </row>
    <row r="9" spans="1:29" x14ac:dyDescent="0.35">
      <c r="A9">
        <v>2002</v>
      </c>
      <c r="B9">
        <v>8000</v>
      </c>
      <c r="C9">
        <v>2344.8873480000002</v>
      </c>
      <c r="D9">
        <v>731.97142859999997</v>
      </c>
      <c r="E9">
        <v>40.96</v>
      </c>
      <c r="F9">
        <v>5.3760000000000003</v>
      </c>
      <c r="G9">
        <v>846</v>
      </c>
      <c r="H9">
        <v>225.36</v>
      </c>
      <c r="I9">
        <f t="shared" si="1"/>
        <v>12194.5547766</v>
      </c>
      <c r="J9">
        <f t="shared" si="2"/>
        <v>12.1945547766</v>
      </c>
      <c r="L9" s="1">
        <f t="shared" si="3"/>
        <v>65.603051087614233</v>
      </c>
      <c r="M9" s="1">
        <f t="shared" si="4"/>
        <v>19.228970560693035</v>
      </c>
      <c r="N9" s="1">
        <f t="shared" si="5"/>
        <v>6.002444878139972</v>
      </c>
      <c r="O9" s="1">
        <f t="shared" si="6"/>
        <v>0.33588762156858487</v>
      </c>
      <c r="P9" s="1">
        <f t="shared" si="7"/>
        <v>4.408525033087677E-2</v>
      </c>
      <c r="Q9" s="1">
        <f t="shared" si="8"/>
        <v>6.9375226525152058</v>
      </c>
      <c r="R9" s="1">
        <f t="shared" si="9"/>
        <v>1.8480379491380932</v>
      </c>
      <c r="T9" t="s">
        <v>8</v>
      </c>
      <c r="U9">
        <v>0</v>
      </c>
      <c r="V9">
        <v>255</v>
      </c>
      <c r="W9">
        <v>31</v>
      </c>
      <c r="X9">
        <v>44</v>
      </c>
      <c r="Y9">
        <v>214</v>
      </c>
    </row>
    <row r="10" spans="1:29" x14ac:dyDescent="0.35">
      <c r="A10">
        <v>2003</v>
      </c>
      <c r="B10">
        <v>8000</v>
      </c>
      <c r="C10">
        <v>2317.892053</v>
      </c>
      <c r="D10">
        <v>715.33571429999995</v>
      </c>
      <c r="E10">
        <v>38.765714289999998</v>
      </c>
      <c r="F10">
        <v>5.3760000000000003</v>
      </c>
      <c r="G10">
        <v>846</v>
      </c>
      <c r="H10">
        <v>231.84</v>
      </c>
      <c r="I10">
        <f t="shared" si="1"/>
        <v>12155.20948159</v>
      </c>
      <c r="J10">
        <f t="shared" si="2"/>
        <v>12.155209481589999</v>
      </c>
      <c r="L10" s="1">
        <f t="shared" si="3"/>
        <v>65.81540212956935</v>
      </c>
      <c r="M10" s="1">
        <f t="shared" si="4"/>
        <v>19.069124695141006</v>
      </c>
      <c r="N10" s="1">
        <f t="shared" si="5"/>
        <v>5.8850134617871532</v>
      </c>
      <c r="O10" s="1">
        <f t="shared" si="6"/>
        <v>0.31892263435454288</v>
      </c>
      <c r="P10" s="1">
        <f t="shared" si="7"/>
        <v>4.4227950231070609E-2</v>
      </c>
      <c r="Q10" s="1">
        <f t="shared" si="8"/>
        <v>6.9599787752019582</v>
      </c>
      <c r="R10" s="1">
        <f t="shared" si="9"/>
        <v>1.9073303537149195</v>
      </c>
      <c r="T10" t="s">
        <v>9</v>
      </c>
      <c r="U10">
        <v>191</v>
      </c>
      <c r="V10">
        <v>127</v>
      </c>
      <c r="W10">
        <v>119</v>
      </c>
      <c r="X10">
        <v>160</v>
      </c>
      <c r="Y10">
        <v>39</v>
      </c>
    </row>
    <row r="11" spans="1:29" x14ac:dyDescent="0.35">
      <c r="A11">
        <v>2004</v>
      </c>
      <c r="B11">
        <v>8000</v>
      </c>
      <c r="C11">
        <v>2256.0192619999998</v>
      </c>
      <c r="D11">
        <v>698.7</v>
      </c>
      <c r="E11">
        <v>36.571428570000002</v>
      </c>
      <c r="F11">
        <v>5.3760000000000003</v>
      </c>
      <c r="G11">
        <v>846</v>
      </c>
      <c r="H11">
        <v>238.0421533</v>
      </c>
      <c r="I11">
        <f t="shared" si="1"/>
        <v>12080.708843870001</v>
      </c>
      <c r="J11">
        <f t="shared" si="2"/>
        <v>12.080708843870001</v>
      </c>
      <c r="L11" s="1">
        <f t="shared" si="3"/>
        <v>66.221279755942163</v>
      </c>
      <c r="M11" s="1">
        <f t="shared" si="4"/>
        <v>18.674560335462019</v>
      </c>
      <c r="N11" s="1">
        <f t="shared" si="5"/>
        <v>5.7836010206845989</v>
      </c>
      <c r="O11" s="1">
        <f t="shared" si="6"/>
        <v>0.30272585030105326</v>
      </c>
      <c r="P11" s="1">
        <f t="shared" si="7"/>
        <v>4.450069999599314E-2</v>
      </c>
      <c r="Q11" s="1">
        <f t="shared" si="8"/>
        <v>7.0029003341908842</v>
      </c>
      <c r="R11" s="1">
        <f t="shared" si="9"/>
        <v>1.9704320034232714</v>
      </c>
      <c r="T11" t="s">
        <v>1</v>
      </c>
      <c r="U11">
        <v>191</v>
      </c>
      <c r="V11">
        <v>14</v>
      </c>
      <c r="W11">
        <v>190</v>
      </c>
      <c r="X11">
        <v>44</v>
      </c>
      <c r="Y11">
        <v>40</v>
      </c>
    </row>
    <row r="12" spans="1:29" x14ac:dyDescent="0.35">
      <c r="A12">
        <v>2005</v>
      </c>
      <c r="B12">
        <v>8000</v>
      </c>
      <c r="C12">
        <v>2113.8328529999999</v>
      </c>
      <c r="D12">
        <v>582.25</v>
      </c>
      <c r="E12">
        <v>34.377142859999999</v>
      </c>
      <c r="F12">
        <v>5.3760000000000003</v>
      </c>
      <c r="G12">
        <v>846</v>
      </c>
      <c r="H12">
        <v>244.22710620000001</v>
      </c>
      <c r="I12">
        <f t="shared" si="1"/>
        <v>11826.063102059999</v>
      </c>
      <c r="J12">
        <f t="shared" si="2"/>
        <v>11.826063102059999</v>
      </c>
      <c r="L12" s="1">
        <f t="shared" si="3"/>
        <v>67.647195275040161</v>
      </c>
      <c r="M12" s="1">
        <f t="shared" si="4"/>
        <v>17.874357973210785</v>
      </c>
      <c r="N12" s="1">
        <f t="shared" si="5"/>
        <v>4.9234474311115166</v>
      </c>
      <c r="O12" s="1">
        <f t="shared" si="6"/>
        <v>0.29068966200604657</v>
      </c>
      <c r="P12" s="1">
        <f t="shared" si="7"/>
        <v>4.5458915224826993E-2</v>
      </c>
      <c r="Q12" s="1">
        <f t="shared" si="8"/>
        <v>7.153690900335496</v>
      </c>
      <c r="R12" s="1">
        <f t="shared" si="9"/>
        <v>2.0651598430711715</v>
      </c>
    </row>
    <row r="13" spans="1:29" x14ac:dyDescent="0.35">
      <c r="A13">
        <v>2006</v>
      </c>
      <c r="B13">
        <v>8000</v>
      </c>
      <c r="C13">
        <v>2083.4794809999999</v>
      </c>
      <c r="D13">
        <v>465.8</v>
      </c>
      <c r="E13">
        <v>32.182857140000003</v>
      </c>
      <c r="F13">
        <v>5.3760000000000003</v>
      </c>
      <c r="G13">
        <v>846</v>
      </c>
      <c r="H13">
        <v>270.84237130000002</v>
      </c>
      <c r="I13">
        <f t="shared" si="1"/>
        <v>11703.680709439999</v>
      </c>
      <c r="J13">
        <f t="shared" si="2"/>
        <v>11.703680709439999</v>
      </c>
      <c r="L13" s="1">
        <f t="shared" si="3"/>
        <v>68.354564675942754</v>
      </c>
      <c r="M13" s="1">
        <f t="shared" si="4"/>
        <v>17.801916616876767</v>
      </c>
      <c r="N13" s="1">
        <f t="shared" si="5"/>
        <v>3.9799445282567665</v>
      </c>
      <c r="O13" s="1">
        <f t="shared" si="6"/>
        <v>0.27498064872909456</v>
      </c>
      <c r="P13" s="1">
        <f t="shared" si="7"/>
        <v>4.593426746223353E-2</v>
      </c>
      <c r="Q13" s="1">
        <f t="shared" si="8"/>
        <v>7.2284952144809456</v>
      </c>
      <c r="R13" s="1">
        <f t="shared" si="9"/>
        <v>2.3141640482514445</v>
      </c>
    </row>
    <row r="14" spans="1:29" x14ac:dyDescent="0.35">
      <c r="A14">
        <v>2007</v>
      </c>
      <c r="B14">
        <v>8000</v>
      </c>
      <c r="C14">
        <v>2054.6821599999998</v>
      </c>
      <c r="D14">
        <v>442.51</v>
      </c>
      <c r="E14">
        <v>29.98857143</v>
      </c>
      <c r="F14">
        <v>5.3760000000000003</v>
      </c>
      <c r="G14">
        <v>846</v>
      </c>
      <c r="H14">
        <v>297.39114389999997</v>
      </c>
      <c r="I14">
        <f t="shared" si="1"/>
        <v>11675.947875330001</v>
      </c>
      <c r="J14">
        <f t="shared" si="2"/>
        <v>11.675947875330001</v>
      </c>
      <c r="L14" s="1">
        <f t="shared" si="3"/>
        <v>68.516921156381002</v>
      </c>
      <c r="M14" s="1">
        <f t="shared" si="4"/>
        <v>17.597561944767826</v>
      </c>
      <c r="N14" s="1">
        <f t="shared" si="5"/>
        <v>3.7899278476137699</v>
      </c>
      <c r="O14" s="1">
        <f t="shared" si="6"/>
        <v>0.25684057303272623</v>
      </c>
      <c r="P14" s="1">
        <f t="shared" si="7"/>
        <v>4.6043371017088039E-2</v>
      </c>
      <c r="Q14" s="1">
        <f t="shared" si="8"/>
        <v>7.245664412287292</v>
      </c>
      <c r="R14" s="1">
        <f t="shared" si="9"/>
        <v>2.5470406949002822</v>
      </c>
    </row>
    <row r="15" spans="1:29" x14ac:dyDescent="0.35">
      <c r="A15">
        <v>2008</v>
      </c>
      <c r="B15">
        <v>8000</v>
      </c>
      <c r="C15">
        <v>2027.3242250000001</v>
      </c>
      <c r="D15">
        <v>419.22</v>
      </c>
      <c r="E15">
        <v>27.79428571</v>
      </c>
      <c r="F15">
        <v>5.3760000000000003</v>
      </c>
      <c r="G15">
        <v>846</v>
      </c>
      <c r="H15">
        <v>323.87268519999998</v>
      </c>
      <c r="I15">
        <f t="shared" si="1"/>
        <v>11649.58719591</v>
      </c>
      <c r="J15">
        <f t="shared" si="2"/>
        <v>11.64958719591</v>
      </c>
      <c r="L15" s="1">
        <f t="shared" si="3"/>
        <v>68.671961207421006</v>
      </c>
      <c r="M15" s="1">
        <f t="shared" si="4"/>
        <v>17.402541316758107</v>
      </c>
      <c r="N15" s="1">
        <f t="shared" si="5"/>
        <v>3.5985824471718795</v>
      </c>
      <c r="O15" s="1">
        <f t="shared" si="6"/>
        <v>0.23858601375813698</v>
      </c>
      <c r="P15" s="1">
        <f t="shared" si="7"/>
        <v>4.6147557931386918E-2</v>
      </c>
      <c r="Q15" s="1">
        <f t="shared" si="8"/>
        <v>7.2620598976847708</v>
      </c>
      <c r="R15" s="1">
        <f t="shared" si="9"/>
        <v>2.7801215592747091</v>
      </c>
    </row>
    <row r="16" spans="1:29" x14ac:dyDescent="0.35">
      <c r="A16">
        <v>2009</v>
      </c>
      <c r="B16">
        <v>8000</v>
      </c>
      <c r="C16">
        <v>2001.3003900000001</v>
      </c>
      <c r="D16">
        <v>419.22</v>
      </c>
      <c r="E16">
        <v>25.6</v>
      </c>
      <c r="F16">
        <v>5.3760000000000003</v>
      </c>
      <c r="G16">
        <v>846</v>
      </c>
      <c r="H16">
        <v>350.28624539999998</v>
      </c>
      <c r="I16">
        <f t="shared" si="1"/>
        <v>11647.782635400001</v>
      </c>
      <c r="J16">
        <f t="shared" si="2"/>
        <v>11.6477826354</v>
      </c>
      <c r="L16" s="1">
        <f t="shared" si="3"/>
        <v>68.682600374824645</v>
      </c>
      <c r="M16" s="1">
        <f t="shared" si="4"/>
        <v>17.181814364543836</v>
      </c>
      <c r="N16" s="1">
        <f t="shared" si="5"/>
        <v>3.5991399661417485</v>
      </c>
      <c r="O16" s="1">
        <f t="shared" si="6"/>
        <v>0.21978432119943886</v>
      </c>
      <c r="P16" s="1">
        <f t="shared" si="7"/>
        <v>4.615470745188216E-2</v>
      </c>
      <c r="Q16" s="1">
        <f t="shared" si="8"/>
        <v>7.2631849896377059</v>
      </c>
      <c r="R16" s="1">
        <f t="shared" si="9"/>
        <v>3.0073212762007442</v>
      </c>
    </row>
    <row r="17" spans="1:18" x14ac:dyDescent="0.35">
      <c r="A17">
        <v>2010</v>
      </c>
      <c r="B17">
        <v>8000</v>
      </c>
      <c r="C17">
        <v>1987.1506589999999</v>
      </c>
      <c r="D17">
        <v>419.22</v>
      </c>
      <c r="E17">
        <v>12.327416169999999</v>
      </c>
      <c r="F17">
        <v>5.3760000000000003</v>
      </c>
      <c r="G17">
        <v>846</v>
      </c>
      <c r="H17">
        <v>376.63106340000002</v>
      </c>
      <c r="I17">
        <f t="shared" si="1"/>
        <v>11646.705138569998</v>
      </c>
      <c r="J17">
        <f t="shared" si="2"/>
        <v>11.646705138569997</v>
      </c>
      <c r="L17" s="1">
        <f t="shared" si="3"/>
        <v>68.68895455682717</v>
      </c>
      <c r="M17" s="1">
        <f t="shared" si="4"/>
        <v>17.06191266420252</v>
      </c>
      <c r="N17" s="1">
        <f t="shared" si="5"/>
        <v>3.5994729411641355</v>
      </c>
      <c r="O17" s="1">
        <f t="shared" si="6"/>
        <v>0.1058446661380283</v>
      </c>
      <c r="P17" s="1">
        <f t="shared" si="7"/>
        <v>4.6158977462187854E-2</v>
      </c>
      <c r="Q17" s="1">
        <f t="shared" si="8"/>
        <v>7.2638569443844725</v>
      </c>
      <c r="R17" s="1">
        <f t="shared" si="9"/>
        <v>3.2337992498215118</v>
      </c>
    </row>
    <row r="18" spans="1:18" x14ac:dyDescent="0.35">
      <c r="A18">
        <v>2011</v>
      </c>
      <c r="B18">
        <v>8000</v>
      </c>
      <c r="C18">
        <v>1966.59313</v>
      </c>
      <c r="D18">
        <v>419.22</v>
      </c>
      <c r="E18">
        <v>10.272846810000001</v>
      </c>
      <c r="F18">
        <v>5.3760000000000003</v>
      </c>
      <c r="G18">
        <v>846</v>
      </c>
      <c r="H18">
        <v>402.90636699999999</v>
      </c>
      <c r="I18">
        <f t="shared" si="1"/>
        <v>11650.368343809998</v>
      </c>
      <c r="J18">
        <f t="shared" si="2"/>
        <v>11.650368343809998</v>
      </c>
      <c r="L18" s="1">
        <f t="shared" si="3"/>
        <v>68.667356807224991</v>
      </c>
      <c r="M18" s="1">
        <f t="shared" si="4"/>
        <v>16.880094019043426</v>
      </c>
      <c r="N18" s="1">
        <f t="shared" si="5"/>
        <v>3.5983411650906079</v>
      </c>
      <c r="O18" s="1">
        <f t="shared" si="6"/>
        <v>8.8176154666029141E-2</v>
      </c>
      <c r="P18" s="1">
        <f t="shared" si="7"/>
        <v>4.6144463774455198E-2</v>
      </c>
      <c r="Q18" s="1">
        <f t="shared" si="8"/>
        <v>7.2615729823640427</v>
      </c>
      <c r="R18" s="1">
        <f t="shared" si="9"/>
        <v>3.4583144078364674</v>
      </c>
    </row>
    <row r="19" spans="1:18" x14ac:dyDescent="0.35">
      <c r="A19">
        <v>2012</v>
      </c>
      <c r="B19">
        <v>8080</v>
      </c>
      <c r="C19">
        <v>1962.9861980000001</v>
      </c>
      <c r="D19">
        <v>419.22</v>
      </c>
      <c r="E19">
        <v>8.2182774490000003</v>
      </c>
      <c r="F19">
        <v>5.3760000000000003</v>
      </c>
      <c r="G19">
        <v>846</v>
      </c>
      <c r="H19">
        <v>424.82025850000002</v>
      </c>
      <c r="I19">
        <f t="shared" si="1"/>
        <v>11746.620733948999</v>
      </c>
      <c r="J19">
        <f t="shared" si="2"/>
        <v>11.746620733948999</v>
      </c>
      <c r="L19" s="1">
        <f t="shared" si="3"/>
        <v>68.785740026899219</v>
      </c>
      <c r="M19" s="1">
        <f t="shared" si="4"/>
        <v>16.711071570794473</v>
      </c>
      <c r="N19" s="1">
        <f t="shared" si="5"/>
        <v>3.5688561799599867</v>
      </c>
      <c r="O19" s="1">
        <f t="shared" si="6"/>
        <v>6.9962907930178536E-2</v>
      </c>
      <c r="P19" s="1">
        <f t="shared" si="7"/>
        <v>4.5766353760471563E-2</v>
      </c>
      <c r="Q19" s="1">
        <f t="shared" si="8"/>
        <v>7.202071294895636</v>
      </c>
      <c r="R19" s="1">
        <f t="shared" si="9"/>
        <v>3.6165316657600401</v>
      </c>
    </row>
    <row r="20" spans="1:18" x14ac:dyDescent="0.35">
      <c r="A20">
        <v>2013</v>
      </c>
      <c r="B20">
        <v>8160</v>
      </c>
      <c r="C20">
        <v>1619.458128</v>
      </c>
      <c r="D20">
        <v>419.22</v>
      </c>
      <c r="E20">
        <v>5.7527942139999997</v>
      </c>
      <c r="F20">
        <v>5.3760000000000003</v>
      </c>
      <c r="G20">
        <v>846</v>
      </c>
      <c r="H20">
        <v>446.14037739999998</v>
      </c>
      <c r="I20">
        <f t="shared" si="1"/>
        <v>11501.947299613999</v>
      </c>
      <c r="J20">
        <f t="shared" si="2"/>
        <v>11.501947299613999</v>
      </c>
      <c r="L20" s="1">
        <f t="shared" si="3"/>
        <v>70.944508677011981</v>
      </c>
      <c r="M20" s="1">
        <f t="shared" si="4"/>
        <v>14.079860442886469</v>
      </c>
      <c r="N20" s="1">
        <f t="shared" si="5"/>
        <v>3.6447741332814911</v>
      </c>
      <c r="O20" s="1">
        <f t="shared" si="6"/>
        <v>5.001582831276806E-2</v>
      </c>
      <c r="P20" s="1">
        <f t="shared" si="7"/>
        <v>4.673991159897261E-2</v>
      </c>
      <c r="Q20" s="1">
        <f t="shared" si="8"/>
        <v>7.3552762672490379</v>
      </c>
      <c r="R20" s="1">
        <f t="shared" si="9"/>
        <v>3.8788247396592772</v>
      </c>
    </row>
    <row r="21" spans="1:18" x14ac:dyDescent="0.35">
      <c r="A21">
        <v>2014</v>
      </c>
      <c r="B21">
        <v>8292.7000000000007</v>
      </c>
      <c r="C21">
        <v>1592.739726</v>
      </c>
      <c r="D21">
        <v>419.22</v>
      </c>
      <c r="E21">
        <v>5.3418803419999996</v>
      </c>
      <c r="F21">
        <v>5.3760000000000003</v>
      </c>
      <c r="G21">
        <v>848.09</v>
      </c>
      <c r="H21">
        <v>450.12</v>
      </c>
      <c r="I21">
        <f t="shared" si="1"/>
        <v>11613.587606342002</v>
      </c>
      <c r="J21">
        <f t="shared" si="2"/>
        <v>11.613587606342001</v>
      </c>
      <c r="L21" s="1">
        <f t="shared" si="3"/>
        <v>71.405153007770693</v>
      </c>
      <c r="M21" s="1">
        <f t="shared" si="4"/>
        <v>13.714450521131209</v>
      </c>
      <c r="N21" s="1">
        <f t="shared" si="5"/>
        <v>3.609737268189809</v>
      </c>
      <c r="O21" s="1">
        <f t="shared" si="6"/>
        <v>4.5996814447612042E-2</v>
      </c>
      <c r="P21" s="1">
        <f t="shared" si="7"/>
        <v>4.6290605299814928E-2</v>
      </c>
      <c r="Q21" s="1">
        <f t="shared" si="8"/>
        <v>7.3025668617410791</v>
      </c>
      <c r="R21" s="1">
        <f t="shared" si="9"/>
        <v>3.8758049214197716</v>
      </c>
    </row>
    <row r="22" spans="1:18" x14ac:dyDescent="0.35">
      <c r="A22">
        <v>2015</v>
      </c>
      <c r="B22">
        <v>8225.6625000000004</v>
      </c>
      <c r="C22">
        <v>1495.242424</v>
      </c>
      <c r="D22">
        <v>419.22</v>
      </c>
      <c r="E22">
        <v>4.5200525970000003</v>
      </c>
      <c r="F22">
        <v>5.7881600000000004</v>
      </c>
      <c r="G22">
        <v>850.28</v>
      </c>
      <c r="H22">
        <v>469.04871969999999</v>
      </c>
      <c r="I22">
        <f t="shared" si="1"/>
        <v>11469.761856297</v>
      </c>
      <c r="J22">
        <f t="shared" si="2"/>
        <v>11.469761856297</v>
      </c>
      <c r="L22" s="1">
        <f t="shared" si="3"/>
        <v>71.716070508334397</v>
      </c>
      <c r="M22" s="1">
        <f t="shared" si="4"/>
        <v>13.036385957561086</v>
      </c>
      <c r="N22" s="1">
        <f t="shared" si="5"/>
        <v>3.6550017799179026</v>
      </c>
      <c r="O22" s="1">
        <f t="shared" si="6"/>
        <v>3.9408425856012445E-2</v>
      </c>
      <c r="P22" s="1">
        <f t="shared" si="7"/>
        <v>5.0464517681526662E-2</v>
      </c>
      <c r="Q22" s="1">
        <f t="shared" si="8"/>
        <v>7.4132315095381767</v>
      </c>
      <c r="R22" s="1">
        <f t="shared" si="9"/>
        <v>4.0894373011109044</v>
      </c>
    </row>
    <row r="23" spans="1:18" x14ac:dyDescent="0.35">
      <c r="A23">
        <v>2016</v>
      </c>
      <c r="B23">
        <v>8158.8874999999998</v>
      </c>
      <c r="C23">
        <v>1412.526316</v>
      </c>
      <c r="D23">
        <v>419.22</v>
      </c>
      <c r="E23">
        <v>4.0997570090000002</v>
      </c>
      <c r="F23">
        <v>6.2003199999999996</v>
      </c>
      <c r="G23">
        <v>852.81</v>
      </c>
      <c r="H23">
        <v>488.55303370000001</v>
      </c>
      <c r="I23">
        <f t="shared" si="1"/>
        <v>11342.296926708999</v>
      </c>
      <c r="J23">
        <f t="shared" si="2"/>
        <v>11.342296926708999</v>
      </c>
      <c r="L23" s="1">
        <f t="shared" si="3"/>
        <v>71.933291402267358</v>
      </c>
      <c r="M23" s="1">
        <f t="shared" si="4"/>
        <v>12.453617861773335</v>
      </c>
      <c r="N23" s="1">
        <f t="shared" si="5"/>
        <v>3.6960767533145331</v>
      </c>
      <c r="O23" s="1">
        <f t="shared" si="6"/>
        <v>3.6145738693772286E-2</v>
      </c>
      <c r="P23" s="1">
        <f t="shared" si="7"/>
        <v>5.466547067198884E-2</v>
      </c>
      <c r="Q23" s="1">
        <f t="shared" si="8"/>
        <v>7.5188474213877354</v>
      </c>
      <c r="R23" s="1">
        <f t="shared" si="9"/>
        <v>4.3073553518912782</v>
      </c>
    </row>
    <row r="24" spans="1:18" x14ac:dyDescent="0.35">
      <c r="A24">
        <v>2017</v>
      </c>
      <c r="B24">
        <v>8289.75</v>
      </c>
      <c r="C24">
        <v>1379.8208959999999</v>
      </c>
      <c r="D24">
        <v>419.22</v>
      </c>
      <c r="E24">
        <v>4.079110301</v>
      </c>
      <c r="F24">
        <v>7.2038399999999996</v>
      </c>
      <c r="G24">
        <v>847.99</v>
      </c>
      <c r="H24">
        <v>480.42291669999997</v>
      </c>
      <c r="I24">
        <f t="shared" si="1"/>
        <v>11428.486763000998</v>
      </c>
      <c r="J24">
        <f t="shared" si="2"/>
        <v>11.428486763000997</v>
      </c>
      <c r="L24" s="1">
        <f t="shared" si="3"/>
        <v>72.535849862796724</v>
      </c>
      <c r="M24" s="1">
        <f t="shared" si="4"/>
        <v>12.073522283519484</v>
      </c>
      <c r="N24" s="1">
        <f t="shared" si="5"/>
        <v>3.6682021749125897</v>
      </c>
      <c r="O24" s="1">
        <f t="shared" si="6"/>
        <v>3.5692479552112369E-2</v>
      </c>
      <c r="P24" s="1">
        <f t="shared" si="7"/>
        <v>6.3034066971333208E-2</v>
      </c>
      <c r="Q24" s="1">
        <f t="shared" si="8"/>
        <v>7.4199674688806043</v>
      </c>
      <c r="R24" s="1">
        <f t="shared" si="9"/>
        <v>4.2037316633671811</v>
      </c>
    </row>
    <row r="25" spans="1:18" x14ac:dyDescent="0.35">
      <c r="A25">
        <v>2018</v>
      </c>
      <c r="B25">
        <v>8350.15</v>
      </c>
      <c r="C25">
        <v>1361.666667</v>
      </c>
      <c r="D25">
        <v>410.85500830000001</v>
      </c>
      <c r="E25">
        <v>4.3128338230000001</v>
      </c>
      <c r="F25">
        <v>7.45472</v>
      </c>
      <c r="G25">
        <v>848.95500000000004</v>
      </c>
      <c r="H25">
        <v>472.89833329999999</v>
      </c>
      <c r="I25">
        <f t="shared" si="1"/>
        <v>11456.292562422999</v>
      </c>
      <c r="J25">
        <f t="shared" si="2"/>
        <v>11.456292562423</v>
      </c>
      <c r="L25" s="1">
        <f t="shared" si="3"/>
        <v>72.887017807041303</v>
      </c>
      <c r="M25" s="1">
        <f t="shared" si="4"/>
        <v>11.8857532625023</v>
      </c>
      <c r="N25" s="1">
        <f t="shared" si="5"/>
        <v>3.5862824387674714</v>
      </c>
      <c r="O25" s="1">
        <f t="shared" si="6"/>
        <v>3.7645981887248853E-2</v>
      </c>
      <c r="P25" s="1">
        <f t="shared" si="7"/>
        <v>6.5070963921187885E-2</v>
      </c>
      <c r="Q25" s="1">
        <f t="shared" si="8"/>
        <v>7.4103816341475</v>
      </c>
      <c r="R25" s="1">
        <f t="shared" si="9"/>
        <v>4.1278479117329931</v>
      </c>
    </row>
    <row r="26" spans="1:18" x14ac:dyDescent="0.35">
      <c r="A26">
        <v>2019</v>
      </c>
      <c r="B26">
        <v>8607.5</v>
      </c>
      <c r="C26">
        <v>1343.6470589999999</v>
      </c>
      <c r="D26">
        <v>402.1406667</v>
      </c>
      <c r="E26">
        <v>4.1473098100000003</v>
      </c>
      <c r="F26">
        <v>8.26112</v>
      </c>
      <c r="G26">
        <v>851.31</v>
      </c>
      <c r="H26">
        <v>463.21199999999999</v>
      </c>
      <c r="I26">
        <f t="shared" si="1"/>
        <v>11680.218155509996</v>
      </c>
      <c r="J26">
        <f t="shared" si="2"/>
        <v>11.680218155509996</v>
      </c>
      <c r="L26" s="1">
        <f t="shared" si="3"/>
        <v>73.692972899992625</v>
      </c>
      <c r="M26" s="1">
        <f t="shared" si="4"/>
        <v>11.50361269893021</v>
      </c>
      <c r="N26" s="1">
        <f t="shared" si="5"/>
        <v>3.4429208542675651</v>
      </c>
      <c r="O26" s="1">
        <f t="shared" si="6"/>
        <v>3.5507126277804661E-2</v>
      </c>
      <c r="P26" s="1">
        <f t="shared" si="7"/>
        <v>7.0727446097425165E-2</v>
      </c>
      <c r="Q26" s="1">
        <f t="shared" si="8"/>
        <v>7.2884768817302019</v>
      </c>
      <c r="R26" s="1">
        <f t="shared" si="9"/>
        <v>3.965782092704198</v>
      </c>
    </row>
    <row r="27" spans="1:18" x14ac:dyDescent="0.35">
      <c r="A27">
        <v>2020</v>
      </c>
      <c r="B27">
        <v>8975.5</v>
      </c>
      <c r="C27">
        <v>1343.6470589999999</v>
      </c>
      <c r="D27">
        <v>380.05398330000003</v>
      </c>
      <c r="E27">
        <v>3.5949654450000001</v>
      </c>
      <c r="F27">
        <v>8.2252799999999997</v>
      </c>
      <c r="G27">
        <v>849.44500000000005</v>
      </c>
      <c r="H27">
        <v>432.53280000000001</v>
      </c>
      <c r="I27">
        <f t="shared" si="1"/>
        <v>11992.999087745</v>
      </c>
      <c r="J27">
        <f t="shared" si="2"/>
        <v>11.992999087745</v>
      </c>
      <c r="L27" s="1">
        <f t="shared" si="3"/>
        <v>74.839495395039094</v>
      </c>
      <c r="M27" s="1">
        <f t="shared" si="4"/>
        <v>11.203595107190498</v>
      </c>
      <c r="N27" s="1">
        <f t="shared" si="5"/>
        <v>3.1689653315187583</v>
      </c>
      <c r="O27" s="1">
        <f t="shared" si="6"/>
        <v>2.9975533381583444E-2</v>
      </c>
      <c r="P27" s="1">
        <f t="shared" si="7"/>
        <v>6.8584012554499155E-2</v>
      </c>
      <c r="Q27" s="1">
        <f t="shared" si="8"/>
        <v>7.0828405287548319</v>
      </c>
      <c r="R27" s="1">
        <f t="shared" si="9"/>
        <v>3.6065440915607336</v>
      </c>
    </row>
    <row r="28" spans="1:18" x14ac:dyDescent="0.35">
      <c r="A28">
        <v>2021</v>
      </c>
      <c r="B28">
        <v>9027</v>
      </c>
      <c r="C28">
        <v>1272.176471</v>
      </c>
      <c r="D28">
        <v>367.38034160000001</v>
      </c>
      <c r="E28">
        <v>3.3412788689999999</v>
      </c>
      <c r="F28">
        <v>8.2700800000000001</v>
      </c>
      <c r="G28">
        <v>849.14499999999998</v>
      </c>
      <c r="H28">
        <v>410.94400000000002</v>
      </c>
      <c r="I28">
        <f t="shared" si="1"/>
        <v>11938.257171469</v>
      </c>
      <c r="J28">
        <f t="shared" si="2"/>
        <v>11.938257171469001</v>
      </c>
      <c r="L28" s="1">
        <f t="shared" si="3"/>
        <v>75.614052121221221</v>
      </c>
      <c r="M28" s="1">
        <f t="shared" si="4"/>
        <v>10.656299765767727</v>
      </c>
      <c r="N28" s="1">
        <f t="shared" si="5"/>
        <v>3.0773364681571347</v>
      </c>
      <c r="O28" s="1">
        <f t="shared" si="6"/>
        <v>2.7987995408452537E-2</v>
      </c>
      <c r="P28" s="1">
        <f t="shared" si="7"/>
        <v>6.9273763173442915E-2</v>
      </c>
      <c r="Q28" s="1">
        <f t="shared" si="8"/>
        <v>7.1128053936495395</v>
      </c>
      <c r="R28" s="1">
        <f t="shared" si="9"/>
        <v>3.4422444926224807</v>
      </c>
    </row>
    <row r="29" spans="1:18" x14ac:dyDescent="0.35">
      <c r="A29">
        <v>2022</v>
      </c>
      <c r="B29">
        <v>9106.5</v>
      </c>
      <c r="C29">
        <v>1250.7352940000001</v>
      </c>
      <c r="D29">
        <v>354.70670000000001</v>
      </c>
      <c r="E29">
        <v>3.0936340219999998</v>
      </c>
      <c r="F29">
        <v>8.3148800000000005</v>
      </c>
      <c r="G29">
        <v>839.24437499999999</v>
      </c>
      <c r="H29">
        <v>400.03859999999997</v>
      </c>
      <c r="I29">
        <f t="shared" si="1"/>
        <v>11962.633483022</v>
      </c>
      <c r="J29">
        <f t="shared" si="2"/>
        <v>11.962633483022</v>
      </c>
      <c r="L29" s="1">
        <f t="shared" si="3"/>
        <v>76.124542417222969</v>
      </c>
      <c r="M29" s="1">
        <f t="shared" si="4"/>
        <v>10.455350786890776</v>
      </c>
      <c r="N29" s="1">
        <f t="shared" si="5"/>
        <v>2.9651221907234593</v>
      </c>
      <c r="O29" s="1">
        <f t="shared" si="6"/>
        <v>2.5860810885752272E-2</v>
      </c>
      <c r="P29" s="1">
        <f t="shared" si="7"/>
        <v>6.9507103195971989E-2</v>
      </c>
      <c r="Q29" s="1">
        <f t="shared" si="8"/>
        <v>7.0155486765610577</v>
      </c>
      <c r="R29" s="1">
        <f t="shared" si="9"/>
        <v>3.3440680145200123</v>
      </c>
    </row>
    <row r="30" spans="1:18" x14ac:dyDescent="0.35">
      <c r="A30">
        <v>2023</v>
      </c>
      <c r="B30">
        <v>9183.5499999999993</v>
      </c>
      <c r="C30">
        <v>1229.294118</v>
      </c>
      <c r="D30">
        <v>348.49603339999999</v>
      </c>
      <c r="E30">
        <v>2.8988638820000001</v>
      </c>
      <c r="F30">
        <v>8.3865599999999993</v>
      </c>
      <c r="G30">
        <v>829.23500000000001</v>
      </c>
      <c r="H30">
        <v>389.16559999999998</v>
      </c>
      <c r="I30">
        <f t="shared" si="1"/>
        <v>11991.026175282001</v>
      </c>
      <c r="J30">
        <f t="shared" si="2"/>
        <v>11.991026175282</v>
      </c>
      <c r="L30" s="1">
        <f t="shared" si="3"/>
        <v>76.586856418767042</v>
      </c>
      <c r="M30" s="1">
        <f t="shared" si="4"/>
        <v>10.25178412614957</v>
      </c>
      <c r="N30" s="1">
        <f t="shared" si="5"/>
        <v>2.9063070024680702</v>
      </c>
      <c r="O30" s="1">
        <f t="shared" si="6"/>
        <v>2.4175277742080534E-2</v>
      </c>
      <c r="P30" s="1">
        <f t="shared" si="7"/>
        <v>6.994030266807226E-2</v>
      </c>
      <c r="Q30" s="1">
        <f t="shared" si="8"/>
        <v>6.9154631795347434</v>
      </c>
      <c r="R30" s="1">
        <f t="shared" si="9"/>
        <v>3.2454736926704086</v>
      </c>
    </row>
    <row r="31" spans="1:18" x14ac:dyDescent="0.35">
      <c r="A31">
        <v>2024</v>
      </c>
      <c r="B31">
        <v>9108.8250000000007</v>
      </c>
      <c r="C31">
        <v>1215</v>
      </c>
      <c r="D31">
        <v>342.2853667</v>
      </c>
      <c r="E31">
        <v>2.692895407</v>
      </c>
      <c r="F31">
        <v>8.45824</v>
      </c>
      <c r="G31">
        <v>801.36775</v>
      </c>
      <c r="H31">
        <v>383.15249999999997</v>
      </c>
      <c r="I31">
        <f t="shared" si="1"/>
        <v>11861.781752107001</v>
      </c>
      <c r="J31">
        <f t="shared" si="2"/>
        <v>11.861781752107001</v>
      </c>
      <c r="L31" s="1">
        <f t="shared" si="3"/>
        <v>76.79137241234443</v>
      </c>
      <c r="M31" s="1">
        <f t="shared" si="4"/>
        <v>10.242980568953566</v>
      </c>
      <c r="N31" s="1">
        <f t="shared" si="5"/>
        <v>2.8856151112306554</v>
      </c>
      <c r="O31" s="1">
        <f t="shared" si="6"/>
        <v>2.2702284220679263E-2</v>
      </c>
      <c r="P31" s="1">
        <f t="shared" si="7"/>
        <v>7.1306656763412191E-2</v>
      </c>
      <c r="Q31" s="1">
        <f t="shared" si="8"/>
        <v>6.7558800755852175</v>
      </c>
      <c r="R31" s="1">
        <f t="shared" si="9"/>
        <v>3.2301428909020422</v>
      </c>
    </row>
    <row r="32" spans="1:18" x14ac:dyDescent="0.35">
      <c r="A32">
        <v>2025</v>
      </c>
      <c r="B32">
        <v>9034.1</v>
      </c>
      <c r="C32">
        <v>1200.705882</v>
      </c>
      <c r="D32">
        <v>336.01129950000001</v>
      </c>
      <c r="E32">
        <v>2.542951049</v>
      </c>
      <c r="F32">
        <v>8.1954133329999994</v>
      </c>
      <c r="G32">
        <v>773.91700000000003</v>
      </c>
      <c r="H32">
        <v>377.16320000000002</v>
      </c>
      <c r="I32">
        <f t="shared" si="1"/>
        <v>11732.635745882</v>
      </c>
      <c r="J32">
        <f t="shared" si="2"/>
        <v>11.732635745882</v>
      </c>
      <c r="L32" s="1">
        <f t="shared" si="3"/>
        <v>76.999748357233798</v>
      </c>
      <c r="M32" s="1">
        <f t="shared" si="4"/>
        <v>10.233897207807136</v>
      </c>
      <c r="N32" s="1">
        <f t="shared" si="5"/>
        <v>2.8639029351775069</v>
      </c>
      <c r="O32" s="1">
        <f t="shared" si="6"/>
        <v>2.1674166863081403E-2</v>
      </c>
      <c r="P32" s="1">
        <f t="shared" si="7"/>
        <v>6.9851425634486958E-2</v>
      </c>
      <c r="Q32" s="1">
        <f t="shared" si="8"/>
        <v>6.5962756942457252</v>
      </c>
      <c r="R32" s="1">
        <f t="shared" si="9"/>
        <v>3.2146502130382704</v>
      </c>
    </row>
    <row r="33" spans="1:18" x14ac:dyDescent="0.35">
      <c r="A33">
        <v>2026</v>
      </c>
      <c r="B33">
        <v>9205.2083330000005</v>
      </c>
      <c r="C33">
        <v>1191.176471</v>
      </c>
      <c r="D33">
        <v>329.73723219999999</v>
      </c>
      <c r="E33">
        <v>2.4012622069999998</v>
      </c>
      <c r="F33">
        <v>7.9325866669999998</v>
      </c>
      <c r="G33">
        <v>752.61400000000003</v>
      </c>
      <c r="H33">
        <v>362.01006669999998</v>
      </c>
      <c r="I33">
        <f t="shared" si="1"/>
        <v>11851.079951774002</v>
      </c>
      <c r="J33">
        <f t="shared" si="2"/>
        <v>11.851079951774002</v>
      </c>
      <c r="L33" s="1">
        <f t="shared" si="3"/>
        <v>77.674004145268313</v>
      </c>
      <c r="M33" s="1">
        <f t="shared" si="4"/>
        <v>10.051206099758794</v>
      </c>
      <c r="N33" s="1">
        <f t="shared" si="5"/>
        <v>2.782339107843427</v>
      </c>
      <c r="O33" s="1">
        <f t="shared" si="6"/>
        <v>2.0261969514774492E-2</v>
      </c>
      <c r="P33" s="1">
        <f t="shared" si="7"/>
        <v>6.6935559453487295E-2</v>
      </c>
      <c r="Q33" s="1">
        <f t="shared" si="8"/>
        <v>6.3505942332904466</v>
      </c>
      <c r="R33" s="1">
        <f t="shared" si="9"/>
        <v>3.0546588848707437</v>
      </c>
    </row>
    <row r="34" spans="1:18" x14ac:dyDescent="0.35">
      <c r="A34">
        <v>2027</v>
      </c>
      <c r="B34">
        <v>9373.8666670000002</v>
      </c>
      <c r="C34">
        <v>1181.6470589999999</v>
      </c>
      <c r="D34">
        <v>323.463165</v>
      </c>
      <c r="E34">
        <v>2.2668844890000002</v>
      </c>
      <c r="F34">
        <v>7.6697600000000001</v>
      </c>
      <c r="G34">
        <v>731.46833330000004</v>
      </c>
      <c r="H34">
        <v>346.84533329999999</v>
      </c>
      <c r="I34">
        <f t="shared" si="1"/>
        <v>11967.227202089</v>
      </c>
      <c r="J34">
        <f t="shared" si="2"/>
        <v>11.967227202088999</v>
      </c>
      <c r="L34" s="1">
        <f t="shared" si="3"/>
        <v>78.329478572644618</v>
      </c>
      <c r="M34" s="1">
        <f t="shared" si="4"/>
        <v>9.8740254450398641</v>
      </c>
      <c r="N34" s="1">
        <f t="shared" si="5"/>
        <v>2.7029081970093816</v>
      </c>
      <c r="O34" s="1">
        <f t="shared" si="6"/>
        <v>1.8942437130334524E-2</v>
      </c>
      <c r="P34" s="1">
        <f t="shared" si="7"/>
        <v>6.4089699898579405E-2</v>
      </c>
      <c r="Q34" s="1">
        <f t="shared" si="8"/>
        <v>6.1122624393085383</v>
      </c>
      <c r="R34" s="1">
        <f t="shared" si="9"/>
        <v>2.8982932089686964</v>
      </c>
    </row>
    <row r="35" spans="1:18" x14ac:dyDescent="0.35">
      <c r="A35">
        <v>2028</v>
      </c>
      <c r="B35">
        <v>9540.0750000000007</v>
      </c>
      <c r="C35">
        <v>1172.117647</v>
      </c>
      <c r="D35">
        <v>320.40829330000003</v>
      </c>
      <c r="E35">
        <v>2.1296348279999999</v>
      </c>
      <c r="F35">
        <v>7.3949866670000004</v>
      </c>
      <c r="G35">
        <v>710.48</v>
      </c>
      <c r="H35">
        <v>331.66899999999998</v>
      </c>
      <c r="I35">
        <f t="shared" si="1"/>
        <v>12084.274561794999</v>
      </c>
      <c r="J35">
        <f t="shared" si="2"/>
        <v>12.084274561794999</v>
      </c>
      <c r="L35" s="1">
        <f t="shared" ref="L35:L57" si="10">B35/$I35*100</f>
        <v>78.946195331918361</v>
      </c>
      <c r="M35" s="1">
        <f t="shared" si="4"/>
        <v>9.6995284326434046</v>
      </c>
      <c r="N35" s="1">
        <f t="shared" si="5"/>
        <v>2.6514483071494079</v>
      </c>
      <c r="O35" s="1">
        <f t="shared" si="6"/>
        <v>1.7623191339370427E-2</v>
      </c>
      <c r="P35" s="1">
        <f t="shared" si="7"/>
        <v>6.1195122877955768E-2</v>
      </c>
      <c r="Q35" s="1">
        <f t="shared" si="8"/>
        <v>5.8793765100820856</v>
      </c>
      <c r="R35" s="1">
        <f t="shared" si="9"/>
        <v>2.7446331039894365</v>
      </c>
    </row>
    <row r="36" spans="1:18" x14ac:dyDescent="0.35">
      <c r="A36">
        <v>2029</v>
      </c>
      <c r="B36">
        <v>9735.8083330000009</v>
      </c>
      <c r="C36">
        <v>1162.5882349999999</v>
      </c>
      <c r="D36">
        <v>317.35342170000001</v>
      </c>
      <c r="E36">
        <v>1.9927764130000001</v>
      </c>
      <c r="F36">
        <v>7.1202133329999997</v>
      </c>
      <c r="G36">
        <v>710.35866669999996</v>
      </c>
      <c r="H36">
        <v>314.73022220000001</v>
      </c>
      <c r="I36">
        <f t="shared" si="1"/>
        <v>12249.951868346001</v>
      </c>
      <c r="J36">
        <f t="shared" si="2"/>
        <v>12.249951868346001</v>
      </c>
      <c r="L36" s="1">
        <f t="shared" si="10"/>
        <v>79.476298663323135</v>
      </c>
      <c r="M36" s="1">
        <f t="shared" si="4"/>
        <v>9.4905534935540405</v>
      </c>
      <c r="N36" s="1">
        <f t="shared" si="5"/>
        <v>2.5906503561050265</v>
      </c>
      <c r="O36" s="1">
        <f t="shared" si="6"/>
        <v>1.626762647247092E-2</v>
      </c>
      <c r="P36" s="1">
        <f t="shared" si="7"/>
        <v>5.8124418850972817E-2</v>
      </c>
      <c r="Q36" s="1">
        <f t="shared" si="8"/>
        <v>5.7988690431966017</v>
      </c>
      <c r="R36" s="1">
        <f t="shared" si="9"/>
        <v>2.5692363984977451</v>
      </c>
    </row>
    <row r="37" spans="1:18" x14ac:dyDescent="0.35">
      <c r="A37">
        <v>2030</v>
      </c>
      <c r="B37">
        <v>9929.2083330000005</v>
      </c>
      <c r="C37">
        <v>1153.058824</v>
      </c>
      <c r="D37">
        <v>314.29854999999998</v>
      </c>
      <c r="E37">
        <v>1.856311209</v>
      </c>
      <c r="F37">
        <v>6.84544</v>
      </c>
      <c r="G37">
        <v>710.23733330000005</v>
      </c>
      <c r="H37">
        <v>297.78388890000002</v>
      </c>
      <c r="I37">
        <f t="shared" si="1"/>
        <v>12413.288680408998</v>
      </c>
      <c r="J37">
        <f t="shared" si="2"/>
        <v>12.413288680408998</v>
      </c>
      <c r="L37" s="1">
        <f t="shared" si="10"/>
        <v>79.988539609737401</v>
      </c>
      <c r="M37" s="1">
        <f t="shared" si="4"/>
        <v>9.2889068617230333</v>
      </c>
      <c r="N37" s="1">
        <f t="shared" si="5"/>
        <v>2.5319523141037945</v>
      </c>
      <c r="O37" s="1">
        <f t="shared" si="6"/>
        <v>1.4954225723676939E-2</v>
      </c>
      <c r="P37" s="1">
        <f t="shared" si="7"/>
        <v>5.5146063031657894E-2</v>
      </c>
      <c r="Q37" s="1">
        <f t="shared" si="8"/>
        <v>5.7215887875137925</v>
      </c>
      <c r="R37" s="1">
        <f t="shared" si="9"/>
        <v>2.3989121381666645</v>
      </c>
    </row>
    <row r="38" spans="1:18" x14ac:dyDescent="0.35">
      <c r="A38">
        <v>2031</v>
      </c>
      <c r="B38">
        <v>10120.275</v>
      </c>
      <c r="C38">
        <v>1143.5294120000001</v>
      </c>
      <c r="D38">
        <v>314.29854999999998</v>
      </c>
      <c r="E38">
        <v>1.856311209</v>
      </c>
      <c r="F38">
        <v>6.84544</v>
      </c>
      <c r="G38">
        <v>710.11599999999999</v>
      </c>
      <c r="H38">
        <v>280.83</v>
      </c>
      <c r="I38">
        <f t="shared" si="1"/>
        <v>12577.750713208998</v>
      </c>
      <c r="J38">
        <f t="shared" si="2"/>
        <v>12.577750713208998</v>
      </c>
      <c r="L38" s="1">
        <f t="shared" si="10"/>
        <v>80.461723489016308</v>
      </c>
      <c r="M38" s="1">
        <f t="shared" si="4"/>
        <v>9.0916844996703556</v>
      </c>
      <c r="N38" s="1">
        <f t="shared" si="5"/>
        <v>2.4988454387947723</v>
      </c>
      <c r="O38" s="1">
        <f t="shared" si="6"/>
        <v>1.4758689779489149E-2</v>
      </c>
      <c r="P38" s="1">
        <f t="shared" si="7"/>
        <v>5.4424993435519466E-2</v>
      </c>
      <c r="Q38" s="1">
        <f t="shared" si="8"/>
        <v>5.6458107350962603</v>
      </c>
      <c r="R38" s="1">
        <f t="shared" si="9"/>
        <v>2.2327521542073163</v>
      </c>
    </row>
    <row r="39" spans="1:18" x14ac:dyDescent="0.35">
      <c r="A39">
        <v>2032</v>
      </c>
      <c r="B39">
        <v>10120.275</v>
      </c>
      <c r="C39">
        <v>1143.5294120000001</v>
      </c>
      <c r="D39">
        <v>314.29854999999998</v>
      </c>
      <c r="E39">
        <v>1.856311209</v>
      </c>
      <c r="F39">
        <v>6.84544</v>
      </c>
      <c r="G39">
        <v>710.11599999999999</v>
      </c>
      <c r="H39">
        <v>280.83</v>
      </c>
      <c r="I39">
        <f t="shared" si="1"/>
        <v>12577.750713208998</v>
      </c>
      <c r="J39">
        <f t="shared" si="2"/>
        <v>12.577750713208998</v>
      </c>
      <c r="L39" s="1">
        <f t="shared" si="10"/>
        <v>80.461723489016308</v>
      </c>
      <c r="M39" s="1">
        <f t="shared" si="4"/>
        <v>9.0916844996703556</v>
      </c>
      <c r="N39" s="1">
        <f t="shared" si="5"/>
        <v>2.4988454387947723</v>
      </c>
      <c r="O39" s="1">
        <f t="shared" si="6"/>
        <v>1.4758689779489149E-2</v>
      </c>
      <c r="P39" s="1">
        <f t="shared" si="7"/>
        <v>5.4424993435519466E-2</v>
      </c>
      <c r="Q39" s="1">
        <f t="shared" si="8"/>
        <v>5.6458107350962603</v>
      </c>
      <c r="R39" s="1">
        <f t="shared" si="9"/>
        <v>2.2327521542073163</v>
      </c>
    </row>
    <row r="40" spans="1:18" x14ac:dyDescent="0.35">
      <c r="A40">
        <v>2033</v>
      </c>
      <c r="B40">
        <v>10120.275</v>
      </c>
      <c r="C40">
        <v>1143.5294120000001</v>
      </c>
      <c r="D40">
        <v>314.29854999999998</v>
      </c>
      <c r="E40">
        <v>1.856311209</v>
      </c>
      <c r="F40">
        <v>6.84544</v>
      </c>
      <c r="G40">
        <v>710.11599999999999</v>
      </c>
      <c r="H40">
        <v>280.83</v>
      </c>
      <c r="I40">
        <f t="shared" si="1"/>
        <v>12577.750713208998</v>
      </c>
      <c r="J40">
        <f t="shared" si="2"/>
        <v>12.577750713208998</v>
      </c>
      <c r="L40" s="1">
        <f t="shared" si="10"/>
        <v>80.461723489016308</v>
      </c>
      <c r="M40" s="1">
        <f t="shared" si="4"/>
        <v>9.0916844996703556</v>
      </c>
      <c r="N40" s="1">
        <f t="shared" si="5"/>
        <v>2.4988454387947723</v>
      </c>
      <c r="O40" s="1">
        <f t="shared" si="6"/>
        <v>1.4758689779489149E-2</v>
      </c>
      <c r="P40" s="1">
        <f t="shared" si="7"/>
        <v>5.4424993435519466E-2</v>
      </c>
      <c r="Q40" s="1">
        <f t="shared" si="8"/>
        <v>5.6458107350962603</v>
      </c>
      <c r="R40" s="1">
        <f t="shared" si="9"/>
        <v>2.2327521542073163</v>
      </c>
    </row>
    <row r="41" spans="1:18" x14ac:dyDescent="0.35">
      <c r="A41">
        <v>2034</v>
      </c>
      <c r="B41">
        <v>10120.275</v>
      </c>
      <c r="C41">
        <v>1143.5294120000001</v>
      </c>
      <c r="D41">
        <v>314.29854999999998</v>
      </c>
      <c r="E41">
        <v>1.856311209</v>
      </c>
      <c r="F41">
        <v>6.84544</v>
      </c>
      <c r="G41">
        <v>710.11599999999999</v>
      </c>
      <c r="H41">
        <v>280.83</v>
      </c>
      <c r="I41">
        <f t="shared" si="1"/>
        <v>12577.750713208998</v>
      </c>
      <c r="J41">
        <f t="shared" si="2"/>
        <v>12.577750713208998</v>
      </c>
      <c r="L41" s="1">
        <f t="shared" si="10"/>
        <v>80.461723489016308</v>
      </c>
      <c r="M41" s="1">
        <f t="shared" si="4"/>
        <v>9.0916844996703556</v>
      </c>
      <c r="N41" s="1">
        <f t="shared" si="5"/>
        <v>2.4988454387947723</v>
      </c>
      <c r="O41" s="1">
        <f t="shared" si="6"/>
        <v>1.4758689779489149E-2</v>
      </c>
      <c r="P41" s="1">
        <f t="shared" si="7"/>
        <v>5.4424993435519466E-2</v>
      </c>
      <c r="Q41" s="1">
        <f t="shared" si="8"/>
        <v>5.6458107350962603</v>
      </c>
      <c r="R41" s="1">
        <f t="shared" si="9"/>
        <v>2.2327521542073163</v>
      </c>
    </row>
    <row r="42" spans="1:18" x14ac:dyDescent="0.35">
      <c r="A42">
        <v>2035</v>
      </c>
      <c r="B42">
        <v>10120.275</v>
      </c>
      <c r="C42">
        <v>1143.5294120000001</v>
      </c>
      <c r="D42">
        <v>314.29854999999998</v>
      </c>
      <c r="E42">
        <v>1.856311209</v>
      </c>
      <c r="F42">
        <v>6.84544</v>
      </c>
      <c r="G42">
        <v>710.11599999999999</v>
      </c>
      <c r="H42">
        <v>280.83</v>
      </c>
      <c r="I42">
        <f t="shared" si="1"/>
        <v>12577.750713208998</v>
      </c>
      <c r="J42">
        <f t="shared" si="2"/>
        <v>12.577750713208998</v>
      </c>
      <c r="L42" s="1">
        <f t="shared" si="10"/>
        <v>80.461723489016308</v>
      </c>
      <c r="M42" s="1">
        <f t="shared" si="4"/>
        <v>9.0916844996703556</v>
      </c>
      <c r="N42" s="1">
        <f t="shared" si="5"/>
        <v>2.4988454387947723</v>
      </c>
      <c r="O42" s="1">
        <f t="shared" si="6"/>
        <v>1.4758689779489149E-2</v>
      </c>
      <c r="P42" s="1">
        <f t="shared" si="7"/>
        <v>5.4424993435519466E-2</v>
      </c>
      <c r="Q42" s="1">
        <f t="shared" si="8"/>
        <v>5.6458107350962603</v>
      </c>
      <c r="R42" s="1">
        <f t="shared" si="9"/>
        <v>2.2327521542073163</v>
      </c>
    </row>
    <row r="43" spans="1:18" x14ac:dyDescent="0.35">
      <c r="A43">
        <v>2036</v>
      </c>
      <c r="B43">
        <v>10120.275</v>
      </c>
      <c r="C43">
        <v>1143.5294120000001</v>
      </c>
      <c r="D43">
        <v>314.29854999999998</v>
      </c>
      <c r="E43">
        <v>1.856311209</v>
      </c>
      <c r="F43">
        <v>6.84544</v>
      </c>
      <c r="G43">
        <v>710.11599999999999</v>
      </c>
      <c r="H43">
        <v>280.83</v>
      </c>
      <c r="I43">
        <f t="shared" si="1"/>
        <v>12577.750713208998</v>
      </c>
      <c r="J43">
        <f t="shared" si="2"/>
        <v>12.577750713208998</v>
      </c>
      <c r="L43" s="1">
        <f t="shared" si="10"/>
        <v>80.461723489016308</v>
      </c>
      <c r="M43" s="1">
        <f t="shared" si="4"/>
        <v>9.0916844996703556</v>
      </c>
      <c r="N43" s="1">
        <f t="shared" si="5"/>
        <v>2.4988454387947723</v>
      </c>
      <c r="O43" s="1">
        <f t="shared" si="6"/>
        <v>1.4758689779489149E-2</v>
      </c>
      <c r="P43" s="1">
        <f t="shared" si="7"/>
        <v>5.4424993435519466E-2</v>
      </c>
      <c r="Q43" s="1">
        <f t="shared" si="8"/>
        <v>5.6458107350962603</v>
      </c>
      <c r="R43" s="1">
        <f t="shared" si="9"/>
        <v>2.2327521542073163</v>
      </c>
    </row>
    <row r="44" spans="1:18" x14ac:dyDescent="0.35">
      <c r="A44">
        <v>2037</v>
      </c>
      <c r="B44">
        <v>10120.275</v>
      </c>
      <c r="C44">
        <v>1143.5294120000001</v>
      </c>
      <c r="D44">
        <v>314.29854999999998</v>
      </c>
      <c r="E44">
        <v>1.856311209</v>
      </c>
      <c r="F44">
        <v>6.84544</v>
      </c>
      <c r="G44">
        <v>710.11599999999999</v>
      </c>
      <c r="H44">
        <v>280.83</v>
      </c>
      <c r="I44">
        <f t="shared" si="1"/>
        <v>12577.750713208998</v>
      </c>
      <c r="J44">
        <f t="shared" si="2"/>
        <v>12.577750713208998</v>
      </c>
      <c r="L44" s="1">
        <f t="shared" si="10"/>
        <v>80.461723489016308</v>
      </c>
      <c r="M44" s="1">
        <f t="shared" si="4"/>
        <v>9.0916844996703556</v>
      </c>
      <c r="N44" s="1">
        <f t="shared" si="5"/>
        <v>2.4988454387947723</v>
      </c>
      <c r="O44" s="1">
        <f t="shared" si="6"/>
        <v>1.4758689779489149E-2</v>
      </c>
      <c r="P44" s="1">
        <f t="shared" si="7"/>
        <v>5.4424993435519466E-2</v>
      </c>
      <c r="Q44" s="1">
        <f t="shared" si="8"/>
        <v>5.6458107350962603</v>
      </c>
      <c r="R44" s="1">
        <f t="shared" si="9"/>
        <v>2.2327521542073163</v>
      </c>
    </row>
    <row r="45" spans="1:18" x14ac:dyDescent="0.35">
      <c r="A45">
        <v>2038</v>
      </c>
      <c r="B45">
        <v>10120.275</v>
      </c>
      <c r="C45">
        <v>1143.5294120000001</v>
      </c>
      <c r="D45">
        <v>314.29854999999998</v>
      </c>
      <c r="E45">
        <v>1.856311209</v>
      </c>
      <c r="F45">
        <v>6.84544</v>
      </c>
      <c r="G45">
        <v>710.11599999999999</v>
      </c>
      <c r="H45">
        <v>280.83</v>
      </c>
      <c r="I45">
        <f t="shared" si="1"/>
        <v>12577.750713208998</v>
      </c>
      <c r="J45">
        <f t="shared" si="2"/>
        <v>12.577750713208998</v>
      </c>
      <c r="L45" s="1">
        <f t="shared" si="10"/>
        <v>80.461723489016308</v>
      </c>
      <c r="M45" s="1">
        <f t="shared" si="4"/>
        <v>9.0916844996703556</v>
      </c>
      <c r="N45" s="1">
        <f t="shared" si="5"/>
        <v>2.4988454387947723</v>
      </c>
      <c r="O45" s="1">
        <f t="shared" si="6"/>
        <v>1.4758689779489149E-2</v>
      </c>
      <c r="P45" s="1">
        <f t="shared" si="7"/>
        <v>5.4424993435519466E-2</v>
      </c>
      <c r="Q45" s="1">
        <f t="shared" si="8"/>
        <v>5.6458107350962603</v>
      </c>
      <c r="R45" s="1">
        <f t="shared" si="9"/>
        <v>2.2327521542073163</v>
      </c>
    </row>
    <row r="46" spans="1:18" x14ac:dyDescent="0.35">
      <c r="A46">
        <v>2039</v>
      </c>
      <c r="B46">
        <v>10120.275</v>
      </c>
      <c r="C46">
        <v>1143.5294120000001</v>
      </c>
      <c r="D46">
        <v>314.29854999999998</v>
      </c>
      <c r="E46">
        <v>1.856311209</v>
      </c>
      <c r="F46">
        <v>6.84544</v>
      </c>
      <c r="G46">
        <v>710.11599999999999</v>
      </c>
      <c r="H46">
        <v>280.83</v>
      </c>
      <c r="I46">
        <f t="shared" si="1"/>
        <v>12577.750713208998</v>
      </c>
      <c r="J46">
        <f t="shared" si="2"/>
        <v>12.577750713208998</v>
      </c>
      <c r="L46" s="1">
        <f t="shared" si="10"/>
        <v>80.461723489016308</v>
      </c>
      <c r="M46" s="1">
        <f t="shared" si="4"/>
        <v>9.0916844996703556</v>
      </c>
      <c r="N46" s="1">
        <f t="shared" si="5"/>
        <v>2.4988454387947723</v>
      </c>
      <c r="O46" s="1">
        <f t="shared" si="6"/>
        <v>1.4758689779489149E-2</v>
      </c>
      <c r="P46" s="1">
        <f t="shared" si="7"/>
        <v>5.4424993435519466E-2</v>
      </c>
      <c r="Q46" s="1">
        <f t="shared" si="8"/>
        <v>5.6458107350962603</v>
      </c>
      <c r="R46" s="1">
        <f t="shared" si="9"/>
        <v>2.2327521542073163</v>
      </c>
    </row>
    <row r="47" spans="1:18" x14ac:dyDescent="0.35">
      <c r="A47">
        <v>2040</v>
      </c>
      <c r="B47">
        <v>10120.275</v>
      </c>
      <c r="C47">
        <v>1143.5294120000001</v>
      </c>
      <c r="D47">
        <v>314.29854999999998</v>
      </c>
      <c r="E47">
        <v>1.856311209</v>
      </c>
      <c r="F47">
        <v>6.84544</v>
      </c>
      <c r="G47">
        <v>710.11599999999999</v>
      </c>
      <c r="H47">
        <v>280.83</v>
      </c>
      <c r="I47">
        <f t="shared" si="1"/>
        <v>12577.750713208998</v>
      </c>
      <c r="J47">
        <f t="shared" si="2"/>
        <v>12.577750713208998</v>
      </c>
      <c r="L47" s="1">
        <f t="shared" si="10"/>
        <v>80.461723489016308</v>
      </c>
      <c r="M47" s="1">
        <f t="shared" si="4"/>
        <v>9.0916844996703556</v>
      </c>
      <c r="N47" s="1">
        <f t="shared" si="5"/>
        <v>2.4988454387947723</v>
      </c>
      <c r="O47" s="1">
        <f t="shared" si="6"/>
        <v>1.4758689779489149E-2</v>
      </c>
      <c r="P47" s="1">
        <f t="shared" si="7"/>
        <v>5.4424993435519466E-2</v>
      </c>
      <c r="Q47" s="1">
        <f t="shared" si="8"/>
        <v>5.6458107350962603</v>
      </c>
      <c r="R47" s="1">
        <f t="shared" si="9"/>
        <v>2.2327521542073163</v>
      </c>
    </row>
    <row r="48" spans="1:18" x14ac:dyDescent="0.35">
      <c r="A48">
        <v>2041</v>
      </c>
      <c r="B48">
        <v>10120.275</v>
      </c>
      <c r="C48">
        <v>1143.5294120000001</v>
      </c>
      <c r="D48">
        <v>314.29854999999998</v>
      </c>
      <c r="E48">
        <v>1.856311209</v>
      </c>
      <c r="F48">
        <v>6.84544</v>
      </c>
      <c r="G48">
        <v>710.11599999999999</v>
      </c>
      <c r="H48">
        <v>280.83</v>
      </c>
      <c r="I48">
        <f t="shared" si="1"/>
        <v>12577.750713208998</v>
      </c>
      <c r="J48">
        <f t="shared" si="2"/>
        <v>12.577750713208998</v>
      </c>
      <c r="L48" s="1">
        <f t="shared" si="10"/>
        <v>80.461723489016308</v>
      </c>
      <c r="M48" s="1">
        <f t="shared" si="4"/>
        <v>9.0916844996703556</v>
      </c>
      <c r="N48" s="1">
        <f t="shared" si="5"/>
        <v>2.4988454387947723</v>
      </c>
      <c r="O48" s="1">
        <f t="shared" si="6"/>
        <v>1.4758689779489149E-2</v>
      </c>
      <c r="P48" s="1">
        <f t="shared" si="7"/>
        <v>5.4424993435519466E-2</v>
      </c>
      <c r="Q48" s="1">
        <f t="shared" si="8"/>
        <v>5.6458107350962603</v>
      </c>
      <c r="R48" s="1">
        <f t="shared" si="9"/>
        <v>2.2327521542073163</v>
      </c>
    </row>
    <row r="49" spans="1:18" x14ac:dyDescent="0.35">
      <c r="A49">
        <v>2042</v>
      </c>
      <c r="B49">
        <v>10120.275</v>
      </c>
      <c r="C49">
        <v>1143.5294120000001</v>
      </c>
      <c r="D49">
        <v>314.29854999999998</v>
      </c>
      <c r="E49">
        <v>1.856311209</v>
      </c>
      <c r="F49">
        <v>6.84544</v>
      </c>
      <c r="G49">
        <v>710.11599999999999</v>
      </c>
      <c r="H49">
        <v>280.83</v>
      </c>
      <c r="I49">
        <f t="shared" si="1"/>
        <v>12577.750713208998</v>
      </c>
      <c r="J49">
        <f t="shared" si="2"/>
        <v>12.577750713208998</v>
      </c>
      <c r="L49" s="1">
        <f t="shared" si="10"/>
        <v>80.461723489016308</v>
      </c>
      <c r="M49" s="1">
        <f t="shared" si="4"/>
        <v>9.0916844996703556</v>
      </c>
      <c r="N49" s="1">
        <f t="shared" si="5"/>
        <v>2.4988454387947723</v>
      </c>
      <c r="O49" s="1">
        <f t="shared" si="6"/>
        <v>1.4758689779489149E-2</v>
      </c>
      <c r="P49" s="1">
        <f t="shared" si="7"/>
        <v>5.4424993435519466E-2</v>
      </c>
      <c r="Q49" s="1">
        <f t="shared" si="8"/>
        <v>5.6458107350962603</v>
      </c>
      <c r="R49" s="1">
        <f t="shared" si="9"/>
        <v>2.2327521542073163</v>
      </c>
    </row>
    <row r="50" spans="1:18" x14ac:dyDescent="0.35">
      <c r="A50">
        <v>2043</v>
      </c>
      <c r="B50">
        <v>10120.275</v>
      </c>
      <c r="C50">
        <v>1143.5294120000001</v>
      </c>
      <c r="D50">
        <v>314.29854999999998</v>
      </c>
      <c r="E50">
        <v>1.856311209</v>
      </c>
      <c r="F50">
        <v>6.84544</v>
      </c>
      <c r="G50">
        <v>710.11599999999999</v>
      </c>
      <c r="H50">
        <v>280.83</v>
      </c>
      <c r="I50">
        <f t="shared" si="1"/>
        <v>12577.750713208998</v>
      </c>
      <c r="J50">
        <f t="shared" si="2"/>
        <v>12.577750713208998</v>
      </c>
      <c r="L50" s="1">
        <f t="shared" si="10"/>
        <v>80.461723489016308</v>
      </c>
      <c r="M50" s="1">
        <f t="shared" si="4"/>
        <v>9.0916844996703556</v>
      </c>
      <c r="N50" s="1">
        <f t="shared" si="5"/>
        <v>2.4988454387947723</v>
      </c>
      <c r="O50" s="1">
        <f t="shared" si="6"/>
        <v>1.4758689779489149E-2</v>
      </c>
      <c r="P50" s="1">
        <f t="shared" si="7"/>
        <v>5.4424993435519466E-2</v>
      </c>
      <c r="Q50" s="1">
        <f t="shared" si="8"/>
        <v>5.6458107350962603</v>
      </c>
      <c r="R50" s="1">
        <f t="shared" si="9"/>
        <v>2.2327521542073163</v>
      </c>
    </row>
    <row r="51" spans="1:18" x14ac:dyDescent="0.35">
      <c r="A51">
        <v>2044</v>
      </c>
      <c r="B51">
        <v>10120.275</v>
      </c>
      <c r="C51">
        <v>1143.5294120000001</v>
      </c>
      <c r="D51">
        <v>314.29854999999998</v>
      </c>
      <c r="E51">
        <v>1.856311209</v>
      </c>
      <c r="F51">
        <v>6.84544</v>
      </c>
      <c r="G51">
        <v>710.11599999999999</v>
      </c>
      <c r="H51">
        <v>280.83</v>
      </c>
      <c r="I51">
        <f t="shared" si="1"/>
        <v>12577.750713208998</v>
      </c>
      <c r="J51">
        <f t="shared" si="2"/>
        <v>12.577750713208998</v>
      </c>
      <c r="L51" s="1">
        <f t="shared" si="10"/>
        <v>80.461723489016308</v>
      </c>
      <c r="M51" s="1">
        <f t="shared" si="4"/>
        <v>9.0916844996703556</v>
      </c>
      <c r="N51" s="1">
        <f t="shared" si="5"/>
        <v>2.4988454387947723</v>
      </c>
      <c r="O51" s="1">
        <f t="shared" si="6"/>
        <v>1.4758689779489149E-2</v>
      </c>
      <c r="P51" s="1">
        <f t="shared" si="7"/>
        <v>5.4424993435519466E-2</v>
      </c>
      <c r="Q51" s="1">
        <f t="shared" si="8"/>
        <v>5.6458107350962603</v>
      </c>
      <c r="R51" s="1">
        <f t="shared" si="9"/>
        <v>2.2327521542073163</v>
      </c>
    </row>
    <row r="52" spans="1:18" x14ac:dyDescent="0.35">
      <c r="A52">
        <v>2045</v>
      </c>
      <c r="B52">
        <v>10120.275</v>
      </c>
      <c r="C52">
        <v>1143.5294120000001</v>
      </c>
      <c r="D52">
        <v>314.29854999999998</v>
      </c>
      <c r="E52">
        <v>1.856311209</v>
      </c>
      <c r="F52">
        <v>6.84544</v>
      </c>
      <c r="G52">
        <v>710.11599999999999</v>
      </c>
      <c r="H52">
        <v>280.83</v>
      </c>
      <c r="I52">
        <f t="shared" si="1"/>
        <v>12577.750713208998</v>
      </c>
      <c r="J52">
        <f t="shared" si="2"/>
        <v>12.577750713208998</v>
      </c>
      <c r="L52" s="1">
        <f t="shared" si="10"/>
        <v>80.461723489016308</v>
      </c>
      <c r="M52" s="1">
        <f t="shared" si="4"/>
        <v>9.0916844996703556</v>
      </c>
      <c r="N52" s="1">
        <f t="shared" si="5"/>
        <v>2.4988454387947723</v>
      </c>
      <c r="O52" s="1">
        <f t="shared" si="6"/>
        <v>1.4758689779489149E-2</v>
      </c>
      <c r="P52" s="1">
        <f t="shared" si="7"/>
        <v>5.4424993435519466E-2</v>
      </c>
      <c r="Q52" s="1">
        <f t="shared" si="8"/>
        <v>5.6458107350962603</v>
      </c>
      <c r="R52" s="1">
        <f t="shared" si="9"/>
        <v>2.2327521542073163</v>
      </c>
    </row>
    <row r="53" spans="1:18" x14ac:dyDescent="0.35">
      <c r="A53">
        <v>2046</v>
      </c>
      <c r="B53">
        <v>10120.275</v>
      </c>
      <c r="C53">
        <v>1143.5294120000001</v>
      </c>
      <c r="D53">
        <v>314.29854999999998</v>
      </c>
      <c r="E53">
        <v>1.856311209</v>
      </c>
      <c r="F53">
        <v>6.84544</v>
      </c>
      <c r="G53">
        <v>710.11599999999999</v>
      </c>
      <c r="H53">
        <v>280.83</v>
      </c>
      <c r="I53">
        <f t="shared" si="1"/>
        <v>12577.750713208998</v>
      </c>
      <c r="J53">
        <f t="shared" si="2"/>
        <v>12.577750713208998</v>
      </c>
      <c r="L53" s="1">
        <f t="shared" si="10"/>
        <v>80.461723489016308</v>
      </c>
      <c r="M53" s="1">
        <f t="shared" si="4"/>
        <v>9.0916844996703556</v>
      </c>
      <c r="N53" s="1">
        <f t="shared" si="5"/>
        <v>2.4988454387947723</v>
      </c>
      <c r="O53" s="1">
        <f t="shared" si="6"/>
        <v>1.4758689779489149E-2</v>
      </c>
      <c r="P53" s="1">
        <f t="shared" si="7"/>
        <v>5.4424993435519466E-2</v>
      </c>
      <c r="Q53" s="1">
        <f t="shared" si="8"/>
        <v>5.6458107350962603</v>
      </c>
      <c r="R53" s="1">
        <f t="shared" si="9"/>
        <v>2.2327521542073163</v>
      </c>
    </row>
    <row r="54" spans="1:18" x14ac:dyDescent="0.35">
      <c r="A54">
        <v>2047</v>
      </c>
      <c r="B54">
        <v>10120.275</v>
      </c>
      <c r="C54">
        <v>1143.5294120000001</v>
      </c>
      <c r="D54">
        <v>314.29854999999998</v>
      </c>
      <c r="E54">
        <v>1.856311209</v>
      </c>
      <c r="F54">
        <v>6.84544</v>
      </c>
      <c r="G54">
        <v>710.11599999999999</v>
      </c>
      <c r="H54">
        <v>280.83</v>
      </c>
      <c r="I54">
        <f t="shared" si="1"/>
        <v>12577.750713208998</v>
      </c>
      <c r="J54">
        <f t="shared" si="2"/>
        <v>12.577750713208998</v>
      </c>
      <c r="L54" s="1">
        <f t="shared" si="10"/>
        <v>80.461723489016308</v>
      </c>
      <c r="M54" s="1">
        <f t="shared" si="4"/>
        <v>9.0916844996703556</v>
      </c>
      <c r="N54" s="1">
        <f t="shared" si="5"/>
        <v>2.4988454387947723</v>
      </c>
      <c r="O54" s="1">
        <f t="shared" si="6"/>
        <v>1.4758689779489149E-2</v>
      </c>
      <c r="P54" s="1">
        <f t="shared" si="7"/>
        <v>5.4424993435519466E-2</v>
      </c>
      <c r="Q54" s="1">
        <f t="shared" si="8"/>
        <v>5.6458107350962603</v>
      </c>
      <c r="R54" s="1">
        <f t="shared" si="9"/>
        <v>2.2327521542073163</v>
      </c>
    </row>
    <row r="55" spans="1:18" x14ac:dyDescent="0.35">
      <c r="A55">
        <v>2048</v>
      </c>
      <c r="B55">
        <v>10120.275</v>
      </c>
      <c r="C55">
        <v>1143.5294120000001</v>
      </c>
      <c r="D55">
        <v>314.29854999999998</v>
      </c>
      <c r="E55">
        <v>1.856311209</v>
      </c>
      <c r="F55">
        <v>6.84544</v>
      </c>
      <c r="G55">
        <v>710.11599999999999</v>
      </c>
      <c r="H55">
        <v>280.83</v>
      </c>
      <c r="I55">
        <f t="shared" si="1"/>
        <v>12577.750713208998</v>
      </c>
      <c r="J55">
        <f t="shared" si="2"/>
        <v>12.577750713208998</v>
      </c>
      <c r="L55" s="1">
        <f t="shared" si="10"/>
        <v>80.461723489016308</v>
      </c>
      <c r="M55" s="1">
        <f t="shared" si="4"/>
        <v>9.0916844996703556</v>
      </c>
      <c r="N55" s="1">
        <f t="shared" si="5"/>
        <v>2.4988454387947723</v>
      </c>
      <c r="O55" s="1">
        <f t="shared" si="6"/>
        <v>1.4758689779489149E-2</v>
      </c>
      <c r="P55" s="1">
        <f t="shared" si="7"/>
        <v>5.4424993435519466E-2</v>
      </c>
      <c r="Q55" s="1">
        <f t="shared" si="8"/>
        <v>5.6458107350962603</v>
      </c>
      <c r="R55" s="1">
        <f t="shared" si="9"/>
        <v>2.2327521542073163</v>
      </c>
    </row>
    <row r="56" spans="1:18" x14ac:dyDescent="0.35">
      <c r="A56">
        <v>2049</v>
      </c>
      <c r="B56">
        <v>10120.275</v>
      </c>
      <c r="C56">
        <v>1143.5294120000001</v>
      </c>
      <c r="D56">
        <v>314.29854999999998</v>
      </c>
      <c r="E56">
        <v>1.856311209</v>
      </c>
      <c r="F56">
        <v>6.84544</v>
      </c>
      <c r="G56">
        <v>710.11599999999999</v>
      </c>
      <c r="H56">
        <v>280.83</v>
      </c>
      <c r="I56">
        <f t="shared" si="1"/>
        <v>12577.750713208998</v>
      </c>
      <c r="J56">
        <f t="shared" si="2"/>
        <v>12.577750713208998</v>
      </c>
      <c r="L56" s="1">
        <f t="shared" si="10"/>
        <v>80.461723489016308</v>
      </c>
      <c r="M56" s="1">
        <f t="shared" si="4"/>
        <v>9.0916844996703556</v>
      </c>
      <c r="N56" s="1">
        <f t="shared" si="5"/>
        <v>2.4988454387947723</v>
      </c>
      <c r="O56" s="1">
        <f t="shared" si="6"/>
        <v>1.4758689779489149E-2</v>
      </c>
      <c r="P56" s="1">
        <f t="shared" si="7"/>
        <v>5.4424993435519466E-2</v>
      </c>
      <c r="Q56" s="1">
        <f t="shared" si="8"/>
        <v>5.6458107350962603</v>
      </c>
      <c r="R56" s="1">
        <f t="shared" si="9"/>
        <v>2.2327521542073163</v>
      </c>
    </row>
    <row r="57" spans="1:18" x14ac:dyDescent="0.35">
      <c r="A57">
        <v>2050</v>
      </c>
      <c r="B57">
        <v>10120.275</v>
      </c>
      <c r="C57">
        <v>1143.5294120000001</v>
      </c>
      <c r="D57">
        <v>314.29854999999998</v>
      </c>
      <c r="E57">
        <v>1.856311209</v>
      </c>
      <c r="F57">
        <v>6.84544</v>
      </c>
      <c r="G57">
        <v>710.11599999999999</v>
      </c>
      <c r="H57">
        <v>280.83</v>
      </c>
      <c r="I57">
        <f t="shared" si="1"/>
        <v>12577.750713208998</v>
      </c>
      <c r="J57">
        <f t="shared" si="2"/>
        <v>12.577750713208998</v>
      </c>
      <c r="L57" s="1">
        <f t="shared" si="10"/>
        <v>80.461723489016308</v>
      </c>
      <c r="M57" s="1">
        <f t="shared" si="4"/>
        <v>9.0916844996703556</v>
      </c>
      <c r="N57" s="1">
        <f t="shared" si="5"/>
        <v>2.4988454387947723</v>
      </c>
      <c r="O57" s="1">
        <f t="shared" si="6"/>
        <v>1.4758689779489149E-2</v>
      </c>
      <c r="P57" s="1">
        <f t="shared" si="7"/>
        <v>5.4424993435519466E-2</v>
      </c>
      <c r="Q57" s="1">
        <f t="shared" si="8"/>
        <v>5.6458107350962603</v>
      </c>
      <c r="R57" s="1">
        <f t="shared" si="9"/>
        <v>2.2327521542073163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64F1-E6DD-45E9-8C55-1E9289DFBD1B}">
  <dimension ref="A1:E14"/>
  <sheetViews>
    <sheetView workbookViewId="0">
      <selection activeCell="E5" sqref="E5:E11"/>
    </sheetView>
  </sheetViews>
  <sheetFormatPr defaultRowHeight="14.5" x14ac:dyDescent="0.35"/>
  <cols>
    <col min="1" max="1" width="15.453125" customWidth="1"/>
    <col min="2" max="3" width="9.7265625" bestFit="1" customWidth="1"/>
    <col min="4" max="4" width="11.453125" bestFit="1" customWidth="1"/>
  </cols>
  <sheetData>
    <row r="1" spans="1:5" ht="15" thickBot="1" x14ac:dyDescent="0.4">
      <c r="D1">
        <f>777/437</f>
        <v>1.7780320366132722</v>
      </c>
    </row>
    <row r="2" spans="1:5" ht="43.5" x14ac:dyDescent="0.35">
      <c r="A2" s="16" t="s">
        <v>12</v>
      </c>
      <c r="B2" s="4" t="s">
        <v>13</v>
      </c>
      <c r="C2" s="4" t="s">
        <v>15</v>
      </c>
      <c r="D2" s="4" t="s">
        <v>15</v>
      </c>
      <c r="E2" s="4" t="s">
        <v>15</v>
      </c>
    </row>
    <row r="3" spans="1:5" ht="29.5" thickBot="1" x14ac:dyDescent="0.4">
      <c r="A3" s="17"/>
      <c r="B3" s="5" t="s">
        <v>14</v>
      </c>
      <c r="C3" s="5" t="s">
        <v>16</v>
      </c>
      <c r="D3" s="3">
        <v>777</v>
      </c>
      <c r="E3" s="3">
        <v>777</v>
      </c>
    </row>
    <row r="4" spans="1:5" ht="15" thickBot="1" x14ac:dyDescent="0.4">
      <c r="A4" s="6" t="s">
        <v>17</v>
      </c>
      <c r="B4" s="8">
        <v>27000000</v>
      </c>
      <c r="C4" s="8">
        <v>47760000</v>
      </c>
      <c r="D4" s="12">
        <f>B4*$D$1</f>
        <v>48006864.988558352</v>
      </c>
      <c r="E4" s="13">
        <f>ROUND(D4,-4)</f>
        <v>48010000</v>
      </c>
    </row>
    <row r="5" spans="1:5" ht="15" thickBot="1" x14ac:dyDescent="0.4">
      <c r="A5" s="6" t="s">
        <v>3</v>
      </c>
      <c r="B5" s="8">
        <v>20600000</v>
      </c>
      <c r="C5" s="8">
        <v>36440000</v>
      </c>
      <c r="D5" s="12">
        <f t="shared" ref="D5:D11" si="0">B5*$D$1</f>
        <v>36627459.954233408</v>
      </c>
      <c r="E5" s="13">
        <f t="shared" ref="E5:E6" si="1">ROUND(D5,-4)</f>
        <v>36630000</v>
      </c>
    </row>
    <row r="6" spans="1:5" ht="15" thickBot="1" x14ac:dyDescent="0.4">
      <c r="A6" s="6" t="s">
        <v>18</v>
      </c>
      <c r="B6" s="8">
        <v>2800000</v>
      </c>
      <c r="C6" s="7">
        <v>4950000</v>
      </c>
      <c r="D6" s="12">
        <f t="shared" si="0"/>
        <v>4978489.7025171621</v>
      </c>
      <c r="E6" s="13">
        <f t="shared" si="1"/>
        <v>4980000</v>
      </c>
    </row>
    <row r="7" spans="1:5" ht="15" thickBot="1" x14ac:dyDescent="0.4">
      <c r="A7" s="6" t="s">
        <v>7</v>
      </c>
      <c r="B7" s="8">
        <v>2100000</v>
      </c>
      <c r="C7" s="7">
        <v>3715000</v>
      </c>
      <c r="D7" s="12">
        <f t="shared" si="0"/>
        <v>3733867.2768878718</v>
      </c>
      <c r="E7" s="13">
        <f>ROUND(D7,-3)</f>
        <v>3734000</v>
      </c>
    </row>
    <row r="8" spans="1:5" ht="15" thickBot="1" x14ac:dyDescent="0.4">
      <c r="A8" s="9" t="s">
        <v>19</v>
      </c>
      <c r="B8" s="8">
        <v>239000</v>
      </c>
      <c r="C8" s="7">
        <v>423000</v>
      </c>
      <c r="D8" s="12">
        <f t="shared" si="0"/>
        <v>424949.65675057209</v>
      </c>
      <c r="E8" s="13">
        <f>ROUND(D8,-3)</f>
        <v>425000</v>
      </c>
    </row>
    <row r="9" spans="1:5" ht="15" thickBot="1" x14ac:dyDescent="0.4">
      <c r="A9" s="6" t="s">
        <v>4</v>
      </c>
      <c r="B9" s="8">
        <v>1270000</v>
      </c>
      <c r="C9" s="7">
        <v>2246000</v>
      </c>
      <c r="D9" s="12">
        <f t="shared" si="0"/>
        <v>2258100.6864988557</v>
      </c>
      <c r="E9" s="13">
        <f>ROUND(D9,-3)</f>
        <v>2258000</v>
      </c>
    </row>
    <row r="10" spans="1:5" ht="15" thickBot="1" x14ac:dyDescent="0.4">
      <c r="A10" s="6" t="s">
        <v>5</v>
      </c>
      <c r="B10" s="8">
        <v>11000</v>
      </c>
      <c r="C10" s="7">
        <v>19000</v>
      </c>
      <c r="D10" s="12">
        <f t="shared" si="0"/>
        <v>19558.352402745993</v>
      </c>
      <c r="E10" s="13">
        <f>ROUND(D10,-2)</f>
        <v>19600</v>
      </c>
    </row>
    <row r="11" spans="1:5" ht="15" thickBot="1" x14ac:dyDescent="0.4">
      <c r="A11" s="6" t="s">
        <v>20</v>
      </c>
      <c r="B11" s="8">
        <v>170000</v>
      </c>
      <c r="C11" s="7">
        <v>300000</v>
      </c>
      <c r="D11" s="12">
        <f t="shared" si="0"/>
        <v>302265.4462242563</v>
      </c>
      <c r="E11" s="13">
        <f>ROUND(D11,-2)</f>
        <v>302300</v>
      </c>
    </row>
    <row r="13" spans="1:5" x14ac:dyDescent="0.35">
      <c r="A13" s="10"/>
    </row>
    <row r="14" spans="1:5" x14ac:dyDescent="0.35">
      <c r="A14" s="11" t="s">
        <v>21</v>
      </c>
    </row>
  </sheetData>
  <mergeCells count="1">
    <mergeCell ref="A2:A3"/>
  </mergeCells>
  <hyperlinks>
    <hyperlink ref="A8" location="_ftn1" display="_ftn1" xr:uid="{33F955CD-0490-452F-BCD4-CBAD6472B0BC}"/>
    <hyperlink ref="A14" location="_ftnref1" display="_ftnref1" xr:uid="{241ABD1F-9ACB-402B-BE02-228EF168452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CSA Scaling</vt:lpstr>
      <vt:lpstr>'CSA Scaling'!_ftn1</vt:lpstr>
      <vt:lpstr>'CSA Scaling'!_ftnref1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2021-02-10T17:55:20Z</dcterms:created>
  <dcterms:modified xsi:type="dcterms:W3CDTF">2021-11-12T22:23:58Z</dcterms:modified>
</cp:coreProperties>
</file>