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F81F88A0-58E2-4E89-8F70-1A7F3D05DD13}" xr6:coauthVersionLast="47" xr6:coauthVersionMax="47" xr10:uidLastSave="{00000000-0000-0000-0000-000000000000}"/>
  <bookViews>
    <workbookView xWindow="-110" yWindow="-110" windowWidth="19420" windowHeight="10420" xr2:uid="{0FB8D6CD-8546-4236-B63D-A974CB21DD58}"/>
  </bookViews>
  <sheets>
    <sheet name="Sheet1" sheetId="1" r:id="rId1"/>
    <sheet name="CSA Scaling" sheetId="2" r:id="rId2"/>
  </sheets>
  <definedNames>
    <definedName name="_ftn1" localSheetId="1">'CSA Scaling'!$A$14</definedName>
    <definedName name="_ftnref1" localSheetId="1">'CSA Scaling'!$A$8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AG3" i="1"/>
  <c r="AE6" i="1" s="1"/>
  <c r="E9" i="2"/>
  <c r="E7" i="2"/>
  <c r="E8" i="2"/>
  <c r="D1" i="2"/>
  <c r="D7" i="2"/>
  <c r="D8" i="2"/>
  <c r="D9" i="2"/>
  <c r="D10" i="2"/>
  <c r="E10" i="2" s="1"/>
  <c r="D11" i="2"/>
  <c r="E11" i="2" s="1"/>
  <c r="D4" i="2"/>
  <c r="E4" i="2" s="1"/>
  <c r="D5" i="2"/>
  <c r="E5" i="2" s="1"/>
  <c r="I2" i="1"/>
  <c r="O2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M8" i="1" s="1"/>
  <c r="I9" i="1"/>
  <c r="Q9" i="1" s="1"/>
  <c r="I10" i="1"/>
  <c r="M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M15" i="1" s="1"/>
  <c r="I16" i="1"/>
  <c r="M16" i="1" s="1"/>
  <c r="I17" i="1"/>
  <c r="Q17" i="1" s="1"/>
  <c r="I18" i="1"/>
  <c r="M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P23" i="1" s="1"/>
  <c r="I24" i="1"/>
  <c r="Q24" i="1" s="1"/>
  <c r="I25" i="1"/>
  <c r="Q25" i="1" s="1"/>
  <c r="I26" i="1"/>
  <c r="M26" i="1" s="1"/>
  <c r="I27" i="1"/>
  <c r="J27" i="1" s="1"/>
  <c r="K27" i="1" s="1"/>
  <c r="I28" i="1"/>
  <c r="J28" i="1" s="1"/>
  <c r="K28" i="1" s="1"/>
  <c r="I29" i="1"/>
  <c r="J29" i="1" s="1"/>
  <c r="K29" i="1" s="1"/>
  <c r="I30" i="1"/>
  <c r="O30" i="1" s="1"/>
  <c r="I31" i="1"/>
  <c r="P31" i="1" s="1"/>
  <c r="I32" i="1"/>
  <c r="P32" i="1" s="1"/>
  <c r="I33" i="1"/>
  <c r="M33" i="1" s="1"/>
  <c r="I34" i="1"/>
  <c r="M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M40" i="1" s="1"/>
  <c r="I41" i="1"/>
  <c r="P41" i="1" s="1"/>
  <c r="I42" i="1"/>
  <c r="M42" i="1" s="1"/>
  <c r="I43" i="1"/>
  <c r="P43" i="1" s="1"/>
  <c r="I44" i="1"/>
  <c r="J44" i="1" s="1"/>
  <c r="K44" i="1" s="1"/>
  <c r="I45" i="1"/>
  <c r="J45" i="1" s="1"/>
  <c r="K45" i="1" s="1"/>
  <c r="I46" i="1"/>
  <c r="J46" i="1" s="1"/>
  <c r="K46" i="1" s="1"/>
  <c r="I47" i="1"/>
  <c r="P47" i="1" s="1"/>
  <c r="I48" i="1"/>
  <c r="M48" i="1" s="1"/>
  <c r="I49" i="1"/>
  <c r="P49" i="1" s="1"/>
  <c r="I50" i="1"/>
  <c r="M50" i="1" s="1"/>
  <c r="I51" i="1"/>
  <c r="P51" i="1" s="1"/>
  <c r="I52" i="1"/>
  <c r="J52" i="1" s="1"/>
  <c r="K52" i="1" s="1"/>
  <c r="I53" i="1"/>
  <c r="J53" i="1" s="1"/>
  <c r="K53" i="1" s="1"/>
  <c r="I54" i="1"/>
  <c r="J54" i="1" s="1"/>
  <c r="K54" i="1" s="1"/>
  <c r="I55" i="1"/>
  <c r="P55" i="1" s="1"/>
  <c r="I56" i="1"/>
  <c r="M56" i="1" s="1"/>
  <c r="I57" i="1"/>
  <c r="Q57" i="1" s="1"/>
  <c r="O3" i="1"/>
  <c r="Q13" i="1" l="1"/>
  <c r="M7" i="1"/>
  <c r="Q5" i="1"/>
  <c r="P3" i="1"/>
  <c r="O45" i="1"/>
  <c r="P39" i="1"/>
  <c r="Q4" i="1"/>
  <c r="Q11" i="1"/>
  <c r="Q35" i="1"/>
  <c r="M28" i="1"/>
  <c r="Q27" i="1"/>
  <c r="M36" i="1"/>
  <c r="Q19" i="1"/>
  <c r="Q37" i="1"/>
  <c r="Q29" i="1"/>
  <c r="M45" i="1"/>
  <c r="Q21" i="1"/>
  <c r="P53" i="1"/>
  <c r="M52" i="1"/>
  <c r="M20" i="1"/>
  <c r="J43" i="1"/>
  <c r="K43" i="1" s="1"/>
  <c r="Q15" i="1"/>
  <c r="M44" i="1"/>
  <c r="M12" i="1"/>
  <c r="O15" i="1"/>
  <c r="M54" i="1"/>
  <c r="P14" i="1"/>
  <c r="J51" i="1"/>
  <c r="K51" i="1" s="1"/>
  <c r="N14" i="1"/>
  <c r="J48" i="1"/>
  <c r="K48" i="1" s="1"/>
  <c r="J16" i="1"/>
  <c r="K16" i="1" s="1"/>
  <c r="M46" i="1"/>
  <c r="J40" i="1"/>
  <c r="K40" i="1" s="1"/>
  <c r="J8" i="1"/>
  <c r="K8" i="1" s="1"/>
  <c r="O22" i="1"/>
  <c r="Q22" i="1"/>
  <c r="M22" i="1"/>
  <c r="J32" i="1"/>
  <c r="K32" i="1" s="1"/>
  <c r="M38" i="1"/>
  <c r="J56" i="1"/>
  <c r="K56" i="1" s="1"/>
  <c r="J24" i="1"/>
  <c r="K24" i="1" s="1"/>
  <c r="Q7" i="1"/>
  <c r="J55" i="1"/>
  <c r="K55" i="1" s="1"/>
  <c r="J47" i="1"/>
  <c r="K47" i="1" s="1"/>
  <c r="J31" i="1"/>
  <c r="K31" i="1" s="1"/>
  <c r="J23" i="1"/>
  <c r="K23" i="1" s="1"/>
  <c r="J15" i="1"/>
  <c r="K15" i="1" s="1"/>
  <c r="Q30" i="1"/>
  <c r="M6" i="1"/>
  <c r="J30" i="1"/>
  <c r="K30" i="1" s="1"/>
  <c r="P30" i="1"/>
  <c r="N30" i="1"/>
  <c r="M30" i="1"/>
  <c r="J2" i="1"/>
  <c r="K2" i="1" s="1"/>
  <c r="J50" i="1"/>
  <c r="K50" i="1" s="1"/>
  <c r="J42" i="1"/>
  <c r="K42" i="1" s="1"/>
  <c r="J34" i="1"/>
  <c r="K34" i="1" s="1"/>
  <c r="J26" i="1"/>
  <c r="K26" i="1" s="1"/>
  <c r="J18" i="1"/>
  <c r="K18" i="1" s="1"/>
  <c r="J10" i="1"/>
  <c r="K10" i="1" s="1"/>
  <c r="J57" i="1"/>
  <c r="K57" i="1" s="1"/>
  <c r="J49" i="1"/>
  <c r="K49" i="1" s="1"/>
  <c r="J41" i="1"/>
  <c r="K41" i="1" s="1"/>
  <c r="J33" i="1"/>
  <c r="K33" i="1" s="1"/>
  <c r="J25" i="1"/>
  <c r="K25" i="1" s="1"/>
  <c r="J17" i="1"/>
  <c r="K17" i="1" s="1"/>
  <c r="J9" i="1"/>
  <c r="K9" i="1" s="1"/>
  <c r="D6" i="2"/>
  <c r="E6" i="2" s="1"/>
  <c r="M32" i="1"/>
  <c r="Q31" i="1"/>
  <c r="P15" i="1"/>
  <c r="Q23" i="1"/>
  <c r="O23" i="1"/>
  <c r="O14" i="1"/>
  <c r="O47" i="1"/>
  <c r="N22" i="1"/>
  <c r="O39" i="1"/>
  <c r="M23" i="1"/>
  <c r="P6" i="1"/>
  <c r="P9" i="1"/>
  <c r="P57" i="1"/>
  <c r="O9" i="1"/>
  <c r="O41" i="1"/>
  <c r="P24" i="1"/>
  <c r="Q6" i="1"/>
  <c r="N3" i="1"/>
  <c r="M43" i="1"/>
  <c r="M24" i="1"/>
  <c r="N6" i="1"/>
  <c r="Q32" i="1"/>
  <c r="Q14" i="1"/>
  <c r="O6" i="1"/>
  <c r="O11" i="1"/>
  <c r="Q41" i="1"/>
  <c r="Q33" i="1"/>
  <c r="O33" i="1"/>
  <c r="M49" i="1"/>
  <c r="M53" i="1"/>
  <c r="P45" i="1"/>
  <c r="N28" i="1"/>
  <c r="N51" i="1"/>
  <c r="N10" i="1"/>
  <c r="N9" i="1"/>
  <c r="N8" i="1"/>
  <c r="N44" i="1"/>
  <c r="N12" i="1"/>
  <c r="P19" i="1"/>
  <c r="N19" i="1"/>
  <c r="N26" i="1"/>
  <c r="N7" i="1"/>
  <c r="N36" i="1"/>
  <c r="N27" i="1"/>
  <c r="N50" i="1"/>
  <c r="N34" i="1"/>
  <c r="Q51" i="1"/>
  <c r="M9" i="1"/>
  <c r="N25" i="1"/>
  <c r="M57" i="1"/>
  <c r="N56" i="1"/>
  <c r="N48" i="1"/>
  <c r="N40" i="1"/>
  <c r="N32" i="1"/>
  <c r="N24" i="1"/>
  <c r="O55" i="1"/>
  <c r="M51" i="1"/>
  <c r="P44" i="1"/>
  <c r="P35" i="1"/>
  <c r="O31" i="1"/>
  <c r="P25" i="1"/>
  <c r="M17" i="1"/>
  <c r="P8" i="1"/>
  <c r="P4" i="1"/>
  <c r="N55" i="1"/>
  <c r="N47" i="1"/>
  <c r="N39" i="1"/>
  <c r="N31" i="1"/>
  <c r="N23" i="1"/>
  <c r="N15" i="1"/>
  <c r="Q53" i="1"/>
  <c r="Q49" i="1"/>
  <c r="Q43" i="1"/>
  <c r="O35" i="1"/>
  <c r="M31" i="1"/>
  <c r="O25" i="1"/>
  <c r="P22" i="1"/>
  <c r="Q16" i="1"/>
  <c r="M14" i="1"/>
  <c r="P7" i="1"/>
  <c r="O4" i="1"/>
  <c r="N54" i="1"/>
  <c r="N46" i="1"/>
  <c r="N38" i="1"/>
  <c r="N52" i="1"/>
  <c r="N20" i="1"/>
  <c r="Q52" i="1"/>
  <c r="M3" i="1"/>
  <c r="N43" i="1"/>
  <c r="N35" i="1"/>
  <c r="N11" i="1"/>
  <c r="P52" i="1"/>
  <c r="O19" i="1"/>
  <c r="N2" i="1"/>
  <c r="N42" i="1"/>
  <c r="N18" i="1"/>
  <c r="O57" i="1"/>
  <c r="M41" i="1"/>
  <c r="P27" i="1"/>
  <c r="P17" i="1"/>
  <c r="N57" i="1"/>
  <c r="N49" i="1"/>
  <c r="N41" i="1"/>
  <c r="N33" i="1"/>
  <c r="N17" i="1"/>
  <c r="O51" i="1"/>
  <c r="Q44" i="1"/>
  <c r="O27" i="1"/>
  <c r="O17" i="1"/>
  <c r="Q8" i="1"/>
  <c r="N16" i="1"/>
  <c r="O53" i="1"/>
  <c r="O49" i="1"/>
  <c r="O43" i="1"/>
  <c r="P33" i="1"/>
  <c r="M25" i="1"/>
  <c r="P16" i="1"/>
  <c r="P11" i="1"/>
  <c r="O7" i="1"/>
  <c r="M4" i="1"/>
  <c r="N53" i="1"/>
  <c r="N45" i="1"/>
  <c r="N37" i="1"/>
  <c r="N29" i="1"/>
  <c r="N21" i="1"/>
  <c r="N13" i="1"/>
  <c r="N5" i="1"/>
  <c r="N4" i="1"/>
  <c r="M55" i="1"/>
  <c r="M39" i="1"/>
  <c r="Q56" i="1"/>
  <c r="Q54" i="1"/>
  <c r="Q50" i="1"/>
  <c r="Q46" i="1"/>
  <c r="Q42" i="1"/>
  <c r="Q38" i="1"/>
  <c r="P54" i="1"/>
  <c r="P40" i="1"/>
  <c r="O56" i="1"/>
  <c r="O54" i="1"/>
  <c r="O52" i="1"/>
  <c r="O50" i="1"/>
  <c r="O48" i="1"/>
  <c r="O46" i="1"/>
  <c r="O44" i="1"/>
  <c r="O42" i="1"/>
  <c r="O40" i="1"/>
  <c r="O38" i="1"/>
  <c r="Q48" i="1"/>
  <c r="Q40" i="1"/>
  <c r="P56" i="1"/>
  <c r="P50" i="1"/>
  <c r="P48" i="1"/>
  <c r="P46" i="1"/>
  <c r="P42" i="1"/>
  <c r="P38" i="1"/>
  <c r="M47" i="1"/>
  <c r="Q55" i="1"/>
  <c r="Q47" i="1"/>
  <c r="Q45" i="1"/>
  <c r="Q39" i="1"/>
  <c r="P37" i="1"/>
  <c r="P29" i="1"/>
  <c r="P21" i="1"/>
  <c r="P13" i="1"/>
  <c r="P5" i="1"/>
  <c r="O37" i="1"/>
  <c r="O29" i="1"/>
  <c r="O21" i="1"/>
  <c r="O13" i="1"/>
  <c r="O5" i="1"/>
  <c r="M37" i="1"/>
  <c r="M35" i="1"/>
  <c r="M29" i="1"/>
  <c r="M27" i="1"/>
  <c r="M21" i="1"/>
  <c r="M19" i="1"/>
  <c r="M13" i="1"/>
  <c r="M11" i="1"/>
  <c r="M5" i="1"/>
  <c r="M2" i="1"/>
  <c r="Q36" i="1"/>
  <c r="Q34" i="1"/>
  <c r="Q28" i="1"/>
  <c r="Q26" i="1"/>
  <c r="Q20" i="1"/>
  <c r="Q18" i="1"/>
  <c r="Q12" i="1"/>
  <c r="Q10" i="1"/>
  <c r="Q2" i="1"/>
  <c r="P36" i="1"/>
  <c r="P34" i="1"/>
  <c r="P28" i="1"/>
  <c r="P26" i="1"/>
  <c r="P20" i="1"/>
  <c r="P18" i="1"/>
  <c r="P12" i="1"/>
  <c r="P10" i="1"/>
  <c r="P2" i="1"/>
  <c r="O36" i="1"/>
  <c r="O34" i="1"/>
  <c r="O32" i="1"/>
  <c r="O28" i="1"/>
  <c r="O26" i="1"/>
  <c r="O24" i="1"/>
  <c r="O20" i="1"/>
  <c r="O18" i="1"/>
  <c r="O16" i="1"/>
  <c r="O12" i="1"/>
  <c r="O10" i="1"/>
  <c r="O8" i="1"/>
  <c r="Q3" i="1"/>
</calcChain>
</file>

<file path=xl/sharedStrings.xml><?xml version="1.0" encoding="utf-8"?>
<sst xmlns="http://schemas.openxmlformats.org/spreadsheetml/2006/main" count="52" uniqueCount="34">
  <si>
    <t>year</t>
  </si>
  <si>
    <t>g</t>
  </si>
  <si>
    <t>Copper</t>
  </si>
  <si>
    <t>Glass</t>
  </si>
  <si>
    <t>Silicon</t>
  </si>
  <si>
    <t>Silver</t>
  </si>
  <si>
    <t>Total</t>
  </si>
  <si>
    <t>Aluminium</t>
  </si>
  <si>
    <t>r</t>
  </si>
  <si>
    <t>b</t>
  </si>
  <si>
    <t>Aluminum</t>
  </si>
  <si>
    <t>Module Mass [kg]</t>
  </si>
  <si>
    <t>Module Mass [kg] +8% for plastics</t>
  </si>
  <si>
    <t>Material</t>
  </si>
  <si>
    <t>CSA Group</t>
  </si>
  <si>
    <r>
      <t xml:space="preserve">(437 GW) </t>
    </r>
    <r>
      <rPr>
        <sz val="11"/>
        <color theme="1"/>
        <rFont val="Calibri"/>
        <family val="2"/>
        <scheme val="minor"/>
      </rPr>
      <t>[13]</t>
    </r>
  </si>
  <si>
    <t>CSA Group Scaled</t>
  </si>
  <si>
    <t>(773 GW)</t>
  </si>
  <si>
    <t>Module</t>
  </si>
  <si>
    <t>Polymers</t>
  </si>
  <si>
    <t xml:space="preserve">Copper[1] </t>
  </si>
  <si>
    <t>Other</t>
  </si>
  <si>
    <t>[1] Other material compositions include copper external to the module, including junction box and cabling, while currently our baseline only includes the busbar and cell stringing internal to the module.</t>
  </si>
  <si>
    <t>Encapsulant</t>
  </si>
  <si>
    <t>Backsheets</t>
  </si>
  <si>
    <t>um</t>
  </si>
  <si>
    <t>Thcikness</t>
  </si>
  <si>
    <t>m3</t>
  </si>
  <si>
    <t>Volume for 1 m2 of panel</t>
  </si>
  <si>
    <t>cc</t>
  </si>
  <si>
    <t>Density</t>
  </si>
  <si>
    <t>Weight</t>
  </si>
  <si>
    <t>g/cc</t>
  </si>
  <si>
    <t xml:space="preserve">QUICK ENCAPSULANT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</si>
</sst>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5156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0" fillId="0" borderId="4" xfId="0" applyNumberForma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3" fillId="0" borderId="2" xfId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5" fillId="0" borderId="0" xfId="0" applyFont="1"/>
    <xf numFmtId="0" fontId="4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CA02C"/>
      <color rgb="FFD62728"/>
      <color rgb="FFFF7F0E"/>
      <color rgb="FF1F77BE"/>
      <color rgb="FF00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Module Composition Annually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4-4D08-9C47-5264B03B267D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D4-4D08-9C47-5264B03B267D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D4-4D08-9C47-5264B03B267D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D4-4D08-9C47-5264B03B2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92368"/>
        <c:axId val="603256384"/>
      </c:areaChart>
      <c:dateAx>
        <c:axId val="6020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03256384"/>
        <c:crosses val="autoZero"/>
        <c:auto val="0"/>
        <c:lblOffset val="100"/>
        <c:baseTimeUnit val="days"/>
      </c:dateAx>
      <c:valAx>
        <c:axId val="603256384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0209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Annual Module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D-420A-95CC-2810FD5FA75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D-420A-95CC-2810FD5FA75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D-420A-95CC-2810FD5FA75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D-420A-95CC-2810FD5FA75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Sheet1!$F$2:$F$37</c:f>
              <c:numCache>
                <c:formatCode>General</c:formatCode>
                <c:ptCount val="3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AD-420A-95CC-2810FD5F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cat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1"/>
        <c:lblAlgn val="ctr"/>
        <c:lblOffset val="100"/>
        <c:noMultiLvlLbl val="0"/>
      </c:cat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Module Mass [kg] +8% for plastics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Sheet1!$K$2:$K$57</c:f>
              <c:numCache>
                <c:formatCode>General</c:formatCode>
                <c:ptCount val="56"/>
                <c:pt idx="0">
                  <c:v>12.995621465688</c:v>
                </c:pt>
                <c:pt idx="1">
                  <c:v>12.8942816639796</c:v>
                </c:pt>
                <c:pt idx="2">
                  <c:v>12.5298023657112</c:v>
                </c:pt>
                <c:pt idx="3">
                  <c:v>12.335735421802802</c:v>
                </c:pt>
                <c:pt idx="4">
                  <c:v>12.2539383356652</c:v>
                </c:pt>
                <c:pt idx="5">
                  <c:v>12.149924067932401</c:v>
                </c:pt>
                <c:pt idx="6">
                  <c:v>12.079445007898801</c:v>
                </c:pt>
                <c:pt idx="7">
                  <c:v>12.013050358728</c:v>
                </c:pt>
                <c:pt idx="8">
                  <c:v>11.963559040117199</c:v>
                </c:pt>
                <c:pt idx="9">
                  <c:v>11.876400025815601</c:v>
                </c:pt>
                <c:pt idx="10">
                  <c:v>11.5947028755288</c:v>
                </c:pt>
                <c:pt idx="11">
                  <c:v>11.4337854051912</c:v>
                </c:pt>
                <c:pt idx="12">
                  <c:v>11.375161269944401</c:v>
                </c:pt>
                <c:pt idx="13">
                  <c:v>11.318091671566799</c:v>
                </c:pt>
                <c:pt idx="14">
                  <c:v>11.287616101200001</c:v>
                </c:pt>
                <c:pt idx="15">
                  <c:v>11.258000001183596</c:v>
                </c:pt>
                <c:pt idx="16">
                  <c:v>11.233578934954798</c:v>
                </c:pt>
                <c:pt idx="17">
                  <c:v>11.313864513484919</c:v>
                </c:pt>
                <c:pt idx="18">
                  <c:v>11.02659147599112</c:v>
                </c:pt>
                <c:pt idx="19">
                  <c:v>11.140607814849361</c:v>
                </c:pt>
                <c:pt idx="20">
                  <c:v>10.96246778752476</c:v>
                </c:pt>
                <c:pt idx="21">
                  <c:v>10.80100860444972</c:v>
                </c:pt>
                <c:pt idx="22">
                  <c:v>10.90807975400508</c:v>
                </c:pt>
                <c:pt idx="23">
                  <c:v>10.94519436745284</c:v>
                </c:pt>
                <c:pt idx="24">
                  <c:v>11.194951847950797</c:v>
                </c:pt>
                <c:pt idx="25">
                  <c:v>11.567902990764599</c:v>
                </c:pt>
                <c:pt idx="26">
                  <c:v>11.532421625186521</c:v>
                </c:pt>
                <c:pt idx="27">
                  <c:v>11.58121854866376</c:v>
                </c:pt>
                <c:pt idx="28">
                  <c:v>11.63443562130456</c:v>
                </c:pt>
                <c:pt idx="29">
                  <c:v>11.53144242227556</c:v>
                </c:pt>
                <c:pt idx="30">
                  <c:v>11.428079989552561</c:v>
                </c:pt>
                <c:pt idx="31">
                  <c:v>11.59537235587992</c:v>
                </c:pt>
                <c:pt idx="32">
                  <c:v>11.760026618328121</c:v>
                </c:pt>
                <c:pt idx="33">
                  <c:v>11.925495606738599</c:v>
                </c:pt>
                <c:pt idx="34">
                  <c:v>12.122852017801682</c:v>
                </c:pt>
                <c:pt idx="35">
                  <c:v>12.317688854865718</c:v>
                </c:pt>
                <c:pt idx="36">
                  <c:v>12.513749090265719</c:v>
                </c:pt>
                <c:pt idx="37">
                  <c:v>12.513749090265719</c:v>
                </c:pt>
                <c:pt idx="38">
                  <c:v>12.513749090265719</c:v>
                </c:pt>
                <c:pt idx="39">
                  <c:v>12.513749090265719</c:v>
                </c:pt>
                <c:pt idx="40">
                  <c:v>12.513749090265719</c:v>
                </c:pt>
                <c:pt idx="41">
                  <c:v>12.513749090265719</c:v>
                </c:pt>
                <c:pt idx="42">
                  <c:v>12.513749090265719</c:v>
                </c:pt>
                <c:pt idx="43">
                  <c:v>12.513749090265719</c:v>
                </c:pt>
                <c:pt idx="44">
                  <c:v>12.513749090265719</c:v>
                </c:pt>
                <c:pt idx="45">
                  <c:v>12.513749090265719</c:v>
                </c:pt>
                <c:pt idx="46">
                  <c:v>12.513749090265719</c:v>
                </c:pt>
                <c:pt idx="47">
                  <c:v>12.513749090265719</c:v>
                </c:pt>
                <c:pt idx="48">
                  <c:v>12.513749090265719</c:v>
                </c:pt>
                <c:pt idx="49">
                  <c:v>12.513749090265719</c:v>
                </c:pt>
                <c:pt idx="50">
                  <c:v>12.513749090265719</c:v>
                </c:pt>
                <c:pt idx="51">
                  <c:v>12.513749090265719</c:v>
                </c:pt>
                <c:pt idx="52">
                  <c:v>12.513749090265719</c:v>
                </c:pt>
                <c:pt idx="53">
                  <c:v>12.513749090265719</c:v>
                </c:pt>
                <c:pt idx="54">
                  <c:v>12.513749090265719</c:v>
                </c:pt>
                <c:pt idx="55">
                  <c:v>12.513749090265719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D7-4E25-A984-53C6475D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40960"/>
        <c:axId val="410540632"/>
      </c:scatterChart>
      <c:valAx>
        <c:axId val="4105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40632"/>
        <c:crosses val="autoZero"/>
        <c:crossBetween val="midCat"/>
      </c:valAx>
      <c:valAx>
        <c:axId val="41054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F-4A10-93F1-674C47718A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Sheet1!$C$2:$C$57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F-4A10-93F1-674C47718A1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F-4A10-93F1-674C47718A1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F-4A10-93F1-674C47718A1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F-4A10-93F1-674C47718A1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Encapsulant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25400"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Sheet1!$G$2:$G$57</c:f>
              <c:numCache>
                <c:formatCode>General</c:formatCode>
                <c:ptCount val="56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846</c:v>
                </c:pt>
                <c:pt idx="8">
                  <c:v>846</c:v>
                </c:pt>
                <c:pt idx="9">
                  <c:v>846</c:v>
                </c:pt>
                <c:pt idx="10">
                  <c:v>846</c:v>
                </c:pt>
                <c:pt idx="11">
                  <c:v>846</c:v>
                </c:pt>
                <c:pt idx="12">
                  <c:v>846</c:v>
                </c:pt>
                <c:pt idx="13">
                  <c:v>846</c:v>
                </c:pt>
                <c:pt idx="14">
                  <c:v>846</c:v>
                </c:pt>
                <c:pt idx="15">
                  <c:v>846</c:v>
                </c:pt>
                <c:pt idx="16">
                  <c:v>846</c:v>
                </c:pt>
                <c:pt idx="17">
                  <c:v>846</c:v>
                </c:pt>
                <c:pt idx="18">
                  <c:v>846</c:v>
                </c:pt>
                <c:pt idx="19">
                  <c:v>848.09</c:v>
                </c:pt>
                <c:pt idx="20">
                  <c:v>850.28</c:v>
                </c:pt>
                <c:pt idx="21">
                  <c:v>852.81</c:v>
                </c:pt>
                <c:pt idx="22">
                  <c:v>847.99</c:v>
                </c:pt>
                <c:pt idx="23">
                  <c:v>848.95500000000004</c:v>
                </c:pt>
                <c:pt idx="24">
                  <c:v>851.31</c:v>
                </c:pt>
                <c:pt idx="25">
                  <c:v>849.44500000000005</c:v>
                </c:pt>
                <c:pt idx="26">
                  <c:v>849.14499999999998</c:v>
                </c:pt>
                <c:pt idx="27">
                  <c:v>839.24437499999999</c:v>
                </c:pt>
                <c:pt idx="28">
                  <c:v>829.23500000000001</c:v>
                </c:pt>
                <c:pt idx="29">
                  <c:v>801.36775</c:v>
                </c:pt>
                <c:pt idx="30">
                  <c:v>773.91700000000003</c:v>
                </c:pt>
                <c:pt idx="31">
                  <c:v>752.61400000000003</c:v>
                </c:pt>
                <c:pt idx="32">
                  <c:v>731.46833330000004</c:v>
                </c:pt>
                <c:pt idx="33">
                  <c:v>710.48</c:v>
                </c:pt>
                <c:pt idx="34">
                  <c:v>710.35866669999996</c:v>
                </c:pt>
                <c:pt idx="35">
                  <c:v>710.23733330000005</c:v>
                </c:pt>
                <c:pt idx="36">
                  <c:v>710.11599999999999</c:v>
                </c:pt>
                <c:pt idx="37">
                  <c:v>710.11599999999999</c:v>
                </c:pt>
                <c:pt idx="38">
                  <c:v>710.11599999999999</c:v>
                </c:pt>
                <c:pt idx="39">
                  <c:v>710.11599999999999</c:v>
                </c:pt>
                <c:pt idx="40">
                  <c:v>710.11599999999999</c:v>
                </c:pt>
                <c:pt idx="41">
                  <c:v>710.11599999999999</c:v>
                </c:pt>
                <c:pt idx="42">
                  <c:v>710.11599999999999</c:v>
                </c:pt>
                <c:pt idx="43">
                  <c:v>710.11599999999999</c:v>
                </c:pt>
                <c:pt idx="44">
                  <c:v>710.11599999999999</c:v>
                </c:pt>
                <c:pt idx="45">
                  <c:v>710.11599999999999</c:v>
                </c:pt>
                <c:pt idx="46">
                  <c:v>710.11599999999999</c:v>
                </c:pt>
                <c:pt idx="47">
                  <c:v>710.11599999999999</c:v>
                </c:pt>
                <c:pt idx="48">
                  <c:v>710.11599999999999</c:v>
                </c:pt>
                <c:pt idx="49">
                  <c:v>710.11599999999999</c:v>
                </c:pt>
                <c:pt idx="50">
                  <c:v>710.11599999999999</c:v>
                </c:pt>
                <c:pt idx="51">
                  <c:v>710.11599999999999</c:v>
                </c:pt>
                <c:pt idx="52">
                  <c:v>710.11599999999999</c:v>
                </c:pt>
                <c:pt idx="53">
                  <c:v>710.11599999999999</c:v>
                </c:pt>
                <c:pt idx="54">
                  <c:v>710.11599999999999</c:v>
                </c:pt>
                <c:pt idx="55">
                  <c:v>710.11599999999999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D-4863-A09C-A37DE859BAD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Backsheets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25400">
              <a:noFill/>
            </a:ln>
            <a:effectLst/>
          </c:spPr>
          <c:val>
            <c:numRef>
              <c:f>Sheet1!$H$2:$H$57</c:f>
              <c:numCache>
                <c:formatCode>General</c:formatCode>
                <c:ptCount val="56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532</c:v>
                </c:pt>
                <c:pt idx="4">
                  <c:v>532</c:v>
                </c:pt>
                <c:pt idx="5">
                  <c:v>532</c:v>
                </c:pt>
                <c:pt idx="6">
                  <c:v>532</c:v>
                </c:pt>
                <c:pt idx="7">
                  <c:v>532</c:v>
                </c:pt>
                <c:pt idx="8">
                  <c:v>532</c:v>
                </c:pt>
                <c:pt idx="9">
                  <c:v>532</c:v>
                </c:pt>
                <c:pt idx="10">
                  <c:v>532</c:v>
                </c:pt>
                <c:pt idx="11">
                  <c:v>532</c:v>
                </c:pt>
                <c:pt idx="12">
                  <c:v>532</c:v>
                </c:pt>
                <c:pt idx="13">
                  <c:v>532</c:v>
                </c:pt>
                <c:pt idx="14">
                  <c:v>532</c:v>
                </c:pt>
                <c:pt idx="15">
                  <c:v>532</c:v>
                </c:pt>
                <c:pt idx="16">
                  <c:v>532</c:v>
                </c:pt>
                <c:pt idx="17">
                  <c:v>532</c:v>
                </c:pt>
                <c:pt idx="18">
                  <c:v>532</c:v>
                </c:pt>
                <c:pt idx="19">
                  <c:v>532</c:v>
                </c:pt>
                <c:pt idx="20">
                  <c:v>532</c:v>
                </c:pt>
                <c:pt idx="21">
                  <c:v>532</c:v>
                </c:pt>
                <c:pt idx="22">
                  <c:v>532</c:v>
                </c:pt>
                <c:pt idx="23">
                  <c:v>532</c:v>
                </c:pt>
                <c:pt idx="24">
                  <c:v>532</c:v>
                </c:pt>
                <c:pt idx="25">
                  <c:v>532</c:v>
                </c:pt>
                <c:pt idx="26">
                  <c:v>520</c:v>
                </c:pt>
                <c:pt idx="27">
                  <c:v>510</c:v>
                </c:pt>
                <c:pt idx="28">
                  <c:v>500</c:v>
                </c:pt>
                <c:pt idx="29">
                  <c:v>490</c:v>
                </c:pt>
                <c:pt idx="30">
                  <c:v>480</c:v>
                </c:pt>
                <c:pt idx="31">
                  <c:v>470</c:v>
                </c:pt>
                <c:pt idx="32">
                  <c:v>460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B-4734-AFD9-03E580E9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>
                <a:alpha val="99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Module Composition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219075</xdr:colOff>
      <xdr:row>0</xdr:row>
      <xdr:rowOff>141287</xdr:rowOff>
    </xdr:from>
    <xdr:to>
      <xdr:col>28</xdr:col>
      <xdr:colOff>180975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E1610-1A64-4CA4-BDBA-A9C270E8A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63500</xdr:colOff>
      <xdr:row>0</xdr:row>
      <xdr:rowOff>141286</xdr:rowOff>
    </xdr:from>
    <xdr:to>
      <xdr:col>27</xdr:col>
      <xdr:colOff>285750</xdr:colOff>
      <xdr:row>24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5226D-3184-48E7-A8F4-F040E3C07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12</xdr:row>
      <xdr:rowOff>84137</xdr:rowOff>
    </xdr:from>
    <xdr:to>
      <xdr:col>23</xdr:col>
      <xdr:colOff>133350</xdr:colOff>
      <xdr:row>31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30F24E-70DE-40F8-BFE0-722D4D338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190499</xdr:colOff>
      <xdr:row>26</xdr:row>
      <xdr:rowOff>9525</xdr:rowOff>
    </xdr:from>
    <xdr:to>
      <xdr:col>26</xdr:col>
      <xdr:colOff>9525</xdr:colOff>
      <xdr:row>49</xdr:row>
      <xdr:rowOff>17145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7D943E-3770-4B9E-9806-F0C61C650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EC6-71A0-4178-BC01-33F7B8382BFB}">
  <dimension ref="A1:AH57"/>
  <sheetViews>
    <sheetView tabSelected="1" zoomScale="42" zoomScaleNormal="130" workbookViewId="0">
      <selection activeCell="G1" sqref="G1:H1048576"/>
    </sheetView>
  </sheetViews>
  <sheetFormatPr defaultRowHeight="14.5" x14ac:dyDescent="0.35"/>
  <cols>
    <col min="5" max="5" width="8.81640625" customWidth="1"/>
    <col min="8" max="8" width="13" customWidth="1"/>
    <col min="12" max="12" width="2.7265625" style="2" customWidth="1"/>
    <col min="13" max="13" width="10.453125" bestFit="1" customWidth="1"/>
    <col min="14" max="14" width="10.453125" customWidth="1"/>
    <col min="15" max="17" width="9.453125" bestFit="1" customWidth="1"/>
  </cols>
  <sheetData>
    <row r="1" spans="1:34" x14ac:dyDescent="0.35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2</v>
      </c>
      <c r="G1" t="s">
        <v>23</v>
      </c>
      <c r="H1" t="s">
        <v>24</v>
      </c>
      <c r="I1" t="s">
        <v>6</v>
      </c>
      <c r="J1" t="s">
        <v>11</v>
      </c>
      <c r="K1" t="s">
        <v>12</v>
      </c>
      <c r="M1" t="s">
        <v>3</v>
      </c>
      <c r="N1" t="s">
        <v>10</v>
      </c>
      <c r="O1" t="s">
        <v>4</v>
      </c>
      <c r="P1" t="s">
        <v>5</v>
      </c>
      <c r="Q1" t="s">
        <v>2</v>
      </c>
      <c r="AD1" s="15" t="s">
        <v>33</v>
      </c>
    </row>
    <row r="2" spans="1:34" x14ac:dyDescent="0.35">
      <c r="A2">
        <v>1995</v>
      </c>
      <c r="B2">
        <v>8000</v>
      </c>
      <c r="C2">
        <v>3091.18541</v>
      </c>
      <c r="D2">
        <v>848.42142860000001</v>
      </c>
      <c r="E2">
        <v>88</v>
      </c>
      <c r="F2">
        <v>5.3760000000000003</v>
      </c>
      <c r="G2">
        <v>846</v>
      </c>
      <c r="H2">
        <v>532</v>
      </c>
      <c r="I2">
        <f>SUM(B2:F2)</f>
        <v>12032.982838600001</v>
      </c>
      <c r="J2">
        <f>I2/1000</f>
        <v>12.032982838600001</v>
      </c>
      <c r="K2">
        <f>J2+0.08*J2</f>
        <v>12.995621465688</v>
      </c>
      <c r="M2" s="1">
        <f>B2/$I2*100</f>
        <v>66.483930936369333</v>
      </c>
      <c r="N2" s="1">
        <f>C2/$I2*100</f>
        <v>25.689269663744067</v>
      </c>
      <c r="O2" s="1">
        <f>D2/$I2*100</f>
        <v>7.0507989579972774</v>
      </c>
      <c r="P2" s="1">
        <f>E2/$I2*100</f>
        <v>0.73132324030006279</v>
      </c>
      <c r="Q2" s="1">
        <f>F2/$I2*100</f>
        <v>4.4677201589240205E-2</v>
      </c>
      <c r="AD2" t="s">
        <v>26</v>
      </c>
      <c r="AE2">
        <v>380</v>
      </c>
      <c r="AF2" t="s">
        <v>25</v>
      </c>
    </row>
    <row r="3" spans="1:34" x14ac:dyDescent="0.35">
      <c r="A3">
        <v>1996</v>
      </c>
      <c r="B3">
        <v>8000</v>
      </c>
      <c r="C3">
        <v>3017.4165459999999</v>
      </c>
      <c r="D3">
        <v>831.7857143</v>
      </c>
      <c r="E3">
        <v>84.571428569999995</v>
      </c>
      <c r="F3">
        <v>5.3760000000000003</v>
      </c>
      <c r="G3">
        <v>846</v>
      </c>
      <c r="H3">
        <v>532</v>
      </c>
      <c r="I3">
        <f>SUM(B3:F3)</f>
        <v>11939.14968887</v>
      </c>
      <c r="J3">
        <f t="shared" ref="J3:J57" si="0">I3/1000</f>
        <v>11.93914968887</v>
      </c>
      <c r="K3">
        <f t="shared" ref="K3:K57" si="1">J3+0.08*J3</f>
        <v>12.8942816639796</v>
      </c>
      <c r="M3" s="1">
        <f t="shared" ref="M3:M57" si="2">B3/$I3*100</f>
        <v>67.006446928610146</v>
      </c>
      <c r="N3" s="1">
        <f t="shared" ref="N3:N57" si="3">C3/$I3*100</f>
        <v>25.273295206382389</v>
      </c>
      <c r="O3" s="1">
        <f t="shared" ref="O3:O57" si="4">D3/$I3*100</f>
        <v>6.9668756651523793</v>
      </c>
      <c r="P3" s="1">
        <f t="shared" ref="P3:P57" si="5">E3/$I3*100</f>
        <v>0.70835386751905605</v>
      </c>
      <c r="Q3" s="1">
        <f t="shared" ref="Q3:Q57" si="6">F3/$I3*100</f>
        <v>4.5028332336026024E-2</v>
      </c>
      <c r="AD3" t="s">
        <v>28</v>
      </c>
      <c r="AE3">
        <f>1*1*AE2/1000000</f>
        <v>3.8000000000000002E-4</v>
      </c>
      <c r="AF3" t="s">
        <v>27</v>
      </c>
      <c r="AG3">
        <f>AE3*AG5</f>
        <v>380</v>
      </c>
      <c r="AH3" t="s">
        <v>29</v>
      </c>
    </row>
    <row r="4" spans="1:34" x14ac:dyDescent="0.35">
      <c r="A4">
        <v>1997</v>
      </c>
      <c r="B4">
        <v>8000</v>
      </c>
      <c r="C4">
        <v>2700</v>
      </c>
      <c r="D4">
        <v>815.15</v>
      </c>
      <c r="E4">
        <v>81.142857140000004</v>
      </c>
      <c r="F4">
        <v>5.3760000000000003</v>
      </c>
      <c r="G4">
        <v>846</v>
      </c>
      <c r="H4">
        <v>532</v>
      </c>
      <c r="I4">
        <f t="shared" ref="I4:I57" si="7">SUM(B4:F4)</f>
        <v>11601.668857139999</v>
      </c>
      <c r="J4">
        <f t="shared" si="0"/>
        <v>11.60166885714</v>
      </c>
      <c r="K4">
        <f t="shared" si="1"/>
        <v>12.5298023657112</v>
      </c>
      <c r="M4" s="1">
        <f t="shared" si="2"/>
        <v>68.955596806890156</v>
      </c>
      <c r="N4" s="1">
        <f t="shared" si="3"/>
        <v>23.27251392232543</v>
      </c>
      <c r="O4" s="1">
        <f t="shared" si="4"/>
        <v>7.0261443421420644</v>
      </c>
      <c r="P4" s="1">
        <f t="shared" si="5"/>
        <v>0.69940676758811615</v>
      </c>
      <c r="Q4" s="1">
        <f t="shared" si="6"/>
        <v>4.6338161054230192E-2</v>
      </c>
      <c r="AD4" t="s">
        <v>30</v>
      </c>
      <c r="AE4" s="14">
        <v>1.4</v>
      </c>
      <c r="AF4" t="s">
        <v>32</v>
      </c>
    </row>
    <row r="5" spans="1:34" x14ac:dyDescent="0.35">
      <c r="A5">
        <v>1998</v>
      </c>
      <c r="B5">
        <v>8000</v>
      </c>
      <c r="C5">
        <v>2540.3726710000001</v>
      </c>
      <c r="D5">
        <v>798.51428569999996</v>
      </c>
      <c r="E5">
        <v>77.714285709999999</v>
      </c>
      <c r="F5">
        <v>5.3760000000000003</v>
      </c>
      <c r="G5">
        <v>846</v>
      </c>
      <c r="H5">
        <v>532</v>
      </c>
      <c r="I5">
        <f t="shared" si="7"/>
        <v>11421.977242410001</v>
      </c>
      <c r="J5">
        <f t="shared" si="0"/>
        <v>11.421977242410001</v>
      </c>
      <c r="K5">
        <f t="shared" si="1"/>
        <v>12.335735421802802</v>
      </c>
      <c r="M5" s="1">
        <f t="shared" si="2"/>
        <v>70.040412708019232</v>
      </c>
      <c r="N5" s="1">
        <f t="shared" si="3"/>
        <v>22.24109378862665</v>
      </c>
      <c r="O5" s="1">
        <f t="shared" si="4"/>
        <v>6.9910337654596475</v>
      </c>
      <c r="P5" s="1">
        <f t="shared" si="5"/>
        <v>0.68039258055466523</v>
      </c>
      <c r="Q5" s="1">
        <f t="shared" si="6"/>
        <v>4.7067157339788931E-2</v>
      </c>
      <c r="AE5">
        <v>1</v>
      </c>
      <c r="AF5" t="s">
        <v>27</v>
      </c>
      <c r="AG5">
        <v>1000000</v>
      </c>
      <c r="AH5" t="s">
        <v>29</v>
      </c>
    </row>
    <row r="6" spans="1:34" x14ac:dyDescent="0.35">
      <c r="A6">
        <v>1999</v>
      </c>
      <c r="B6">
        <v>8000</v>
      </c>
      <c r="C6">
        <v>2484.6989140000001</v>
      </c>
      <c r="D6">
        <v>781.87857140000006</v>
      </c>
      <c r="E6">
        <v>74.285714290000001</v>
      </c>
      <c r="F6">
        <v>5.3760000000000003</v>
      </c>
      <c r="G6">
        <v>846</v>
      </c>
      <c r="H6">
        <v>532</v>
      </c>
      <c r="I6">
        <f t="shared" si="7"/>
        <v>11346.239199690001</v>
      </c>
      <c r="J6">
        <f t="shared" si="0"/>
        <v>11.34623919969</v>
      </c>
      <c r="K6">
        <f t="shared" si="1"/>
        <v>12.2539383356652</v>
      </c>
      <c r="M6" s="1">
        <f t="shared" si="2"/>
        <v>70.507944167249477</v>
      </c>
      <c r="N6" s="1">
        <f t="shared" si="3"/>
        <v>21.89887653759218</v>
      </c>
      <c r="O6" s="1">
        <f t="shared" si="4"/>
        <v>6.8910813322299997</v>
      </c>
      <c r="P6" s="1">
        <f t="shared" si="5"/>
        <v>0.65471662444794587</v>
      </c>
      <c r="Q6" s="1">
        <f t="shared" si="6"/>
        <v>4.7381338480391652E-2</v>
      </c>
      <c r="AD6" t="s">
        <v>31</v>
      </c>
      <c r="AE6">
        <f>AG3*AE4</f>
        <v>532</v>
      </c>
      <c r="AF6" t="s">
        <v>32</v>
      </c>
    </row>
    <row r="7" spans="1:34" x14ac:dyDescent="0.35">
      <c r="A7">
        <v>2000</v>
      </c>
      <c r="B7">
        <v>8000</v>
      </c>
      <c r="C7">
        <v>2433.9622639999998</v>
      </c>
      <c r="D7">
        <v>765.24285710000004</v>
      </c>
      <c r="E7">
        <v>45.34857143</v>
      </c>
      <c r="F7">
        <v>5.3760000000000003</v>
      </c>
      <c r="G7">
        <v>846</v>
      </c>
      <c r="H7">
        <v>532</v>
      </c>
      <c r="I7">
        <f t="shared" si="7"/>
        <v>11249.92969253</v>
      </c>
      <c r="J7">
        <f t="shared" si="0"/>
        <v>11.249929692530001</v>
      </c>
      <c r="K7">
        <f t="shared" si="1"/>
        <v>12.149924067932401</v>
      </c>
      <c r="M7" s="1">
        <f t="shared" si="2"/>
        <v>71.111555526538382</v>
      </c>
      <c r="N7" s="1">
        <f t="shared" si="3"/>
        <v>21.635355335741881</v>
      </c>
      <c r="O7" s="1">
        <f t="shared" si="4"/>
        <v>6.8022012404941909</v>
      </c>
      <c r="P7" s="1">
        <f t="shared" si="5"/>
        <v>0.40310093191170465</v>
      </c>
      <c r="Q7" s="1">
        <f t="shared" si="6"/>
        <v>4.77869653138338E-2</v>
      </c>
    </row>
    <row r="8" spans="1:34" x14ac:dyDescent="0.35">
      <c r="A8">
        <v>2001</v>
      </c>
      <c r="B8">
        <v>8000</v>
      </c>
      <c r="C8">
        <v>2387.5338750000001</v>
      </c>
      <c r="D8">
        <v>748.60714289999999</v>
      </c>
      <c r="E8">
        <v>43.154285710000003</v>
      </c>
      <c r="F8">
        <v>5.3760000000000003</v>
      </c>
      <c r="G8">
        <v>846</v>
      </c>
      <c r="H8">
        <v>532</v>
      </c>
      <c r="I8">
        <f t="shared" si="7"/>
        <v>11184.671303610001</v>
      </c>
      <c r="J8">
        <f t="shared" si="0"/>
        <v>11.184671303610001</v>
      </c>
      <c r="K8">
        <f t="shared" si="1"/>
        <v>12.079445007898801</v>
      </c>
      <c r="M8" s="1">
        <f t="shared" si="2"/>
        <v>71.526464952241327</v>
      </c>
      <c r="N8" s="1">
        <f t="shared" si="3"/>
        <v>21.346482254059556</v>
      </c>
      <c r="O8" s="1">
        <f t="shared" si="4"/>
        <v>6.6931528212042952</v>
      </c>
      <c r="P8" s="1">
        <f t="shared" si="5"/>
        <v>0.38583418804691544</v>
      </c>
      <c r="Q8" s="1">
        <f t="shared" si="6"/>
        <v>4.8065784447906171E-2</v>
      </c>
    </row>
    <row r="9" spans="1:34" x14ac:dyDescent="0.35">
      <c r="A9">
        <v>2002</v>
      </c>
      <c r="B9">
        <v>8000</v>
      </c>
      <c r="C9">
        <v>2344.8873480000002</v>
      </c>
      <c r="D9">
        <v>731.97142859999997</v>
      </c>
      <c r="E9">
        <v>40.96</v>
      </c>
      <c r="F9">
        <v>5.3760000000000003</v>
      </c>
      <c r="G9">
        <v>846</v>
      </c>
      <c r="H9">
        <v>532</v>
      </c>
      <c r="I9">
        <f t="shared" si="7"/>
        <v>11123.194776599999</v>
      </c>
      <c r="J9">
        <f t="shared" si="0"/>
        <v>11.1231947766</v>
      </c>
      <c r="K9">
        <f t="shared" si="1"/>
        <v>12.013050358728</v>
      </c>
      <c r="M9" s="1">
        <f t="shared" si="2"/>
        <v>71.92178291105445</v>
      </c>
      <c r="N9" s="1">
        <f t="shared" si="3"/>
        <v>21.081059849216778</v>
      </c>
      <c r="O9" s="1">
        <f t="shared" si="4"/>
        <v>6.5805862731079499</v>
      </c>
      <c r="P9" s="1">
        <f t="shared" si="5"/>
        <v>0.36823952850459885</v>
      </c>
      <c r="Q9" s="1">
        <f t="shared" si="6"/>
        <v>4.8331438116228594E-2</v>
      </c>
    </row>
    <row r="10" spans="1:34" x14ac:dyDescent="0.35">
      <c r="A10">
        <v>2003</v>
      </c>
      <c r="B10">
        <v>8000</v>
      </c>
      <c r="C10">
        <v>2317.892053</v>
      </c>
      <c r="D10">
        <v>715.33571429999995</v>
      </c>
      <c r="E10">
        <v>38.765714289999998</v>
      </c>
      <c r="F10">
        <v>5.3760000000000003</v>
      </c>
      <c r="G10">
        <v>846</v>
      </c>
      <c r="H10">
        <v>532</v>
      </c>
      <c r="I10">
        <f t="shared" si="7"/>
        <v>11077.36948159</v>
      </c>
      <c r="J10">
        <f t="shared" si="0"/>
        <v>11.077369481589999</v>
      </c>
      <c r="K10">
        <f t="shared" si="1"/>
        <v>11.963559040117199</v>
      </c>
      <c r="M10" s="1">
        <f t="shared" si="2"/>
        <v>72.219311753531159</v>
      </c>
      <c r="N10" s="1">
        <f t="shared" si="3"/>
        <v>20.92457109832992</v>
      </c>
      <c r="O10" s="1">
        <f t="shared" si="4"/>
        <v>6.4576316199333235</v>
      </c>
      <c r="P10" s="1">
        <f t="shared" si="5"/>
        <v>0.34995415070722846</v>
      </c>
      <c r="Q10" s="1">
        <f t="shared" si="6"/>
        <v>4.8531377498372941E-2</v>
      </c>
    </row>
    <row r="11" spans="1:34" x14ac:dyDescent="0.35">
      <c r="A11">
        <v>2004</v>
      </c>
      <c r="B11">
        <v>8000</v>
      </c>
      <c r="C11">
        <v>2256.0192619999998</v>
      </c>
      <c r="D11">
        <v>698.7</v>
      </c>
      <c r="E11">
        <v>36.571428570000002</v>
      </c>
      <c r="F11">
        <v>5.3760000000000003</v>
      </c>
      <c r="G11">
        <v>846</v>
      </c>
      <c r="H11">
        <v>532</v>
      </c>
      <c r="I11">
        <f t="shared" si="7"/>
        <v>10996.66669057</v>
      </c>
      <c r="J11">
        <f t="shared" si="0"/>
        <v>10.996666690570001</v>
      </c>
      <c r="K11">
        <f t="shared" si="1"/>
        <v>11.876400025815601</v>
      </c>
      <c r="M11" s="1">
        <f t="shared" si="2"/>
        <v>72.749317817009583</v>
      </c>
      <c r="N11" s="1">
        <f t="shared" si="3"/>
        <v>20.515482786566679</v>
      </c>
      <c r="O11" s="1">
        <f t="shared" si="4"/>
        <v>6.3537435448430752</v>
      </c>
      <c r="P11" s="1">
        <f t="shared" si="5"/>
        <v>0.33256831000762432</v>
      </c>
      <c r="Q11" s="1">
        <f t="shared" si="6"/>
        <v>4.8887541573030449E-2</v>
      </c>
    </row>
    <row r="12" spans="1:34" x14ac:dyDescent="0.35">
      <c r="A12">
        <v>2005</v>
      </c>
      <c r="B12">
        <v>8000</v>
      </c>
      <c r="C12">
        <v>2113.8328529999999</v>
      </c>
      <c r="D12">
        <v>582.25</v>
      </c>
      <c r="E12">
        <v>34.377142859999999</v>
      </c>
      <c r="F12">
        <v>5.3760000000000003</v>
      </c>
      <c r="G12">
        <v>846</v>
      </c>
      <c r="H12">
        <v>532</v>
      </c>
      <c r="I12">
        <f t="shared" si="7"/>
        <v>10735.835995859999</v>
      </c>
      <c r="J12">
        <f t="shared" si="0"/>
        <v>10.735835995859999</v>
      </c>
      <c r="K12">
        <f t="shared" si="1"/>
        <v>11.5947028755288</v>
      </c>
      <c r="M12" s="1">
        <f t="shared" si="2"/>
        <v>74.516786611540965</v>
      </c>
      <c r="N12" s="1">
        <f t="shared" si="3"/>
        <v>19.68950395493323</v>
      </c>
      <c r="O12" s="1">
        <f t="shared" si="4"/>
        <v>5.4234248755712162</v>
      </c>
      <c r="P12" s="1">
        <f t="shared" si="5"/>
        <v>0.3202092773516349</v>
      </c>
      <c r="Q12" s="1">
        <f t="shared" si="6"/>
        <v>5.0075280602955533E-2</v>
      </c>
    </row>
    <row r="13" spans="1:34" x14ac:dyDescent="0.35">
      <c r="A13">
        <v>2006</v>
      </c>
      <c r="B13">
        <v>8000</v>
      </c>
      <c r="C13">
        <v>2083.4794809999999</v>
      </c>
      <c r="D13">
        <v>465.8</v>
      </c>
      <c r="E13">
        <v>32.182857140000003</v>
      </c>
      <c r="F13">
        <v>5.3760000000000003</v>
      </c>
      <c r="G13">
        <v>846</v>
      </c>
      <c r="H13">
        <v>532</v>
      </c>
      <c r="I13">
        <f t="shared" si="7"/>
        <v>10586.83833814</v>
      </c>
      <c r="J13">
        <f t="shared" si="0"/>
        <v>10.58683833814</v>
      </c>
      <c r="K13">
        <f t="shared" si="1"/>
        <v>11.4337854051912</v>
      </c>
      <c r="M13" s="1">
        <f t="shared" si="2"/>
        <v>75.565525272822086</v>
      </c>
      <c r="N13" s="1">
        <f t="shared" si="3"/>
        <v>19.679902672113968</v>
      </c>
      <c r="O13" s="1">
        <f t="shared" si="4"/>
        <v>4.3998027090100669</v>
      </c>
      <c r="P13" s="1">
        <f t="shared" si="5"/>
        <v>0.30398931307053662</v>
      </c>
      <c r="Q13" s="1">
        <f t="shared" si="6"/>
        <v>5.078003298333645E-2</v>
      </c>
    </row>
    <row r="14" spans="1:34" x14ac:dyDescent="0.35">
      <c r="A14">
        <v>2007</v>
      </c>
      <c r="B14">
        <v>8000</v>
      </c>
      <c r="C14">
        <v>2054.6821599999998</v>
      </c>
      <c r="D14">
        <v>442.51</v>
      </c>
      <c r="E14">
        <v>29.98857143</v>
      </c>
      <c r="F14">
        <v>5.3760000000000003</v>
      </c>
      <c r="G14">
        <v>846</v>
      </c>
      <c r="H14">
        <v>532</v>
      </c>
      <c r="I14">
        <f t="shared" si="7"/>
        <v>10532.556731430001</v>
      </c>
      <c r="J14">
        <f t="shared" si="0"/>
        <v>10.532556731430001</v>
      </c>
      <c r="K14">
        <f t="shared" si="1"/>
        <v>11.375161269944401</v>
      </c>
      <c r="M14" s="1">
        <f t="shared" si="2"/>
        <v>75.954967098609146</v>
      </c>
      <c r="N14" s="1">
        <f t="shared" si="3"/>
        <v>19.507914482612396</v>
      </c>
      <c r="O14" s="1">
        <f t="shared" si="4"/>
        <v>4.201354061350691</v>
      </c>
      <c r="P14" s="1">
        <f t="shared" si="5"/>
        <v>0.28472261953749256</v>
      </c>
      <c r="Q14" s="1">
        <f t="shared" si="6"/>
        <v>5.1041737890265351E-2</v>
      </c>
    </row>
    <row r="15" spans="1:34" x14ac:dyDescent="0.35">
      <c r="A15">
        <v>2008</v>
      </c>
      <c r="B15">
        <v>8000</v>
      </c>
      <c r="C15">
        <v>2027.3242250000001</v>
      </c>
      <c r="D15">
        <v>419.22</v>
      </c>
      <c r="E15">
        <v>27.79428571</v>
      </c>
      <c r="F15">
        <v>5.3760000000000003</v>
      </c>
      <c r="G15">
        <v>846</v>
      </c>
      <c r="H15">
        <v>532</v>
      </c>
      <c r="I15">
        <f t="shared" si="7"/>
        <v>10479.71451071</v>
      </c>
      <c r="J15">
        <f t="shared" si="0"/>
        <v>10.47971451071</v>
      </c>
      <c r="K15">
        <f t="shared" si="1"/>
        <v>11.318091671566799</v>
      </c>
      <c r="M15" s="1">
        <f t="shared" si="2"/>
        <v>76.337957411189066</v>
      </c>
      <c r="N15" s="1">
        <f t="shared" si="3"/>
        <v>19.345223793340232</v>
      </c>
      <c r="O15" s="1">
        <f t="shared" si="4"/>
        <v>4.0002998132398346</v>
      </c>
      <c r="P15" s="1">
        <f t="shared" si="5"/>
        <v>0.2652198748505501</v>
      </c>
      <c r="Q15" s="1">
        <f t="shared" si="6"/>
        <v>5.1299107380319051E-2</v>
      </c>
    </row>
    <row r="16" spans="1:34" x14ac:dyDescent="0.35">
      <c r="A16">
        <v>2009</v>
      </c>
      <c r="B16">
        <v>8000</v>
      </c>
      <c r="C16">
        <v>2001.3003900000001</v>
      </c>
      <c r="D16">
        <v>419.22</v>
      </c>
      <c r="E16">
        <v>25.6</v>
      </c>
      <c r="F16">
        <v>5.3760000000000003</v>
      </c>
      <c r="G16">
        <v>846</v>
      </c>
      <c r="H16">
        <v>532</v>
      </c>
      <c r="I16">
        <f t="shared" si="7"/>
        <v>10451.49639</v>
      </c>
      <c r="J16">
        <f t="shared" si="0"/>
        <v>10.451496390000001</v>
      </c>
      <c r="K16">
        <f t="shared" si="1"/>
        <v>11.287616101200001</v>
      </c>
      <c r="M16" s="1">
        <f t="shared" si="2"/>
        <v>76.544063179837167</v>
      </c>
      <c r="N16" s="1">
        <f t="shared" si="3"/>
        <v>19.148457936749093</v>
      </c>
      <c r="O16" s="1">
        <f t="shared" si="4"/>
        <v>4.0111002707814167</v>
      </c>
      <c r="P16" s="1">
        <f t="shared" si="5"/>
        <v>0.24494100217547893</v>
      </c>
      <c r="Q16" s="1">
        <f t="shared" si="6"/>
        <v>5.1437610456850573E-2</v>
      </c>
    </row>
    <row r="17" spans="1:24" x14ac:dyDescent="0.35">
      <c r="A17">
        <v>2010</v>
      </c>
      <c r="B17">
        <v>8000</v>
      </c>
      <c r="C17">
        <v>1987.1506589999999</v>
      </c>
      <c r="D17">
        <v>419.22</v>
      </c>
      <c r="E17">
        <v>12.327416169999999</v>
      </c>
      <c r="F17">
        <v>5.3760000000000003</v>
      </c>
      <c r="G17">
        <v>846</v>
      </c>
      <c r="H17">
        <v>532</v>
      </c>
      <c r="I17">
        <f t="shared" si="7"/>
        <v>10424.074075169998</v>
      </c>
      <c r="J17">
        <f t="shared" si="0"/>
        <v>10.424074075169997</v>
      </c>
      <c r="K17">
        <f t="shared" si="1"/>
        <v>11.258000001183596</v>
      </c>
      <c r="M17" s="1">
        <f t="shared" si="2"/>
        <v>76.745425467149076</v>
      </c>
      <c r="N17" s="1">
        <f t="shared" si="3"/>
        <v>19.063090349035082</v>
      </c>
      <c r="O17" s="1">
        <f t="shared" si="4"/>
        <v>4.0216521580422802</v>
      </c>
      <c r="P17" s="1">
        <f t="shared" si="5"/>
        <v>0.11825909985965792</v>
      </c>
      <c r="Q17" s="1">
        <f t="shared" si="6"/>
        <v>5.1572925913924178E-2</v>
      </c>
    </row>
    <row r="18" spans="1:24" x14ac:dyDescent="0.35">
      <c r="A18">
        <v>2011</v>
      </c>
      <c r="B18">
        <v>8000</v>
      </c>
      <c r="C18">
        <v>1966.59313</v>
      </c>
      <c r="D18">
        <v>419.22</v>
      </c>
      <c r="E18">
        <v>10.272846810000001</v>
      </c>
      <c r="F18">
        <v>5.3760000000000003</v>
      </c>
      <c r="G18">
        <v>846</v>
      </c>
      <c r="H18">
        <v>532</v>
      </c>
      <c r="I18">
        <f t="shared" si="7"/>
        <v>10401.461976809998</v>
      </c>
      <c r="J18">
        <f t="shared" si="0"/>
        <v>10.401461976809998</v>
      </c>
      <c r="K18">
        <f t="shared" si="1"/>
        <v>11.233578934954798</v>
      </c>
      <c r="M18" s="1">
        <f t="shared" si="2"/>
        <v>76.912265005015215</v>
      </c>
      <c r="N18" s="1">
        <f t="shared" si="3"/>
        <v>18.906891496450292</v>
      </c>
      <c r="O18" s="1">
        <f t="shared" si="4"/>
        <v>4.0303949669253107</v>
      </c>
      <c r="P18" s="1">
        <f t="shared" si="5"/>
        <v>9.8763489525830653E-2</v>
      </c>
      <c r="Q18" s="1">
        <f t="shared" si="6"/>
        <v>5.1685042083370235E-2</v>
      </c>
    </row>
    <row r="19" spans="1:24" x14ac:dyDescent="0.35">
      <c r="A19">
        <v>2012</v>
      </c>
      <c r="B19">
        <v>8080</v>
      </c>
      <c r="C19">
        <v>1962.9861980000001</v>
      </c>
      <c r="D19">
        <v>419.22</v>
      </c>
      <c r="E19">
        <v>8.2182774490000003</v>
      </c>
      <c r="F19">
        <v>5.3760000000000003</v>
      </c>
      <c r="G19">
        <v>846</v>
      </c>
      <c r="H19">
        <v>532</v>
      </c>
      <c r="I19">
        <f t="shared" si="7"/>
        <v>10475.800475448999</v>
      </c>
      <c r="J19">
        <f t="shared" si="0"/>
        <v>10.475800475448999</v>
      </c>
      <c r="K19">
        <f t="shared" si="1"/>
        <v>11.313864513484919</v>
      </c>
      <c r="M19" s="1">
        <f t="shared" si="2"/>
        <v>77.130144077640864</v>
      </c>
      <c r="N19" s="1">
        <f t="shared" si="3"/>
        <v>18.73829310323768</v>
      </c>
      <c r="O19" s="1">
        <f t="shared" si="4"/>
        <v>4.001794430721362</v>
      </c>
      <c r="P19" s="1">
        <f t="shared" si="5"/>
        <v>7.845011432071744E-2</v>
      </c>
      <c r="Q19" s="1">
        <f t="shared" si="6"/>
        <v>5.131827407938086E-2</v>
      </c>
    </row>
    <row r="20" spans="1:24" x14ac:dyDescent="0.35">
      <c r="A20">
        <v>2013</v>
      </c>
      <c r="B20">
        <v>8160</v>
      </c>
      <c r="C20">
        <v>1619.458128</v>
      </c>
      <c r="D20">
        <v>419.22</v>
      </c>
      <c r="E20">
        <v>5.7527942139999997</v>
      </c>
      <c r="F20">
        <v>5.3760000000000003</v>
      </c>
      <c r="G20">
        <v>846</v>
      </c>
      <c r="H20">
        <v>532</v>
      </c>
      <c r="I20">
        <f t="shared" si="7"/>
        <v>10209.806922214</v>
      </c>
      <c r="J20">
        <f t="shared" si="0"/>
        <v>10.209806922214</v>
      </c>
      <c r="K20">
        <f t="shared" si="1"/>
        <v>11.02659147599112</v>
      </c>
      <c r="M20" s="1">
        <f t="shared" si="2"/>
        <v>79.923156844874995</v>
      </c>
      <c r="N20" s="1">
        <f t="shared" si="3"/>
        <v>15.861789947040645</v>
      </c>
      <c r="O20" s="1">
        <f t="shared" si="4"/>
        <v>4.1060521829054526</v>
      </c>
      <c r="P20" s="1">
        <f t="shared" si="5"/>
        <v>5.634576890463374E-2</v>
      </c>
      <c r="Q20" s="1">
        <f t="shared" si="6"/>
        <v>5.2655256274270583E-2</v>
      </c>
    </row>
    <row r="21" spans="1:24" x14ac:dyDescent="0.35">
      <c r="A21">
        <v>2014</v>
      </c>
      <c r="B21">
        <v>8292.7000000000007</v>
      </c>
      <c r="C21">
        <v>1592.739726</v>
      </c>
      <c r="D21">
        <v>419.22</v>
      </c>
      <c r="E21">
        <v>5.3418803419999996</v>
      </c>
      <c r="F21">
        <v>5.3760000000000003</v>
      </c>
      <c r="G21">
        <v>848.09</v>
      </c>
      <c r="H21">
        <v>532</v>
      </c>
      <c r="I21">
        <f t="shared" si="7"/>
        <v>10315.377606342001</v>
      </c>
      <c r="J21">
        <f t="shared" si="0"/>
        <v>10.315377606342</v>
      </c>
      <c r="K21">
        <f t="shared" si="1"/>
        <v>11.140607814849361</v>
      </c>
      <c r="M21" s="1">
        <f t="shared" si="2"/>
        <v>80.391628076722682</v>
      </c>
      <c r="N21" s="1">
        <f t="shared" si="3"/>
        <v>15.440440348211462</v>
      </c>
      <c r="O21" s="1">
        <f t="shared" si="4"/>
        <v>4.0640296070427828</v>
      </c>
      <c r="P21" s="1">
        <f t="shared" si="5"/>
        <v>5.1785601515118136E-2</v>
      </c>
      <c r="Q21" s="1">
        <f t="shared" si="6"/>
        <v>5.2116366507948091E-2</v>
      </c>
    </row>
    <row r="22" spans="1:24" x14ac:dyDescent="0.35">
      <c r="A22">
        <v>2015</v>
      </c>
      <c r="B22">
        <v>8225.6625000000004</v>
      </c>
      <c r="C22">
        <v>1495.242424</v>
      </c>
      <c r="D22">
        <v>419.22</v>
      </c>
      <c r="E22">
        <v>4.5200525970000003</v>
      </c>
      <c r="F22">
        <v>5.7881600000000004</v>
      </c>
      <c r="G22">
        <v>850.28</v>
      </c>
      <c r="H22">
        <v>532</v>
      </c>
      <c r="I22">
        <f t="shared" si="7"/>
        <v>10150.433136596999</v>
      </c>
      <c r="J22">
        <f t="shared" si="0"/>
        <v>10.150433136597</v>
      </c>
      <c r="K22">
        <f t="shared" si="1"/>
        <v>10.96246778752476</v>
      </c>
      <c r="M22" s="1">
        <f t="shared" si="2"/>
        <v>81.037551691687796</v>
      </c>
      <c r="N22" s="1">
        <f t="shared" si="3"/>
        <v>14.73082383656083</v>
      </c>
      <c r="O22" s="1">
        <f t="shared" si="4"/>
        <v>4.1300700606412377</v>
      </c>
      <c r="P22" s="1">
        <f t="shared" si="5"/>
        <v>4.4530637620803816E-2</v>
      </c>
      <c r="Q22" s="1">
        <f t="shared" si="6"/>
        <v>5.7023773489340179E-2</v>
      </c>
    </row>
    <row r="23" spans="1:24" x14ac:dyDescent="0.35">
      <c r="A23">
        <v>2016</v>
      </c>
      <c r="B23">
        <v>8158.8874999999998</v>
      </c>
      <c r="C23">
        <v>1412.526316</v>
      </c>
      <c r="D23">
        <v>419.22</v>
      </c>
      <c r="E23">
        <v>4.0997570090000002</v>
      </c>
      <c r="F23">
        <v>6.2003199999999996</v>
      </c>
      <c r="G23">
        <v>852.81</v>
      </c>
      <c r="H23">
        <v>532</v>
      </c>
      <c r="I23">
        <f t="shared" si="7"/>
        <v>10000.933893009</v>
      </c>
      <c r="J23">
        <f t="shared" si="0"/>
        <v>10.000933893009</v>
      </c>
      <c r="K23">
        <f t="shared" si="1"/>
        <v>10.80100860444972</v>
      </c>
      <c r="M23" s="1">
        <f t="shared" si="2"/>
        <v>81.581256183518477</v>
      </c>
      <c r="N23" s="1">
        <f t="shared" si="3"/>
        <v>14.123944134731307</v>
      </c>
      <c r="O23" s="1">
        <f t="shared" si="4"/>
        <v>4.1918085299318832</v>
      </c>
      <c r="P23" s="1">
        <f t="shared" si="5"/>
        <v>4.099374171312014E-2</v>
      </c>
      <c r="Q23" s="1">
        <f t="shared" si="6"/>
        <v>6.1997410105212668E-2</v>
      </c>
    </row>
    <row r="24" spans="1:24" x14ac:dyDescent="0.35">
      <c r="A24">
        <v>2017</v>
      </c>
      <c r="B24">
        <v>8289.75</v>
      </c>
      <c r="C24">
        <v>1379.8208959999999</v>
      </c>
      <c r="D24">
        <v>419.22</v>
      </c>
      <c r="E24">
        <v>4.079110301</v>
      </c>
      <c r="F24">
        <v>7.2038399999999996</v>
      </c>
      <c r="G24">
        <v>847.99</v>
      </c>
      <c r="H24">
        <v>532</v>
      </c>
      <c r="I24">
        <f t="shared" si="7"/>
        <v>10100.073846300998</v>
      </c>
      <c r="J24">
        <f t="shared" si="0"/>
        <v>10.100073846300999</v>
      </c>
      <c r="K24">
        <f t="shared" si="1"/>
        <v>10.90807975400508</v>
      </c>
      <c r="M24" s="1">
        <f t="shared" si="2"/>
        <v>82.076132572396958</v>
      </c>
      <c r="N24" s="1">
        <f t="shared" si="3"/>
        <v>13.661493143491606</v>
      </c>
      <c r="O24" s="1">
        <f t="shared" si="4"/>
        <v>4.1506627216743874</v>
      </c>
      <c r="P24" s="1">
        <f t="shared" si="5"/>
        <v>4.0386935413288229E-2</v>
      </c>
      <c r="Q24" s="1">
        <f t="shared" si="6"/>
        <v>7.1324627023774678E-2</v>
      </c>
    </row>
    <row r="25" spans="1:24" x14ac:dyDescent="0.35">
      <c r="A25">
        <v>2018</v>
      </c>
      <c r="B25">
        <v>8350.15</v>
      </c>
      <c r="C25">
        <v>1361.666667</v>
      </c>
      <c r="D25">
        <v>410.85500830000001</v>
      </c>
      <c r="E25">
        <v>4.3128338230000001</v>
      </c>
      <c r="F25">
        <v>7.45472</v>
      </c>
      <c r="G25">
        <v>848.95500000000004</v>
      </c>
      <c r="H25">
        <v>532</v>
      </c>
      <c r="I25">
        <f t="shared" si="7"/>
        <v>10134.439229123</v>
      </c>
      <c r="J25">
        <f t="shared" si="0"/>
        <v>10.134439229123</v>
      </c>
      <c r="K25">
        <f t="shared" si="1"/>
        <v>10.94519436745284</v>
      </c>
      <c r="M25" s="1">
        <f t="shared" si="2"/>
        <v>82.393804049901959</v>
      </c>
      <c r="N25" s="1">
        <f t="shared" si="3"/>
        <v>13.436033669105479</v>
      </c>
      <c r="O25" s="1">
        <f t="shared" si="4"/>
        <v>4.0540477772005357</v>
      </c>
      <c r="P25" s="1">
        <f t="shared" si="5"/>
        <v>4.2556215746070616E-2</v>
      </c>
      <c r="Q25" s="1">
        <f t="shared" si="6"/>
        <v>7.3558288045949494E-2</v>
      </c>
    </row>
    <row r="26" spans="1:24" x14ac:dyDescent="0.35">
      <c r="A26">
        <v>2019</v>
      </c>
      <c r="B26">
        <v>8607.5</v>
      </c>
      <c r="C26">
        <v>1343.6470589999999</v>
      </c>
      <c r="D26">
        <v>402.1406667</v>
      </c>
      <c r="E26">
        <v>4.1473098100000003</v>
      </c>
      <c r="F26">
        <v>8.26112</v>
      </c>
      <c r="G26">
        <v>851.31</v>
      </c>
      <c r="H26">
        <v>532</v>
      </c>
      <c r="I26">
        <f t="shared" si="7"/>
        <v>10365.696155509997</v>
      </c>
      <c r="J26">
        <f t="shared" si="0"/>
        <v>10.365696155509998</v>
      </c>
      <c r="K26">
        <f t="shared" si="1"/>
        <v>11.194951847950797</v>
      </c>
      <c r="M26" s="1">
        <f t="shared" si="2"/>
        <v>83.038320541786192</v>
      </c>
      <c r="N26" s="1">
        <f t="shared" si="3"/>
        <v>12.96243917284581</v>
      </c>
      <c r="O26" s="1">
        <f t="shared" si="4"/>
        <v>3.8795336142111192</v>
      </c>
      <c r="P26" s="1">
        <f t="shared" si="5"/>
        <v>4.0009949624034209E-2</v>
      </c>
      <c r="Q26" s="1">
        <f t="shared" si="6"/>
        <v>7.9696721532867942E-2</v>
      </c>
      <c r="T26" t="s">
        <v>3</v>
      </c>
      <c r="U26" t="s">
        <v>4</v>
      </c>
      <c r="V26" t="s">
        <v>7</v>
      </c>
      <c r="W26" t="s">
        <v>2</v>
      </c>
      <c r="X26" t="s">
        <v>5</v>
      </c>
    </row>
    <row r="27" spans="1:24" x14ac:dyDescent="0.35">
      <c r="A27">
        <v>2020</v>
      </c>
      <c r="B27">
        <v>8975.5</v>
      </c>
      <c r="C27">
        <v>1343.6470589999999</v>
      </c>
      <c r="D27">
        <v>380.05398330000003</v>
      </c>
      <c r="E27">
        <v>3.5949654450000001</v>
      </c>
      <c r="F27">
        <v>8.2252799999999997</v>
      </c>
      <c r="G27">
        <v>849.44500000000005</v>
      </c>
      <c r="H27">
        <v>532</v>
      </c>
      <c r="I27">
        <f t="shared" si="7"/>
        <v>10711.021287744999</v>
      </c>
      <c r="J27">
        <f t="shared" si="0"/>
        <v>10.711021287745</v>
      </c>
      <c r="K27">
        <f t="shared" si="1"/>
        <v>11.567902990764599</v>
      </c>
      <c r="M27" s="1">
        <f t="shared" si="2"/>
        <v>83.796864546140952</v>
      </c>
      <c r="N27" s="1">
        <f t="shared" si="3"/>
        <v>12.544527948397711</v>
      </c>
      <c r="O27" s="1">
        <f t="shared" si="4"/>
        <v>3.5482515914223631</v>
      </c>
      <c r="P27" s="1">
        <f t="shared" si="5"/>
        <v>3.356323686064535E-2</v>
      </c>
      <c r="Q27" s="1">
        <f t="shared" si="6"/>
        <v>7.6792677178327926E-2</v>
      </c>
      <c r="S27" t="s">
        <v>8</v>
      </c>
      <c r="T27">
        <v>0</v>
      </c>
      <c r="U27">
        <v>255</v>
      </c>
      <c r="V27">
        <v>31</v>
      </c>
      <c r="W27">
        <v>44</v>
      </c>
      <c r="X27">
        <v>214</v>
      </c>
    </row>
    <row r="28" spans="1:24" x14ac:dyDescent="0.35">
      <c r="A28">
        <v>2021</v>
      </c>
      <c r="B28">
        <v>9027</v>
      </c>
      <c r="C28">
        <v>1272.176471</v>
      </c>
      <c r="D28">
        <v>367.38034160000001</v>
      </c>
      <c r="E28">
        <v>3.3412788689999999</v>
      </c>
      <c r="F28">
        <v>8.2700800000000001</v>
      </c>
      <c r="G28">
        <v>849.14499999999998</v>
      </c>
      <c r="H28">
        <v>520</v>
      </c>
      <c r="I28">
        <f t="shared" si="7"/>
        <v>10678.168171469</v>
      </c>
      <c r="J28">
        <f t="shared" si="0"/>
        <v>10.678168171469</v>
      </c>
      <c r="K28">
        <f t="shared" si="1"/>
        <v>11.532421625186521</v>
      </c>
      <c r="M28" s="1">
        <f t="shared" si="2"/>
        <v>84.536971651366599</v>
      </c>
      <c r="N28" s="1">
        <f t="shared" si="3"/>
        <v>11.913808160458911</v>
      </c>
      <c r="O28" s="1">
        <f t="shared" si="4"/>
        <v>3.4404809486106767</v>
      </c>
      <c r="P28" s="1">
        <f t="shared" si="5"/>
        <v>3.1290749643066718E-2</v>
      </c>
      <c r="Q28" s="1">
        <f t="shared" si="6"/>
        <v>7.7448489920741548E-2</v>
      </c>
      <c r="S28" t="s">
        <v>9</v>
      </c>
      <c r="T28">
        <v>191</v>
      </c>
      <c r="U28">
        <v>127</v>
      </c>
      <c r="V28">
        <v>119</v>
      </c>
      <c r="W28">
        <v>160</v>
      </c>
      <c r="X28">
        <v>39</v>
      </c>
    </row>
    <row r="29" spans="1:24" x14ac:dyDescent="0.35">
      <c r="A29">
        <v>2022</v>
      </c>
      <c r="B29">
        <v>9106.5</v>
      </c>
      <c r="C29">
        <v>1250.7352940000001</v>
      </c>
      <c r="D29">
        <v>354.70670000000001</v>
      </c>
      <c r="E29">
        <v>3.0936340219999998</v>
      </c>
      <c r="F29">
        <v>8.3148800000000005</v>
      </c>
      <c r="G29">
        <v>839.24437499999999</v>
      </c>
      <c r="H29">
        <v>510</v>
      </c>
      <c r="I29">
        <f t="shared" si="7"/>
        <v>10723.350508022</v>
      </c>
      <c r="J29">
        <f t="shared" si="0"/>
        <v>10.723350508022</v>
      </c>
      <c r="K29">
        <f t="shared" si="1"/>
        <v>11.58121854866376</v>
      </c>
      <c r="M29" s="1">
        <f t="shared" si="2"/>
        <v>84.92215183293267</v>
      </c>
      <c r="N29" s="1">
        <f t="shared" si="3"/>
        <v>11.66366140008518</v>
      </c>
      <c r="O29" s="1">
        <f t="shared" si="4"/>
        <v>3.307797313299127</v>
      </c>
      <c r="P29" s="1">
        <f t="shared" si="5"/>
        <v>2.884950948573109E-2</v>
      </c>
      <c r="Q29" s="1">
        <f t="shared" si="6"/>
        <v>7.7539944197289323E-2</v>
      </c>
      <c r="S29" t="s">
        <v>1</v>
      </c>
      <c r="T29">
        <v>191</v>
      </c>
      <c r="U29">
        <v>14</v>
      </c>
      <c r="V29">
        <v>190</v>
      </c>
      <c r="W29">
        <v>44</v>
      </c>
      <c r="X29">
        <v>40</v>
      </c>
    </row>
    <row r="30" spans="1:24" x14ac:dyDescent="0.35">
      <c r="A30">
        <v>2023</v>
      </c>
      <c r="B30">
        <v>9183.5499999999993</v>
      </c>
      <c r="C30">
        <v>1229.294118</v>
      </c>
      <c r="D30">
        <v>348.49603339999999</v>
      </c>
      <c r="E30">
        <v>2.8988638820000001</v>
      </c>
      <c r="F30">
        <v>8.3865599999999993</v>
      </c>
      <c r="G30">
        <v>829.23500000000001</v>
      </c>
      <c r="H30">
        <v>500</v>
      </c>
      <c r="I30">
        <f t="shared" si="7"/>
        <v>10772.625575282</v>
      </c>
      <c r="J30">
        <f t="shared" si="0"/>
        <v>10.772625575281999</v>
      </c>
      <c r="K30">
        <f t="shared" si="1"/>
        <v>11.63443562130456</v>
      </c>
      <c r="M30" s="1">
        <f t="shared" si="2"/>
        <v>85.248948232934367</v>
      </c>
      <c r="N30" s="1">
        <f t="shared" si="3"/>
        <v>11.411276753372357</v>
      </c>
      <c r="O30" s="1">
        <f t="shared" si="4"/>
        <v>3.235014815697586</v>
      </c>
      <c r="P30" s="1">
        <f t="shared" si="5"/>
        <v>2.6909539013882561E-2</v>
      </c>
      <c r="Q30" s="1">
        <f t="shared" si="6"/>
        <v>7.7850658981809651E-2</v>
      </c>
    </row>
    <row r="31" spans="1:24" x14ac:dyDescent="0.35">
      <c r="A31">
        <v>2024</v>
      </c>
      <c r="B31">
        <v>9108.8250000000007</v>
      </c>
      <c r="C31">
        <v>1215</v>
      </c>
      <c r="D31">
        <v>342.2853667</v>
      </c>
      <c r="E31">
        <v>2.692895407</v>
      </c>
      <c r="F31">
        <v>8.45824</v>
      </c>
      <c r="G31">
        <v>801.36775</v>
      </c>
      <c r="H31">
        <v>490</v>
      </c>
      <c r="I31">
        <f t="shared" si="7"/>
        <v>10677.261502107001</v>
      </c>
      <c r="J31">
        <f t="shared" si="0"/>
        <v>10.677261502107001</v>
      </c>
      <c r="K31">
        <f t="shared" si="1"/>
        <v>11.53144242227556</v>
      </c>
      <c r="M31" s="1">
        <f t="shared" si="2"/>
        <v>85.310498372663318</v>
      </c>
      <c r="N31" s="1">
        <f t="shared" si="3"/>
        <v>11.379322308067827</v>
      </c>
      <c r="O31" s="1">
        <f t="shared" si="4"/>
        <v>3.2057411596827046</v>
      </c>
      <c r="P31" s="1">
        <f t="shared" si="5"/>
        <v>2.5220843438821802E-2</v>
      </c>
      <c r="Q31" s="1">
        <f t="shared" si="6"/>
        <v>7.9217316147318195E-2</v>
      </c>
    </row>
    <row r="32" spans="1:24" x14ac:dyDescent="0.35">
      <c r="A32">
        <v>2025</v>
      </c>
      <c r="B32">
        <v>9034.1</v>
      </c>
      <c r="C32">
        <v>1200.705882</v>
      </c>
      <c r="D32">
        <v>336.01129950000001</v>
      </c>
      <c r="E32">
        <v>2.542951049</v>
      </c>
      <c r="F32">
        <v>8.1954133329999994</v>
      </c>
      <c r="G32">
        <v>773.91700000000003</v>
      </c>
      <c r="H32">
        <v>480</v>
      </c>
      <c r="I32">
        <f t="shared" si="7"/>
        <v>10581.555545882</v>
      </c>
      <c r="J32">
        <f t="shared" si="0"/>
        <v>10.581555545882001</v>
      </c>
      <c r="K32">
        <f t="shared" si="1"/>
        <v>11.428079989552561</v>
      </c>
      <c r="M32" s="1">
        <f t="shared" si="2"/>
        <v>85.375916242444902</v>
      </c>
      <c r="N32" s="1">
        <f t="shared" si="3"/>
        <v>11.34715852308951</v>
      </c>
      <c r="O32" s="1">
        <f t="shared" si="4"/>
        <v>3.1754433272409059</v>
      </c>
      <c r="P32" s="1">
        <f t="shared" si="5"/>
        <v>2.4031920807613533E-2</v>
      </c>
      <c r="Q32" s="1">
        <f t="shared" si="6"/>
        <v>7.7449986417066921E-2</v>
      </c>
    </row>
    <row r="33" spans="1:17" x14ac:dyDescent="0.35">
      <c r="A33">
        <v>2026</v>
      </c>
      <c r="B33">
        <v>9205.2083330000005</v>
      </c>
      <c r="C33">
        <v>1191.176471</v>
      </c>
      <c r="D33">
        <v>329.73723219999999</v>
      </c>
      <c r="E33">
        <v>2.4012622069999998</v>
      </c>
      <c r="F33">
        <v>7.9325866669999998</v>
      </c>
      <c r="G33">
        <v>752.61400000000003</v>
      </c>
      <c r="H33">
        <v>470</v>
      </c>
      <c r="I33">
        <f t="shared" si="7"/>
        <v>10736.455885074001</v>
      </c>
      <c r="J33">
        <f t="shared" si="0"/>
        <v>10.736455885074001</v>
      </c>
      <c r="K33">
        <f t="shared" si="1"/>
        <v>11.59537235587992</v>
      </c>
      <c r="M33" s="1">
        <f t="shared" si="2"/>
        <v>85.737867612321068</v>
      </c>
      <c r="N33" s="1">
        <f t="shared" si="3"/>
        <v>11.094689753776134</v>
      </c>
      <c r="O33" s="1">
        <f t="shared" si="4"/>
        <v>3.0711925399740725</v>
      </c>
      <c r="P33" s="1">
        <f t="shared" si="5"/>
        <v>2.2365501546355481E-2</v>
      </c>
      <c r="Q33" s="1">
        <f t="shared" si="6"/>
        <v>7.3884592382370912E-2</v>
      </c>
    </row>
    <row r="34" spans="1:17" x14ac:dyDescent="0.35">
      <c r="A34">
        <v>2027</v>
      </c>
      <c r="B34">
        <v>9373.8666670000002</v>
      </c>
      <c r="C34">
        <v>1181.6470589999999</v>
      </c>
      <c r="D34">
        <v>323.463165</v>
      </c>
      <c r="E34">
        <v>2.2668844890000002</v>
      </c>
      <c r="F34">
        <v>7.6697600000000001</v>
      </c>
      <c r="G34">
        <v>731.46833330000004</v>
      </c>
      <c r="H34">
        <v>460</v>
      </c>
      <c r="I34">
        <f t="shared" si="7"/>
        <v>10888.913535489</v>
      </c>
      <c r="J34">
        <f t="shared" si="0"/>
        <v>10.888913535489001</v>
      </c>
      <c r="K34">
        <f t="shared" si="1"/>
        <v>11.760026618328121</v>
      </c>
      <c r="M34" s="1">
        <f t="shared" si="2"/>
        <v>86.086335762046602</v>
      </c>
      <c r="N34" s="1">
        <f t="shared" si="3"/>
        <v>10.851836183185695</v>
      </c>
      <c r="O34" s="1">
        <f t="shared" si="4"/>
        <v>2.9705733629509798</v>
      </c>
      <c r="P34" s="1">
        <f t="shared" si="5"/>
        <v>2.0818279818384092E-2</v>
      </c>
      <c r="Q34" s="1">
        <f t="shared" si="6"/>
        <v>7.043641199833961E-2</v>
      </c>
    </row>
    <row r="35" spans="1:17" x14ac:dyDescent="0.35">
      <c r="A35">
        <v>2028</v>
      </c>
      <c r="B35">
        <v>9540.0750000000007</v>
      </c>
      <c r="C35">
        <v>1172.117647</v>
      </c>
      <c r="D35">
        <v>320.40829330000003</v>
      </c>
      <c r="E35">
        <v>2.1296348279999999</v>
      </c>
      <c r="F35">
        <v>7.3949866670000004</v>
      </c>
      <c r="G35">
        <v>710.48</v>
      </c>
      <c r="H35">
        <v>450</v>
      </c>
      <c r="I35">
        <f t="shared" si="7"/>
        <v>11042.125561794999</v>
      </c>
      <c r="J35">
        <f t="shared" si="0"/>
        <v>11.042125561794998</v>
      </c>
      <c r="K35">
        <f t="shared" si="1"/>
        <v>11.925495606738599</v>
      </c>
      <c r="M35" s="1">
        <f t="shared" si="2"/>
        <v>86.397088555196376</v>
      </c>
      <c r="N35" s="1">
        <f t="shared" si="3"/>
        <v>10.614963943676271</v>
      </c>
      <c r="O35" s="1">
        <f t="shared" si="4"/>
        <v>2.9016903630274848</v>
      </c>
      <c r="P35" s="1">
        <f t="shared" si="5"/>
        <v>1.9286457268412081E-2</v>
      </c>
      <c r="Q35" s="1">
        <f t="shared" si="6"/>
        <v>6.697068083147098E-2</v>
      </c>
    </row>
    <row r="36" spans="1:17" x14ac:dyDescent="0.35">
      <c r="A36">
        <v>2029</v>
      </c>
      <c r="B36">
        <v>9735.8083330000009</v>
      </c>
      <c r="C36">
        <v>1162.5882349999999</v>
      </c>
      <c r="D36">
        <v>317.35342170000001</v>
      </c>
      <c r="E36">
        <v>1.9927764130000001</v>
      </c>
      <c r="F36">
        <v>7.1202133329999997</v>
      </c>
      <c r="G36">
        <v>710.35866669999996</v>
      </c>
      <c r="H36">
        <v>450</v>
      </c>
      <c r="I36">
        <f t="shared" si="7"/>
        <v>11224.862979446001</v>
      </c>
      <c r="J36">
        <f t="shared" si="0"/>
        <v>11.224862979446002</v>
      </c>
      <c r="K36">
        <f t="shared" si="1"/>
        <v>12.122852017801682</v>
      </c>
      <c r="M36" s="1">
        <f t="shared" si="2"/>
        <v>86.734317833788893</v>
      </c>
      <c r="N36" s="1">
        <f t="shared" si="3"/>
        <v>10.35725992494368</v>
      </c>
      <c r="O36" s="1">
        <f t="shared" si="4"/>
        <v>2.8272364863705701</v>
      </c>
      <c r="P36" s="1">
        <f t="shared" si="5"/>
        <v>1.7753235978461384E-2</v>
      </c>
      <c r="Q36" s="1">
        <f t="shared" si="6"/>
        <v>6.3432518918386083E-2</v>
      </c>
    </row>
    <row r="37" spans="1:17" x14ac:dyDescent="0.35">
      <c r="A37">
        <v>2030</v>
      </c>
      <c r="B37">
        <v>9929.2083330000005</v>
      </c>
      <c r="C37">
        <v>1153.058824</v>
      </c>
      <c r="D37">
        <v>314.29854999999998</v>
      </c>
      <c r="E37">
        <v>1.856311209</v>
      </c>
      <c r="F37">
        <v>6.84544</v>
      </c>
      <c r="G37">
        <v>710.23733330000005</v>
      </c>
      <c r="H37">
        <v>450</v>
      </c>
      <c r="I37">
        <f t="shared" si="7"/>
        <v>11405.267458208999</v>
      </c>
      <c r="J37">
        <f t="shared" si="0"/>
        <v>11.405267458208998</v>
      </c>
      <c r="K37">
        <f t="shared" si="1"/>
        <v>12.317688854865718</v>
      </c>
      <c r="M37" s="1">
        <f t="shared" si="2"/>
        <v>87.058092845103801</v>
      </c>
      <c r="N37" s="1">
        <f t="shared" si="3"/>
        <v>10.10987973955911</v>
      </c>
      <c r="O37" s="1">
        <f t="shared" si="4"/>
        <v>2.7557315174909118</v>
      </c>
      <c r="P37" s="1">
        <f t="shared" si="5"/>
        <v>1.6275911247165983E-2</v>
      </c>
      <c r="Q37" s="1">
        <f t="shared" si="6"/>
        <v>6.0019986599024994E-2</v>
      </c>
    </row>
    <row r="38" spans="1:17" x14ac:dyDescent="0.35">
      <c r="A38">
        <v>2031</v>
      </c>
      <c r="B38">
        <v>10120.275</v>
      </c>
      <c r="C38">
        <v>1143.5294120000001</v>
      </c>
      <c r="D38">
        <v>314.29854999999998</v>
      </c>
      <c r="E38">
        <v>1.856311209</v>
      </c>
      <c r="F38">
        <v>6.84544</v>
      </c>
      <c r="G38">
        <v>710.11599999999999</v>
      </c>
      <c r="H38">
        <v>450</v>
      </c>
      <c r="I38">
        <f t="shared" si="7"/>
        <v>11586.804713208998</v>
      </c>
      <c r="J38">
        <f t="shared" si="0"/>
        <v>11.586804713208998</v>
      </c>
      <c r="K38">
        <f t="shared" si="1"/>
        <v>12.513749090265719</v>
      </c>
      <c r="M38" s="1">
        <f t="shared" si="2"/>
        <v>87.343104941285929</v>
      </c>
      <c r="N38" s="1">
        <f t="shared" si="3"/>
        <v>9.8692386754078338</v>
      </c>
      <c r="O38" s="1">
        <f t="shared" si="4"/>
        <v>2.7125558579726343</v>
      </c>
      <c r="P38" s="1">
        <f t="shared" si="5"/>
        <v>1.6020907014026042E-2</v>
      </c>
      <c r="Q38" s="1">
        <f t="shared" si="6"/>
        <v>5.9079618319588779E-2</v>
      </c>
    </row>
    <row r="39" spans="1:17" x14ac:dyDescent="0.35">
      <c r="A39">
        <v>2032</v>
      </c>
      <c r="B39">
        <v>10120.275</v>
      </c>
      <c r="C39">
        <v>1143.5294120000001</v>
      </c>
      <c r="D39">
        <v>314.29854999999998</v>
      </c>
      <c r="E39">
        <v>1.856311209</v>
      </c>
      <c r="F39">
        <v>6.84544</v>
      </c>
      <c r="G39">
        <v>710.11599999999999</v>
      </c>
      <c r="H39">
        <v>450</v>
      </c>
      <c r="I39">
        <f t="shared" si="7"/>
        <v>11586.804713208998</v>
      </c>
      <c r="J39">
        <f t="shared" si="0"/>
        <v>11.586804713208998</v>
      </c>
      <c r="K39">
        <f t="shared" si="1"/>
        <v>12.513749090265719</v>
      </c>
      <c r="M39" s="1">
        <f t="shared" si="2"/>
        <v>87.343104941285929</v>
      </c>
      <c r="N39" s="1">
        <f t="shared" si="3"/>
        <v>9.8692386754078338</v>
      </c>
      <c r="O39" s="1">
        <f t="shared" si="4"/>
        <v>2.7125558579726343</v>
      </c>
      <c r="P39" s="1">
        <f t="shared" si="5"/>
        <v>1.6020907014026042E-2</v>
      </c>
      <c r="Q39" s="1">
        <f t="shared" si="6"/>
        <v>5.9079618319588779E-2</v>
      </c>
    </row>
    <row r="40" spans="1:17" x14ac:dyDescent="0.35">
      <c r="A40">
        <v>2033</v>
      </c>
      <c r="B40">
        <v>10120.275</v>
      </c>
      <c r="C40">
        <v>1143.5294120000001</v>
      </c>
      <c r="D40">
        <v>314.29854999999998</v>
      </c>
      <c r="E40">
        <v>1.856311209</v>
      </c>
      <c r="F40">
        <v>6.84544</v>
      </c>
      <c r="G40">
        <v>710.11599999999999</v>
      </c>
      <c r="H40">
        <v>450</v>
      </c>
      <c r="I40">
        <f t="shared" si="7"/>
        <v>11586.804713208998</v>
      </c>
      <c r="J40">
        <f t="shared" si="0"/>
        <v>11.586804713208998</v>
      </c>
      <c r="K40">
        <f t="shared" si="1"/>
        <v>12.513749090265719</v>
      </c>
      <c r="M40" s="1">
        <f t="shared" si="2"/>
        <v>87.343104941285929</v>
      </c>
      <c r="N40" s="1">
        <f t="shared" si="3"/>
        <v>9.8692386754078338</v>
      </c>
      <c r="O40" s="1">
        <f t="shared" si="4"/>
        <v>2.7125558579726343</v>
      </c>
      <c r="P40" s="1">
        <f t="shared" si="5"/>
        <v>1.6020907014026042E-2</v>
      </c>
      <c r="Q40" s="1">
        <f t="shared" si="6"/>
        <v>5.9079618319588779E-2</v>
      </c>
    </row>
    <row r="41" spans="1:17" x14ac:dyDescent="0.35">
      <c r="A41">
        <v>2034</v>
      </c>
      <c r="B41">
        <v>10120.275</v>
      </c>
      <c r="C41">
        <v>1143.5294120000001</v>
      </c>
      <c r="D41">
        <v>314.29854999999998</v>
      </c>
      <c r="E41">
        <v>1.856311209</v>
      </c>
      <c r="F41">
        <v>6.84544</v>
      </c>
      <c r="G41">
        <v>710.11599999999999</v>
      </c>
      <c r="H41">
        <v>450</v>
      </c>
      <c r="I41">
        <f t="shared" si="7"/>
        <v>11586.804713208998</v>
      </c>
      <c r="J41">
        <f t="shared" si="0"/>
        <v>11.586804713208998</v>
      </c>
      <c r="K41">
        <f t="shared" si="1"/>
        <v>12.513749090265719</v>
      </c>
      <c r="M41" s="1">
        <f t="shared" si="2"/>
        <v>87.343104941285929</v>
      </c>
      <c r="N41" s="1">
        <f t="shared" si="3"/>
        <v>9.8692386754078338</v>
      </c>
      <c r="O41" s="1">
        <f t="shared" si="4"/>
        <v>2.7125558579726343</v>
      </c>
      <c r="P41" s="1">
        <f t="shared" si="5"/>
        <v>1.6020907014026042E-2</v>
      </c>
      <c r="Q41" s="1">
        <f t="shared" si="6"/>
        <v>5.9079618319588779E-2</v>
      </c>
    </row>
    <row r="42" spans="1:17" x14ac:dyDescent="0.35">
      <c r="A42">
        <v>2035</v>
      </c>
      <c r="B42">
        <v>10120.275</v>
      </c>
      <c r="C42">
        <v>1143.5294120000001</v>
      </c>
      <c r="D42">
        <v>314.29854999999998</v>
      </c>
      <c r="E42">
        <v>1.856311209</v>
      </c>
      <c r="F42">
        <v>6.84544</v>
      </c>
      <c r="G42">
        <v>710.11599999999999</v>
      </c>
      <c r="H42">
        <v>450</v>
      </c>
      <c r="I42">
        <f t="shared" si="7"/>
        <v>11586.804713208998</v>
      </c>
      <c r="J42">
        <f t="shared" si="0"/>
        <v>11.586804713208998</v>
      </c>
      <c r="K42">
        <f t="shared" si="1"/>
        <v>12.513749090265719</v>
      </c>
      <c r="M42" s="1">
        <f t="shared" si="2"/>
        <v>87.343104941285929</v>
      </c>
      <c r="N42" s="1">
        <f t="shared" si="3"/>
        <v>9.8692386754078338</v>
      </c>
      <c r="O42" s="1">
        <f t="shared" si="4"/>
        <v>2.7125558579726343</v>
      </c>
      <c r="P42" s="1">
        <f t="shared" si="5"/>
        <v>1.6020907014026042E-2</v>
      </c>
      <c r="Q42" s="1">
        <f t="shared" si="6"/>
        <v>5.9079618319588779E-2</v>
      </c>
    </row>
    <row r="43" spans="1:17" x14ac:dyDescent="0.35">
      <c r="A43">
        <v>2036</v>
      </c>
      <c r="B43">
        <v>10120.275</v>
      </c>
      <c r="C43">
        <v>1143.5294120000001</v>
      </c>
      <c r="D43">
        <v>314.29854999999998</v>
      </c>
      <c r="E43">
        <v>1.856311209</v>
      </c>
      <c r="F43">
        <v>6.84544</v>
      </c>
      <c r="G43">
        <v>710.11599999999999</v>
      </c>
      <c r="H43">
        <v>450</v>
      </c>
      <c r="I43">
        <f t="shared" si="7"/>
        <v>11586.804713208998</v>
      </c>
      <c r="J43">
        <f t="shared" si="0"/>
        <v>11.586804713208998</v>
      </c>
      <c r="K43">
        <f t="shared" si="1"/>
        <v>12.513749090265719</v>
      </c>
      <c r="M43" s="1">
        <f t="shared" si="2"/>
        <v>87.343104941285929</v>
      </c>
      <c r="N43" s="1">
        <f t="shared" si="3"/>
        <v>9.8692386754078338</v>
      </c>
      <c r="O43" s="1">
        <f t="shared" si="4"/>
        <v>2.7125558579726343</v>
      </c>
      <c r="P43" s="1">
        <f t="shared" si="5"/>
        <v>1.6020907014026042E-2</v>
      </c>
      <c r="Q43" s="1">
        <f t="shared" si="6"/>
        <v>5.9079618319588779E-2</v>
      </c>
    </row>
    <row r="44" spans="1:17" x14ac:dyDescent="0.35">
      <c r="A44">
        <v>2037</v>
      </c>
      <c r="B44">
        <v>10120.275</v>
      </c>
      <c r="C44">
        <v>1143.5294120000001</v>
      </c>
      <c r="D44">
        <v>314.29854999999998</v>
      </c>
      <c r="E44">
        <v>1.856311209</v>
      </c>
      <c r="F44">
        <v>6.84544</v>
      </c>
      <c r="G44">
        <v>710.11599999999999</v>
      </c>
      <c r="H44">
        <v>450</v>
      </c>
      <c r="I44">
        <f t="shared" si="7"/>
        <v>11586.804713208998</v>
      </c>
      <c r="J44">
        <f t="shared" si="0"/>
        <v>11.586804713208998</v>
      </c>
      <c r="K44">
        <f t="shared" si="1"/>
        <v>12.513749090265719</v>
      </c>
      <c r="M44" s="1">
        <f t="shared" si="2"/>
        <v>87.343104941285929</v>
      </c>
      <c r="N44" s="1">
        <f t="shared" si="3"/>
        <v>9.8692386754078338</v>
      </c>
      <c r="O44" s="1">
        <f t="shared" si="4"/>
        <v>2.7125558579726343</v>
      </c>
      <c r="P44" s="1">
        <f t="shared" si="5"/>
        <v>1.6020907014026042E-2</v>
      </c>
      <c r="Q44" s="1">
        <f t="shared" si="6"/>
        <v>5.9079618319588779E-2</v>
      </c>
    </row>
    <row r="45" spans="1:17" x14ac:dyDescent="0.35">
      <c r="A45">
        <v>2038</v>
      </c>
      <c r="B45">
        <v>10120.275</v>
      </c>
      <c r="C45">
        <v>1143.5294120000001</v>
      </c>
      <c r="D45">
        <v>314.29854999999998</v>
      </c>
      <c r="E45">
        <v>1.856311209</v>
      </c>
      <c r="F45">
        <v>6.84544</v>
      </c>
      <c r="G45">
        <v>710.11599999999999</v>
      </c>
      <c r="H45">
        <v>450</v>
      </c>
      <c r="I45">
        <f t="shared" si="7"/>
        <v>11586.804713208998</v>
      </c>
      <c r="J45">
        <f t="shared" si="0"/>
        <v>11.586804713208998</v>
      </c>
      <c r="K45">
        <f t="shared" si="1"/>
        <v>12.513749090265719</v>
      </c>
      <c r="M45" s="1">
        <f t="shared" si="2"/>
        <v>87.343104941285929</v>
      </c>
      <c r="N45" s="1">
        <f t="shared" si="3"/>
        <v>9.8692386754078338</v>
      </c>
      <c r="O45" s="1">
        <f t="shared" si="4"/>
        <v>2.7125558579726343</v>
      </c>
      <c r="P45" s="1">
        <f t="shared" si="5"/>
        <v>1.6020907014026042E-2</v>
      </c>
      <c r="Q45" s="1">
        <f t="shared" si="6"/>
        <v>5.9079618319588779E-2</v>
      </c>
    </row>
    <row r="46" spans="1:17" x14ac:dyDescent="0.35">
      <c r="A46">
        <v>2039</v>
      </c>
      <c r="B46">
        <v>10120.275</v>
      </c>
      <c r="C46">
        <v>1143.5294120000001</v>
      </c>
      <c r="D46">
        <v>314.29854999999998</v>
      </c>
      <c r="E46">
        <v>1.856311209</v>
      </c>
      <c r="F46">
        <v>6.84544</v>
      </c>
      <c r="G46">
        <v>710.11599999999999</v>
      </c>
      <c r="H46">
        <v>450</v>
      </c>
      <c r="I46">
        <f t="shared" si="7"/>
        <v>11586.804713208998</v>
      </c>
      <c r="J46">
        <f t="shared" si="0"/>
        <v>11.586804713208998</v>
      </c>
      <c r="K46">
        <f t="shared" si="1"/>
        <v>12.513749090265719</v>
      </c>
      <c r="M46" s="1">
        <f t="shared" si="2"/>
        <v>87.343104941285929</v>
      </c>
      <c r="N46" s="1">
        <f t="shared" si="3"/>
        <v>9.8692386754078338</v>
      </c>
      <c r="O46" s="1">
        <f t="shared" si="4"/>
        <v>2.7125558579726343</v>
      </c>
      <c r="P46" s="1">
        <f t="shared" si="5"/>
        <v>1.6020907014026042E-2</v>
      </c>
      <c r="Q46" s="1">
        <f t="shared" si="6"/>
        <v>5.9079618319588779E-2</v>
      </c>
    </row>
    <row r="47" spans="1:17" x14ac:dyDescent="0.35">
      <c r="A47">
        <v>2040</v>
      </c>
      <c r="B47">
        <v>10120.275</v>
      </c>
      <c r="C47">
        <v>1143.5294120000001</v>
      </c>
      <c r="D47">
        <v>314.29854999999998</v>
      </c>
      <c r="E47">
        <v>1.856311209</v>
      </c>
      <c r="F47">
        <v>6.84544</v>
      </c>
      <c r="G47">
        <v>710.11599999999999</v>
      </c>
      <c r="H47">
        <v>450</v>
      </c>
      <c r="I47">
        <f t="shared" si="7"/>
        <v>11586.804713208998</v>
      </c>
      <c r="J47">
        <f t="shared" si="0"/>
        <v>11.586804713208998</v>
      </c>
      <c r="K47">
        <f t="shared" si="1"/>
        <v>12.513749090265719</v>
      </c>
      <c r="M47" s="1">
        <f t="shared" si="2"/>
        <v>87.343104941285929</v>
      </c>
      <c r="N47" s="1">
        <f t="shared" si="3"/>
        <v>9.8692386754078338</v>
      </c>
      <c r="O47" s="1">
        <f t="shared" si="4"/>
        <v>2.7125558579726343</v>
      </c>
      <c r="P47" s="1">
        <f t="shared" si="5"/>
        <v>1.6020907014026042E-2</v>
      </c>
      <c r="Q47" s="1">
        <f t="shared" si="6"/>
        <v>5.9079618319588779E-2</v>
      </c>
    </row>
    <row r="48" spans="1:17" x14ac:dyDescent="0.35">
      <c r="A48">
        <v>2041</v>
      </c>
      <c r="B48">
        <v>10120.275</v>
      </c>
      <c r="C48">
        <v>1143.5294120000001</v>
      </c>
      <c r="D48">
        <v>314.29854999999998</v>
      </c>
      <c r="E48">
        <v>1.856311209</v>
      </c>
      <c r="F48">
        <v>6.84544</v>
      </c>
      <c r="G48">
        <v>710.11599999999999</v>
      </c>
      <c r="H48">
        <v>450</v>
      </c>
      <c r="I48">
        <f t="shared" si="7"/>
        <v>11586.804713208998</v>
      </c>
      <c r="J48">
        <f t="shared" si="0"/>
        <v>11.586804713208998</v>
      </c>
      <c r="K48">
        <f t="shared" si="1"/>
        <v>12.513749090265719</v>
      </c>
      <c r="M48" s="1">
        <f t="shared" si="2"/>
        <v>87.343104941285929</v>
      </c>
      <c r="N48" s="1">
        <f t="shared" si="3"/>
        <v>9.8692386754078338</v>
      </c>
      <c r="O48" s="1">
        <f t="shared" si="4"/>
        <v>2.7125558579726343</v>
      </c>
      <c r="P48" s="1">
        <f t="shared" si="5"/>
        <v>1.6020907014026042E-2</v>
      </c>
      <c r="Q48" s="1">
        <f t="shared" si="6"/>
        <v>5.9079618319588779E-2</v>
      </c>
    </row>
    <row r="49" spans="1:17" x14ac:dyDescent="0.35">
      <c r="A49">
        <v>2042</v>
      </c>
      <c r="B49">
        <v>10120.275</v>
      </c>
      <c r="C49">
        <v>1143.5294120000001</v>
      </c>
      <c r="D49">
        <v>314.29854999999998</v>
      </c>
      <c r="E49">
        <v>1.856311209</v>
      </c>
      <c r="F49">
        <v>6.84544</v>
      </c>
      <c r="G49">
        <v>710.11599999999999</v>
      </c>
      <c r="H49">
        <v>450</v>
      </c>
      <c r="I49">
        <f t="shared" si="7"/>
        <v>11586.804713208998</v>
      </c>
      <c r="J49">
        <f t="shared" si="0"/>
        <v>11.586804713208998</v>
      </c>
      <c r="K49">
        <f t="shared" si="1"/>
        <v>12.513749090265719</v>
      </c>
      <c r="M49" s="1">
        <f t="shared" si="2"/>
        <v>87.343104941285929</v>
      </c>
      <c r="N49" s="1">
        <f t="shared" si="3"/>
        <v>9.8692386754078338</v>
      </c>
      <c r="O49" s="1">
        <f t="shared" si="4"/>
        <v>2.7125558579726343</v>
      </c>
      <c r="P49" s="1">
        <f t="shared" si="5"/>
        <v>1.6020907014026042E-2</v>
      </c>
      <c r="Q49" s="1">
        <f t="shared" si="6"/>
        <v>5.9079618319588779E-2</v>
      </c>
    </row>
    <row r="50" spans="1:17" x14ac:dyDescent="0.35">
      <c r="A50">
        <v>2043</v>
      </c>
      <c r="B50">
        <v>10120.275</v>
      </c>
      <c r="C50">
        <v>1143.5294120000001</v>
      </c>
      <c r="D50">
        <v>314.29854999999998</v>
      </c>
      <c r="E50">
        <v>1.856311209</v>
      </c>
      <c r="F50">
        <v>6.84544</v>
      </c>
      <c r="G50">
        <v>710.11599999999999</v>
      </c>
      <c r="H50">
        <v>450</v>
      </c>
      <c r="I50">
        <f t="shared" si="7"/>
        <v>11586.804713208998</v>
      </c>
      <c r="J50">
        <f t="shared" si="0"/>
        <v>11.586804713208998</v>
      </c>
      <c r="K50">
        <f t="shared" si="1"/>
        <v>12.513749090265719</v>
      </c>
      <c r="M50" s="1">
        <f t="shared" si="2"/>
        <v>87.343104941285929</v>
      </c>
      <c r="N50" s="1">
        <f t="shared" si="3"/>
        <v>9.8692386754078338</v>
      </c>
      <c r="O50" s="1">
        <f t="shared" si="4"/>
        <v>2.7125558579726343</v>
      </c>
      <c r="P50" s="1">
        <f t="shared" si="5"/>
        <v>1.6020907014026042E-2</v>
      </c>
      <c r="Q50" s="1">
        <f t="shared" si="6"/>
        <v>5.9079618319588779E-2</v>
      </c>
    </row>
    <row r="51" spans="1:17" x14ac:dyDescent="0.35">
      <c r="A51">
        <v>2044</v>
      </c>
      <c r="B51">
        <v>10120.275</v>
      </c>
      <c r="C51">
        <v>1143.5294120000001</v>
      </c>
      <c r="D51">
        <v>314.29854999999998</v>
      </c>
      <c r="E51">
        <v>1.856311209</v>
      </c>
      <c r="F51">
        <v>6.84544</v>
      </c>
      <c r="G51">
        <v>710.11599999999999</v>
      </c>
      <c r="H51">
        <v>450</v>
      </c>
      <c r="I51">
        <f t="shared" si="7"/>
        <v>11586.804713208998</v>
      </c>
      <c r="J51">
        <f t="shared" si="0"/>
        <v>11.586804713208998</v>
      </c>
      <c r="K51">
        <f t="shared" si="1"/>
        <v>12.513749090265719</v>
      </c>
      <c r="M51" s="1">
        <f t="shared" si="2"/>
        <v>87.343104941285929</v>
      </c>
      <c r="N51" s="1">
        <f t="shared" si="3"/>
        <v>9.8692386754078338</v>
      </c>
      <c r="O51" s="1">
        <f t="shared" si="4"/>
        <v>2.7125558579726343</v>
      </c>
      <c r="P51" s="1">
        <f t="shared" si="5"/>
        <v>1.6020907014026042E-2</v>
      </c>
      <c r="Q51" s="1">
        <f t="shared" si="6"/>
        <v>5.9079618319588779E-2</v>
      </c>
    </row>
    <row r="52" spans="1:17" x14ac:dyDescent="0.35">
      <c r="A52">
        <v>2045</v>
      </c>
      <c r="B52">
        <v>10120.275</v>
      </c>
      <c r="C52">
        <v>1143.5294120000001</v>
      </c>
      <c r="D52">
        <v>314.29854999999998</v>
      </c>
      <c r="E52">
        <v>1.856311209</v>
      </c>
      <c r="F52">
        <v>6.84544</v>
      </c>
      <c r="G52">
        <v>710.11599999999999</v>
      </c>
      <c r="H52">
        <v>450</v>
      </c>
      <c r="I52">
        <f t="shared" si="7"/>
        <v>11586.804713208998</v>
      </c>
      <c r="J52">
        <f t="shared" si="0"/>
        <v>11.586804713208998</v>
      </c>
      <c r="K52">
        <f t="shared" si="1"/>
        <v>12.513749090265719</v>
      </c>
      <c r="M52" s="1">
        <f t="shared" si="2"/>
        <v>87.343104941285929</v>
      </c>
      <c r="N52" s="1">
        <f t="shared" si="3"/>
        <v>9.8692386754078338</v>
      </c>
      <c r="O52" s="1">
        <f t="shared" si="4"/>
        <v>2.7125558579726343</v>
      </c>
      <c r="P52" s="1">
        <f t="shared" si="5"/>
        <v>1.6020907014026042E-2</v>
      </c>
      <c r="Q52" s="1">
        <f t="shared" si="6"/>
        <v>5.9079618319588779E-2</v>
      </c>
    </row>
    <row r="53" spans="1:17" x14ac:dyDescent="0.35">
      <c r="A53">
        <v>2046</v>
      </c>
      <c r="B53">
        <v>10120.275</v>
      </c>
      <c r="C53">
        <v>1143.5294120000001</v>
      </c>
      <c r="D53">
        <v>314.29854999999998</v>
      </c>
      <c r="E53">
        <v>1.856311209</v>
      </c>
      <c r="F53">
        <v>6.84544</v>
      </c>
      <c r="G53">
        <v>710.11599999999999</v>
      </c>
      <c r="H53">
        <v>450</v>
      </c>
      <c r="I53">
        <f t="shared" si="7"/>
        <v>11586.804713208998</v>
      </c>
      <c r="J53">
        <f t="shared" si="0"/>
        <v>11.586804713208998</v>
      </c>
      <c r="K53">
        <f t="shared" si="1"/>
        <v>12.513749090265719</v>
      </c>
      <c r="M53" s="1">
        <f t="shared" si="2"/>
        <v>87.343104941285929</v>
      </c>
      <c r="N53" s="1">
        <f t="shared" si="3"/>
        <v>9.8692386754078338</v>
      </c>
      <c r="O53" s="1">
        <f t="shared" si="4"/>
        <v>2.7125558579726343</v>
      </c>
      <c r="P53" s="1">
        <f t="shared" si="5"/>
        <v>1.6020907014026042E-2</v>
      </c>
      <c r="Q53" s="1">
        <f t="shared" si="6"/>
        <v>5.9079618319588779E-2</v>
      </c>
    </row>
    <row r="54" spans="1:17" x14ac:dyDescent="0.35">
      <c r="A54">
        <v>2047</v>
      </c>
      <c r="B54">
        <v>10120.275</v>
      </c>
      <c r="C54">
        <v>1143.5294120000001</v>
      </c>
      <c r="D54">
        <v>314.29854999999998</v>
      </c>
      <c r="E54">
        <v>1.856311209</v>
      </c>
      <c r="F54">
        <v>6.84544</v>
      </c>
      <c r="G54">
        <v>710.11599999999999</v>
      </c>
      <c r="H54">
        <v>450</v>
      </c>
      <c r="I54">
        <f t="shared" si="7"/>
        <v>11586.804713208998</v>
      </c>
      <c r="J54">
        <f t="shared" si="0"/>
        <v>11.586804713208998</v>
      </c>
      <c r="K54">
        <f t="shared" si="1"/>
        <v>12.513749090265719</v>
      </c>
      <c r="M54" s="1">
        <f t="shared" si="2"/>
        <v>87.343104941285929</v>
      </c>
      <c r="N54" s="1">
        <f t="shared" si="3"/>
        <v>9.8692386754078338</v>
      </c>
      <c r="O54" s="1">
        <f t="shared" si="4"/>
        <v>2.7125558579726343</v>
      </c>
      <c r="P54" s="1">
        <f t="shared" si="5"/>
        <v>1.6020907014026042E-2</v>
      </c>
      <c r="Q54" s="1">
        <f t="shared" si="6"/>
        <v>5.9079618319588779E-2</v>
      </c>
    </row>
    <row r="55" spans="1:17" x14ac:dyDescent="0.35">
      <c r="A55">
        <v>2048</v>
      </c>
      <c r="B55">
        <v>10120.275</v>
      </c>
      <c r="C55">
        <v>1143.5294120000001</v>
      </c>
      <c r="D55">
        <v>314.29854999999998</v>
      </c>
      <c r="E55">
        <v>1.856311209</v>
      </c>
      <c r="F55">
        <v>6.84544</v>
      </c>
      <c r="G55">
        <v>710.11599999999999</v>
      </c>
      <c r="H55">
        <v>450</v>
      </c>
      <c r="I55">
        <f t="shared" si="7"/>
        <v>11586.804713208998</v>
      </c>
      <c r="J55">
        <f t="shared" si="0"/>
        <v>11.586804713208998</v>
      </c>
      <c r="K55">
        <f t="shared" si="1"/>
        <v>12.513749090265719</v>
      </c>
      <c r="M55" s="1">
        <f t="shared" si="2"/>
        <v>87.343104941285929</v>
      </c>
      <c r="N55" s="1">
        <f t="shared" si="3"/>
        <v>9.8692386754078338</v>
      </c>
      <c r="O55" s="1">
        <f t="shared" si="4"/>
        <v>2.7125558579726343</v>
      </c>
      <c r="P55" s="1">
        <f t="shared" si="5"/>
        <v>1.6020907014026042E-2</v>
      </c>
      <c r="Q55" s="1">
        <f t="shared" si="6"/>
        <v>5.9079618319588779E-2</v>
      </c>
    </row>
    <row r="56" spans="1:17" x14ac:dyDescent="0.35">
      <c r="A56">
        <v>2049</v>
      </c>
      <c r="B56">
        <v>10120.275</v>
      </c>
      <c r="C56">
        <v>1143.5294120000001</v>
      </c>
      <c r="D56">
        <v>314.29854999999998</v>
      </c>
      <c r="E56">
        <v>1.856311209</v>
      </c>
      <c r="F56">
        <v>6.84544</v>
      </c>
      <c r="G56">
        <v>710.11599999999999</v>
      </c>
      <c r="H56">
        <v>450</v>
      </c>
      <c r="I56">
        <f t="shared" si="7"/>
        <v>11586.804713208998</v>
      </c>
      <c r="J56">
        <f t="shared" si="0"/>
        <v>11.586804713208998</v>
      </c>
      <c r="K56">
        <f t="shared" si="1"/>
        <v>12.513749090265719</v>
      </c>
      <c r="M56" s="1">
        <f t="shared" si="2"/>
        <v>87.343104941285929</v>
      </c>
      <c r="N56" s="1">
        <f t="shared" si="3"/>
        <v>9.8692386754078338</v>
      </c>
      <c r="O56" s="1">
        <f t="shared" si="4"/>
        <v>2.7125558579726343</v>
      </c>
      <c r="P56" s="1">
        <f t="shared" si="5"/>
        <v>1.6020907014026042E-2</v>
      </c>
      <c r="Q56" s="1">
        <f t="shared" si="6"/>
        <v>5.9079618319588779E-2</v>
      </c>
    </row>
    <row r="57" spans="1:17" x14ac:dyDescent="0.35">
      <c r="A57">
        <v>2050</v>
      </c>
      <c r="B57">
        <v>10120.275</v>
      </c>
      <c r="C57">
        <v>1143.5294120000001</v>
      </c>
      <c r="D57">
        <v>314.29854999999998</v>
      </c>
      <c r="E57">
        <v>1.856311209</v>
      </c>
      <c r="F57">
        <v>6.84544</v>
      </c>
      <c r="G57">
        <v>710.11599999999999</v>
      </c>
      <c r="H57">
        <v>450</v>
      </c>
      <c r="I57">
        <f t="shared" si="7"/>
        <v>11586.804713208998</v>
      </c>
      <c r="J57">
        <f t="shared" si="0"/>
        <v>11.586804713208998</v>
      </c>
      <c r="K57">
        <f t="shared" si="1"/>
        <v>12.513749090265719</v>
      </c>
      <c r="M57" s="1">
        <f t="shared" si="2"/>
        <v>87.343104941285929</v>
      </c>
      <c r="N57" s="1">
        <f t="shared" si="3"/>
        <v>9.8692386754078338</v>
      </c>
      <c r="O57" s="1">
        <f t="shared" si="4"/>
        <v>2.7125558579726343</v>
      </c>
      <c r="P57" s="1">
        <f t="shared" si="5"/>
        <v>1.6020907014026042E-2</v>
      </c>
      <c r="Q57" s="1">
        <f t="shared" si="6"/>
        <v>5.9079618319588779E-2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64F1-E6DD-45E9-8C55-1E9289DFBD1B}">
  <dimension ref="A1:E14"/>
  <sheetViews>
    <sheetView workbookViewId="0">
      <selection activeCell="E5" sqref="E5:E11"/>
    </sheetView>
  </sheetViews>
  <sheetFormatPr defaultRowHeight="14.5" x14ac:dyDescent="0.35"/>
  <cols>
    <col min="1" max="1" width="15.453125" customWidth="1"/>
    <col min="2" max="3" width="9.7265625" bestFit="1" customWidth="1"/>
    <col min="4" max="4" width="11.453125" bestFit="1" customWidth="1"/>
  </cols>
  <sheetData>
    <row r="1" spans="1:5" ht="15" thickBot="1" x14ac:dyDescent="0.4">
      <c r="D1">
        <f>777/437</f>
        <v>1.7780320366132722</v>
      </c>
    </row>
    <row r="2" spans="1:5" ht="43.5" x14ac:dyDescent="0.35">
      <c r="A2" s="16" t="s">
        <v>13</v>
      </c>
      <c r="B2" s="4" t="s">
        <v>14</v>
      </c>
      <c r="C2" s="4" t="s">
        <v>16</v>
      </c>
      <c r="D2" s="4" t="s">
        <v>16</v>
      </c>
      <c r="E2" s="4" t="s">
        <v>16</v>
      </c>
    </row>
    <row r="3" spans="1:5" ht="29.5" thickBot="1" x14ac:dyDescent="0.4">
      <c r="A3" s="17"/>
      <c r="B3" s="5" t="s">
        <v>15</v>
      </c>
      <c r="C3" s="5" t="s">
        <v>17</v>
      </c>
      <c r="D3" s="3">
        <v>777</v>
      </c>
      <c r="E3" s="3">
        <v>777</v>
      </c>
    </row>
    <row r="4" spans="1:5" ht="15" thickBot="1" x14ac:dyDescent="0.4">
      <c r="A4" s="6" t="s">
        <v>18</v>
      </c>
      <c r="B4" s="8">
        <v>27000000</v>
      </c>
      <c r="C4" s="8">
        <v>47760000</v>
      </c>
      <c r="D4" s="12">
        <f>B4*$D$1</f>
        <v>48006864.988558352</v>
      </c>
      <c r="E4" s="13">
        <f>ROUND(D4,-4)</f>
        <v>48010000</v>
      </c>
    </row>
    <row r="5" spans="1:5" ht="15" thickBot="1" x14ac:dyDescent="0.4">
      <c r="A5" s="6" t="s">
        <v>3</v>
      </c>
      <c r="B5" s="8">
        <v>20600000</v>
      </c>
      <c r="C5" s="8">
        <v>36440000</v>
      </c>
      <c r="D5" s="12">
        <f t="shared" ref="D5:D11" si="0">B5*$D$1</f>
        <v>36627459.954233408</v>
      </c>
      <c r="E5" s="13">
        <f t="shared" ref="E5:E6" si="1">ROUND(D5,-4)</f>
        <v>36630000</v>
      </c>
    </row>
    <row r="6" spans="1:5" ht="15" thickBot="1" x14ac:dyDescent="0.4">
      <c r="A6" s="6" t="s">
        <v>19</v>
      </c>
      <c r="B6" s="8">
        <v>2800000</v>
      </c>
      <c r="C6" s="7">
        <v>4950000</v>
      </c>
      <c r="D6" s="12">
        <f t="shared" si="0"/>
        <v>4978489.7025171621</v>
      </c>
      <c r="E6" s="13">
        <f t="shared" si="1"/>
        <v>4980000</v>
      </c>
    </row>
    <row r="7" spans="1:5" ht="15" thickBot="1" x14ac:dyDescent="0.4">
      <c r="A7" s="6" t="s">
        <v>7</v>
      </c>
      <c r="B7" s="8">
        <v>2100000</v>
      </c>
      <c r="C7" s="7">
        <v>3715000</v>
      </c>
      <c r="D7" s="12">
        <f t="shared" si="0"/>
        <v>3733867.2768878718</v>
      </c>
      <c r="E7" s="13">
        <f>ROUND(D7,-3)</f>
        <v>3734000</v>
      </c>
    </row>
    <row r="8" spans="1:5" ht="15" thickBot="1" x14ac:dyDescent="0.4">
      <c r="A8" s="9" t="s">
        <v>20</v>
      </c>
      <c r="B8" s="8">
        <v>239000</v>
      </c>
      <c r="C8" s="7">
        <v>423000</v>
      </c>
      <c r="D8" s="12">
        <f t="shared" si="0"/>
        <v>424949.65675057209</v>
      </c>
      <c r="E8" s="13">
        <f>ROUND(D8,-3)</f>
        <v>425000</v>
      </c>
    </row>
    <row r="9" spans="1:5" ht="15" thickBot="1" x14ac:dyDescent="0.4">
      <c r="A9" s="6" t="s">
        <v>4</v>
      </c>
      <c r="B9" s="8">
        <v>1270000</v>
      </c>
      <c r="C9" s="7">
        <v>2246000</v>
      </c>
      <c r="D9" s="12">
        <f t="shared" si="0"/>
        <v>2258100.6864988557</v>
      </c>
      <c r="E9" s="13">
        <f>ROUND(D9,-3)</f>
        <v>2258000</v>
      </c>
    </row>
    <row r="10" spans="1:5" ht="15" thickBot="1" x14ac:dyDescent="0.4">
      <c r="A10" s="6" t="s">
        <v>5</v>
      </c>
      <c r="B10" s="8">
        <v>11000</v>
      </c>
      <c r="C10" s="7">
        <v>19000</v>
      </c>
      <c r="D10" s="12">
        <f t="shared" si="0"/>
        <v>19558.352402745993</v>
      </c>
      <c r="E10" s="13">
        <f>ROUND(D10,-2)</f>
        <v>19600</v>
      </c>
    </row>
    <row r="11" spans="1:5" ht="15" thickBot="1" x14ac:dyDescent="0.4">
      <c r="A11" s="6" t="s">
        <v>21</v>
      </c>
      <c r="B11" s="8">
        <v>170000</v>
      </c>
      <c r="C11" s="7">
        <v>300000</v>
      </c>
      <c r="D11" s="12">
        <f t="shared" si="0"/>
        <v>302265.4462242563</v>
      </c>
      <c r="E11" s="13">
        <f>ROUND(D11,-2)</f>
        <v>302300</v>
      </c>
    </row>
    <row r="13" spans="1:5" x14ac:dyDescent="0.35">
      <c r="A13" s="10"/>
    </row>
    <row r="14" spans="1:5" x14ac:dyDescent="0.35">
      <c r="A14" s="11" t="s">
        <v>22</v>
      </c>
    </row>
  </sheetData>
  <mergeCells count="1">
    <mergeCell ref="A2:A3"/>
  </mergeCells>
  <hyperlinks>
    <hyperlink ref="A8" location="_ftn1" display="_ftn1" xr:uid="{33F955CD-0490-452F-BCD4-CBAD6472B0BC}"/>
    <hyperlink ref="A14" location="_ftnref1" display="_ftnref1" xr:uid="{241ABD1F-9ACB-402B-BE02-228EF168452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CSA Scaling</vt:lpstr>
      <vt:lpstr>'CSA Scaling'!_ftn1</vt:lpstr>
      <vt:lpstr>'CSA Scaling'!_ftnref1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2021-02-10T17:55:20Z</dcterms:created>
  <dcterms:modified xsi:type="dcterms:W3CDTF">2021-09-09T22:22:32Z</dcterms:modified>
</cp:coreProperties>
</file>