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mirletz\Documents\GitHub\PV_ICE\PV_ICE\baselines\SupportingMaterial\Manual Files\"/>
    </mc:Choice>
  </mc:AlternateContent>
  <xr:revisionPtr revIDLastSave="0" documentId="13_ncr:1_{55F46C32-9301-48B1-BDC8-08E603829452}" xr6:coauthVersionLast="47" xr6:coauthVersionMax="47" xr10:uidLastSave="{00000000-0000-0000-0000-000000000000}"/>
  <bookViews>
    <workbookView xWindow="-28920" yWindow="45" windowWidth="29040" windowHeight="15720" xr2:uid="{7CD6B4E1-665E-B84F-9AB4-2EAF27375F6E}"/>
  </bookViews>
  <sheets>
    <sheet name="ModuleSizeMaths" sheetId="5" r:id="rId1"/>
    <sheet name="ModuleMassMaths" sheetId="6" r:id="rId2"/>
    <sheet name="ModuleEfficiencyMaths" sheetId="7" r:id="rId3"/>
    <sheet name="Raw data" sheetId="1" r:id="rId4"/>
    <sheet name="Links to spec sheets" sheetId="4" r:id="rId5"/>
  </sheets>
  <definedNames>
    <definedName name="_xlnm._FilterDatabase" localSheetId="4" hidden="1">'Links to spec sheets'!$A$1:$B$168</definedName>
    <definedName name="_xlnm._FilterDatabase" localSheetId="3" hidden="1">'Raw data'!$A$1:$Z$133</definedName>
    <definedName name="_xlchart.v1.0" hidden="1">'Raw data'!$I$1</definedName>
    <definedName name="_xlchart.v1.1" hidden="1">'Raw data'!$I$2:$I$168</definedName>
    <definedName name="_xlchart.v1.2" hidden="1">'Links to spec sheets'!$D$2:$D$96</definedName>
  </definedNames>
  <calcPr calcId="191029"/>
  <pivotCaches>
    <pivotCache cacheId="0" r:id="rId6"/>
    <pivotCache cacheId="1" r:id="rId7"/>
    <pivotCache cacheId="2" r:id="rId8"/>
    <pivotCache cacheId="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5" l="1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24" i="5"/>
  <c r="W38" i="1"/>
  <c r="J29" i="5"/>
  <c r="J30" i="5"/>
  <c r="J31" i="5"/>
  <c r="J32" i="5"/>
  <c r="J33" i="5"/>
  <c r="J28" i="5"/>
  <c r="M19" i="5"/>
  <c r="M20" i="5"/>
  <c r="M22" i="5"/>
  <c r="M23" i="5"/>
  <c r="M24" i="5"/>
  <c r="M25" i="5"/>
  <c r="M26" i="5"/>
  <c r="M27" i="5"/>
  <c r="M18" i="5"/>
  <c r="Q31" i="1"/>
  <c r="P3" i="1" l="1"/>
  <c r="R3" i="1" s="1"/>
  <c r="S3" i="1" s="1"/>
  <c r="Q3" i="1"/>
  <c r="V3" i="1" s="1"/>
  <c r="W3" i="1" s="1"/>
  <c r="X3" i="1" s="1"/>
  <c r="R167" i="1"/>
  <c r="T3" i="1" l="1"/>
  <c r="S167" i="1"/>
  <c r="R164" i="1"/>
  <c r="R163" i="1"/>
  <c r="S163" i="1" s="1"/>
  <c r="R148" i="1"/>
  <c r="S148" i="1" s="1"/>
  <c r="R142" i="1"/>
  <c r="S142" i="1" s="1"/>
  <c r="R141" i="1"/>
  <c r="S141" i="1" s="1"/>
  <c r="R140" i="1"/>
  <c r="S140" i="1" s="1"/>
  <c r="R139" i="1"/>
  <c r="S139" i="1" s="1"/>
  <c r="R138" i="1"/>
  <c r="S138" i="1" s="1"/>
  <c r="R137" i="1"/>
  <c r="S137" i="1" s="1"/>
  <c r="S164" i="1"/>
  <c r="Q168" i="1"/>
  <c r="P168" i="1"/>
  <c r="R168" i="1" s="1"/>
  <c r="S168" i="1" s="1"/>
  <c r="Q167" i="1"/>
  <c r="P167" i="1"/>
  <c r="Q166" i="1"/>
  <c r="P166" i="1"/>
  <c r="R166" i="1" s="1"/>
  <c r="S166" i="1" s="1"/>
  <c r="Q165" i="1"/>
  <c r="P165" i="1"/>
  <c r="R165" i="1" s="1"/>
  <c r="S165" i="1" s="1"/>
  <c r="T165" i="1" s="1"/>
  <c r="Q164" i="1"/>
  <c r="P164" i="1"/>
  <c r="Q163" i="1"/>
  <c r="P163" i="1"/>
  <c r="Q162" i="1"/>
  <c r="P162" i="1"/>
  <c r="R162" i="1" s="1"/>
  <c r="S162" i="1" s="1"/>
  <c r="Q161" i="1"/>
  <c r="P161" i="1"/>
  <c r="R161" i="1" s="1"/>
  <c r="S161" i="1" s="1"/>
  <c r="T161" i="1" s="1"/>
  <c r="Q160" i="1"/>
  <c r="P160" i="1"/>
  <c r="R160" i="1" s="1"/>
  <c r="S160" i="1" s="1"/>
  <c r="Q159" i="1"/>
  <c r="P159" i="1"/>
  <c r="R159" i="1" s="1"/>
  <c r="S159" i="1" s="1"/>
  <c r="Q158" i="1"/>
  <c r="P158" i="1"/>
  <c r="R158" i="1" s="1"/>
  <c r="S158" i="1" s="1"/>
  <c r="Q157" i="1"/>
  <c r="P157" i="1"/>
  <c r="R157" i="1" s="1"/>
  <c r="S157" i="1" s="1"/>
  <c r="T157" i="1" s="1"/>
  <c r="Q156" i="1"/>
  <c r="P156" i="1"/>
  <c r="R156" i="1" s="1"/>
  <c r="S156" i="1" s="1"/>
  <c r="Q155" i="1"/>
  <c r="P155" i="1"/>
  <c r="R155" i="1" s="1"/>
  <c r="S155" i="1" s="1"/>
  <c r="Q154" i="1"/>
  <c r="P154" i="1"/>
  <c r="R154" i="1" s="1"/>
  <c r="S154" i="1" s="1"/>
  <c r="Q153" i="1"/>
  <c r="P153" i="1"/>
  <c r="R153" i="1" s="1"/>
  <c r="S153" i="1" s="1"/>
  <c r="Q152" i="1"/>
  <c r="P152" i="1"/>
  <c r="R152" i="1" s="1"/>
  <c r="S152" i="1" s="1"/>
  <c r="T152" i="1" s="1"/>
  <c r="Q151" i="1"/>
  <c r="P151" i="1"/>
  <c r="R151" i="1" s="1"/>
  <c r="S151" i="1" s="1"/>
  <c r="Q150" i="1"/>
  <c r="P150" i="1"/>
  <c r="R150" i="1" s="1"/>
  <c r="S150" i="1" s="1"/>
  <c r="Q149" i="1"/>
  <c r="P149" i="1"/>
  <c r="R149" i="1" s="1"/>
  <c r="S149" i="1" s="1"/>
  <c r="Q148" i="1"/>
  <c r="P148" i="1"/>
  <c r="Q147" i="1"/>
  <c r="P147" i="1"/>
  <c r="R147" i="1" s="1"/>
  <c r="S147" i="1" s="1"/>
  <c r="Q146" i="1"/>
  <c r="P146" i="1"/>
  <c r="R146" i="1" s="1"/>
  <c r="S146" i="1" s="1"/>
  <c r="Q145" i="1"/>
  <c r="P145" i="1"/>
  <c r="R145" i="1" s="1"/>
  <c r="S145" i="1" s="1"/>
  <c r="T145" i="1" s="1"/>
  <c r="Q144" i="1"/>
  <c r="P144" i="1"/>
  <c r="R144" i="1" s="1"/>
  <c r="S144" i="1" s="1"/>
  <c r="T144" i="1" s="1"/>
  <c r="Q143" i="1"/>
  <c r="P143" i="1"/>
  <c r="R143" i="1" s="1"/>
  <c r="S143" i="1" s="1"/>
  <c r="Q142" i="1"/>
  <c r="P142" i="1"/>
  <c r="Q141" i="1"/>
  <c r="P141" i="1"/>
  <c r="Q140" i="1"/>
  <c r="P140" i="1"/>
  <c r="Q139" i="1"/>
  <c r="P139" i="1"/>
  <c r="Q138" i="1"/>
  <c r="P138" i="1"/>
  <c r="Q137" i="1"/>
  <c r="P137" i="1"/>
  <c r="Q136" i="1"/>
  <c r="P136" i="1"/>
  <c r="K136" i="1"/>
  <c r="Q135" i="1"/>
  <c r="V135" i="1" s="1"/>
  <c r="W135" i="1" s="1"/>
  <c r="X135" i="1" s="1"/>
  <c r="P135" i="1"/>
  <c r="R135" i="1" s="1"/>
  <c r="S135" i="1" s="1"/>
  <c r="P129" i="1"/>
  <c r="R129" i="1" s="1"/>
  <c r="S129" i="1" s="1"/>
  <c r="Q129" i="1"/>
  <c r="V129" i="1" s="1"/>
  <c r="W129" i="1" s="1"/>
  <c r="X129" i="1" s="1"/>
  <c r="Q128" i="1"/>
  <c r="P128" i="1"/>
  <c r="R128" i="1" s="1"/>
  <c r="S128" i="1" s="1"/>
  <c r="P127" i="1"/>
  <c r="R127" i="1" s="1"/>
  <c r="S127" i="1" s="1"/>
  <c r="Q127" i="1"/>
  <c r="V127" i="1" s="1"/>
  <c r="W127" i="1" s="1"/>
  <c r="X127" i="1" s="1"/>
  <c r="P126" i="1"/>
  <c r="R126" i="1" s="1"/>
  <c r="S126" i="1" s="1"/>
  <c r="Q126" i="1"/>
  <c r="V126" i="1" s="1"/>
  <c r="W126" i="1" s="1"/>
  <c r="X126" i="1" s="1"/>
  <c r="R123" i="1"/>
  <c r="S123" i="1" s="1"/>
  <c r="R122" i="1"/>
  <c r="S122" i="1" s="1"/>
  <c r="R121" i="1"/>
  <c r="S121" i="1" s="1"/>
  <c r="T168" i="1" l="1"/>
  <c r="T149" i="1"/>
  <c r="T156" i="1"/>
  <c r="T153" i="1"/>
  <c r="T160" i="1"/>
  <c r="T146" i="1"/>
  <c r="T150" i="1"/>
  <c r="T154" i="1"/>
  <c r="T158" i="1"/>
  <c r="T139" i="1"/>
  <c r="T162" i="1"/>
  <c r="T135" i="1"/>
  <c r="T166" i="1"/>
  <c r="R136" i="1"/>
  <c r="S136" i="1" s="1"/>
  <c r="T136" i="1" s="1"/>
  <c r="T141" i="1"/>
  <c r="T163" i="1"/>
  <c r="T143" i="1"/>
  <c r="T147" i="1"/>
  <c r="T151" i="1"/>
  <c r="T155" i="1"/>
  <c r="T159" i="1"/>
  <c r="T142" i="1"/>
  <c r="T128" i="1"/>
  <c r="V140" i="1"/>
  <c r="T140" i="1"/>
  <c r="T148" i="1"/>
  <c r="T167" i="1"/>
  <c r="T137" i="1"/>
  <c r="T164" i="1"/>
  <c r="T138" i="1"/>
  <c r="V162" i="1"/>
  <c r="W162" i="1" s="1"/>
  <c r="X162" i="1" s="1"/>
  <c r="T127" i="1"/>
  <c r="V155" i="1"/>
  <c r="T126" i="1"/>
  <c r="V149" i="1"/>
  <c r="W149" i="1" s="1"/>
  <c r="X149" i="1" s="1"/>
  <c r="T129" i="1"/>
  <c r="V143" i="1"/>
  <c r="W143" i="1" s="1"/>
  <c r="X143" i="1" s="1"/>
  <c r="V153" i="1"/>
  <c r="W153" i="1" s="1"/>
  <c r="X153" i="1" s="1"/>
  <c r="V166" i="1"/>
  <c r="V157" i="1"/>
  <c r="V142" i="1"/>
  <c r="V164" i="1"/>
  <c r="V138" i="1"/>
  <c r="V147" i="1"/>
  <c r="W147" i="1" s="1"/>
  <c r="X147" i="1" s="1"/>
  <c r="V160" i="1"/>
  <c r="W160" i="1" s="1"/>
  <c r="X160" i="1" s="1"/>
  <c r="V128" i="1"/>
  <c r="W128" i="1" s="1"/>
  <c r="X128" i="1" s="1"/>
  <c r="V151" i="1"/>
  <c r="W151" i="1" s="1"/>
  <c r="X151" i="1" s="1"/>
  <c r="V145" i="1"/>
  <c r="W145" i="1" s="1"/>
  <c r="X145" i="1" s="1"/>
  <c r="V136" i="1"/>
  <c r="W136" i="1" s="1"/>
  <c r="X136" i="1" s="1"/>
  <c r="V167" i="1"/>
  <c r="W167" i="1" s="1"/>
  <c r="X167" i="1" s="1"/>
  <c r="V137" i="1"/>
  <c r="V139" i="1"/>
  <c r="V141" i="1"/>
  <c r="V144" i="1"/>
  <c r="W144" i="1" s="1"/>
  <c r="X144" i="1" s="1"/>
  <c r="V146" i="1"/>
  <c r="W146" i="1" s="1"/>
  <c r="X146" i="1" s="1"/>
  <c r="V148" i="1"/>
  <c r="W148" i="1" s="1"/>
  <c r="X148" i="1" s="1"/>
  <c r="V150" i="1"/>
  <c r="W150" i="1" s="1"/>
  <c r="X150" i="1" s="1"/>
  <c r="V152" i="1"/>
  <c r="W152" i="1" s="1"/>
  <c r="X152" i="1" s="1"/>
  <c r="V154" i="1"/>
  <c r="W154" i="1" s="1"/>
  <c r="X154" i="1" s="1"/>
  <c r="V156" i="1"/>
  <c r="V158" i="1"/>
  <c r="W158" i="1" s="1"/>
  <c r="X158" i="1" s="1"/>
  <c r="V159" i="1"/>
  <c r="W159" i="1" s="1"/>
  <c r="X159" i="1" s="1"/>
  <c r="V161" i="1"/>
  <c r="W161" i="1" s="1"/>
  <c r="X161" i="1" s="1"/>
  <c r="V163" i="1"/>
  <c r="V165" i="1"/>
  <c r="V168" i="1"/>
  <c r="P134" i="1"/>
  <c r="R134" i="1" s="1"/>
  <c r="S134" i="1" s="1"/>
  <c r="Q134" i="1"/>
  <c r="V134" i="1" s="1"/>
  <c r="W134" i="1" s="1"/>
  <c r="X134" i="1" s="1"/>
  <c r="R112" i="1"/>
  <c r="S112" i="1" s="1"/>
  <c r="Q112" i="1"/>
  <c r="P112" i="1"/>
  <c r="R111" i="1"/>
  <c r="S111" i="1" s="1"/>
  <c r="P111" i="1"/>
  <c r="Q111" i="1"/>
  <c r="V111" i="1" s="1"/>
  <c r="W111" i="1" s="1"/>
  <c r="X111" i="1" s="1"/>
  <c r="R110" i="1"/>
  <c r="S110" i="1" s="1"/>
  <c r="P107" i="1"/>
  <c r="R107" i="1" s="1"/>
  <c r="S107" i="1" s="1"/>
  <c r="Q107" i="1"/>
  <c r="V107" i="1" s="1"/>
  <c r="W107" i="1" s="1"/>
  <c r="X107" i="1" s="1"/>
  <c r="R101" i="1"/>
  <c r="P101" i="1"/>
  <c r="Q101" i="1"/>
  <c r="V101" i="1" s="1"/>
  <c r="P85" i="1"/>
  <c r="R85" i="1" s="1"/>
  <c r="S85" i="1" s="1"/>
  <c r="Q85" i="1"/>
  <c r="V85" i="1" s="1"/>
  <c r="W85" i="1" s="1"/>
  <c r="X85" i="1" s="1"/>
  <c r="T134" i="1" l="1"/>
  <c r="T112" i="1"/>
  <c r="T111" i="1"/>
  <c r="V112" i="1"/>
  <c r="W112" i="1" s="1"/>
  <c r="X112" i="1" s="1"/>
  <c r="T107" i="1"/>
  <c r="S101" i="1"/>
  <c r="T101" i="1" s="1"/>
  <c r="T85" i="1"/>
  <c r="Q77" i="1"/>
  <c r="P77" i="1"/>
  <c r="R77" i="1" s="1"/>
  <c r="S77" i="1" s="1"/>
  <c r="P71" i="1"/>
  <c r="R71" i="1" s="1"/>
  <c r="S71" i="1" s="1"/>
  <c r="Q71" i="1"/>
  <c r="V71" i="1" s="1"/>
  <c r="W71" i="1" s="1"/>
  <c r="X71" i="1" s="1"/>
  <c r="P70" i="1"/>
  <c r="R70" i="1" s="1"/>
  <c r="S70" i="1" s="1"/>
  <c r="Q70" i="1"/>
  <c r="P69" i="1"/>
  <c r="R69" i="1" s="1"/>
  <c r="S69" i="1" s="1"/>
  <c r="Q69" i="1"/>
  <c r="V69" i="1" s="1"/>
  <c r="P68" i="1"/>
  <c r="R68" i="1" s="1"/>
  <c r="S68" i="1" s="1"/>
  <c r="Q68" i="1"/>
  <c r="V68" i="1" s="1"/>
  <c r="W68" i="1" s="1"/>
  <c r="X68" i="1" s="1"/>
  <c r="Q67" i="1"/>
  <c r="P67" i="1"/>
  <c r="R67" i="1" s="1"/>
  <c r="R64" i="1"/>
  <c r="S64" i="1" s="1"/>
  <c r="Q64" i="1"/>
  <c r="P64" i="1"/>
  <c r="T77" i="1" l="1"/>
  <c r="T71" i="1"/>
  <c r="V77" i="1"/>
  <c r="W77" i="1" s="1"/>
  <c r="X77" i="1" s="1"/>
  <c r="T69" i="1"/>
  <c r="T68" i="1"/>
  <c r="V70" i="1"/>
  <c r="T70" i="1"/>
  <c r="S67" i="1"/>
  <c r="T67" i="1" s="1"/>
  <c r="V67" i="1"/>
  <c r="T64" i="1"/>
  <c r="V64" i="1"/>
  <c r="R63" i="1"/>
  <c r="S63" i="1" s="1"/>
  <c r="Q63" i="1"/>
  <c r="P63" i="1"/>
  <c r="Q62" i="1"/>
  <c r="P62" i="1"/>
  <c r="R62" i="1" s="1"/>
  <c r="S62" i="1" s="1"/>
  <c r="R61" i="1"/>
  <c r="S61" i="1" s="1"/>
  <c r="Q61" i="1"/>
  <c r="P61" i="1"/>
  <c r="R60" i="1"/>
  <c r="S60" i="1" s="1"/>
  <c r="Q60" i="1"/>
  <c r="P60" i="1"/>
  <c r="Q59" i="1"/>
  <c r="P59" i="1"/>
  <c r="R59" i="1" s="1"/>
  <c r="S59" i="1" s="1"/>
  <c r="Q58" i="1"/>
  <c r="P58" i="1"/>
  <c r="R58" i="1" s="1"/>
  <c r="S58" i="1" s="1"/>
  <c r="R57" i="1"/>
  <c r="S57" i="1" s="1"/>
  <c r="Q57" i="1"/>
  <c r="P57" i="1"/>
  <c r="R56" i="1"/>
  <c r="S56" i="1" s="1"/>
  <c r="Q56" i="1"/>
  <c r="V56" i="1" s="1"/>
  <c r="P56" i="1"/>
  <c r="R55" i="1"/>
  <c r="S55" i="1" s="1"/>
  <c r="Q55" i="1"/>
  <c r="V55" i="1" s="1"/>
  <c r="P55" i="1"/>
  <c r="R54" i="1"/>
  <c r="S54" i="1" s="1"/>
  <c r="P54" i="1"/>
  <c r="Q54" i="1"/>
  <c r="V54" i="1" s="1"/>
  <c r="R53" i="1"/>
  <c r="S53" i="1" s="1"/>
  <c r="Q53" i="1"/>
  <c r="P53" i="1"/>
  <c r="R52" i="1"/>
  <c r="S52" i="1" s="1"/>
  <c r="P52" i="1"/>
  <c r="Q52" i="1"/>
  <c r="V52" i="1" s="1"/>
  <c r="P20" i="1"/>
  <c r="R20" i="1" s="1"/>
  <c r="S20" i="1" s="1"/>
  <c r="Q20" i="1"/>
  <c r="R14" i="1"/>
  <c r="S14" i="1" s="1"/>
  <c r="R12" i="1"/>
  <c r="S12" i="1" s="1"/>
  <c r="R11" i="1"/>
  <c r="S11" i="1" s="1"/>
  <c r="P28" i="1"/>
  <c r="R28" i="1" s="1"/>
  <c r="S28" i="1" s="1"/>
  <c r="Q28" i="1"/>
  <c r="P27" i="1"/>
  <c r="R27" i="1" s="1"/>
  <c r="S27" i="1" s="1"/>
  <c r="Q27" i="1"/>
  <c r="V27" i="1" s="1"/>
  <c r="P125" i="1"/>
  <c r="R125" i="1" s="1"/>
  <c r="S125" i="1" s="1"/>
  <c r="Q125" i="1"/>
  <c r="V125" i="1" s="1"/>
  <c r="W125" i="1" s="1"/>
  <c r="X125" i="1" s="1"/>
  <c r="P124" i="1"/>
  <c r="R124" i="1" s="1"/>
  <c r="S124" i="1" s="1"/>
  <c r="Q124" i="1"/>
  <c r="P96" i="1"/>
  <c r="R96" i="1" s="1"/>
  <c r="S96" i="1" s="1"/>
  <c r="Q96" i="1"/>
  <c r="V96" i="1" s="1"/>
  <c r="P19" i="1"/>
  <c r="R19" i="1" s="1"/>
  <c r="S19" i="1" s="1"/>
  <c r="Q19" i="1"/>
  <c r="P18" i="1"/>
  <c r="R18" i="1" s="1"/>
  <c r="S18" i="1" s="1"/>
  <c r="Q18" i="1"/>
  <c r="V18" i="1" s="1"/>
  <c r="W18" i="1" s="1"/>
  <c r="X18" i="1" s="1"/>
  <c r="P17" i="1"/>
  <c r="R17" i="1" s="1"/>
  <c r="S17" i="1" s="1"/>
  <c r="Q17" i="1"/>
  <c r="V20" i="1" l="1"/>
  <c r="W20" i="1" s="1"/>
  <c r="X20" i="1" s="1"/>
  <c r="T124" i="1"/>
  <c r="T125" i="1"/>
  <c r="T62" i="1"/>
  <c r="T59" i="1"/>
  <c r="T63" i="1"/>
  <c r="T58" i="1"/>
  <c r="V63" i="1"/>
  <c r="V62" i="1"/>
  <c r="T52" i="1"/>
  <c r="T56" i="1"/>
  <c r="T54" i="1"/>
  <c r="T17" i="1"/>
  <c r="T60" i="1"/>
  <c r="T55" i="1"/>
  <c r="T57" i="1"/>
  <c r="T53" i="1"/>
  <c r="T61" i="1"/>
  <c r="V61" i="1"/>
  <c r="V60" i="1"/>
  <c r="V59" i="1"/>
  <c r="V58" i="1"/>
  <c r="W58" i="1" s="1"/>
  <c r="X58" i="1" s="1"/>
  <c r="V57" i="1"/>
  <c r="V53" i="1"/>
  <c r="T28" i="1"/>
  <c r="T18" i="1"/>
  <c r="T19" i="1"/>
  <c r="T27" i="1"/>
  <c r="T20" i="1"/>
  <c r="V28" i="1"/>
  <c r="W28" i="1" s="1"/>
  <c r="X28" i="1" s="1"/>
  <c r="T96" i="1"/>
  <c r="V124" i="1"/>
  <c r="W124" i="1" s="1"/>
  <c r="X124" i="1" s="1"/>
  <c r="V19" i="1"/>
  <c r="W19" i="1" s="1"/>
  <c r="X19" i="1" s="1"/>
  <c r="V17" i="1"/>
  <c r="W17" i="1" s="1"/>
  <c r="X17" i="1" s="1"/>
  <c r="P16" i="1" l="1"/>
  <c r="R16" i="1" s="1"/>
  <c r="S16" i="1" s="1"/>
  <c r="Q16" i="1"/>
  <c r="V16" i="1" s="1"/>
  <c r="W16" i="1" s="1"/>
  <c r="X16" i="1" s="1"/>
  <c r="P15" i="1"/>
  <c r="R15" i="1" s="1"/>
  <c r="S15" i="1" s="1"/>
  <c r="Q15" i="1"/>
  <c r="P14" i="1"/>
  <c r="Q14" i="1"/>
  <c r="P13" i="1"/>
  <c r="R13" i="1" s="1"/>
  <c r="S13" i="1" s="1"/>
  <c r="Q13" i="1"/>
  <c r="P12" i="1"/>
  <c r="Q12" i="1"/>
  <c r="P11" i="1"/>
  <c r="Q11" i="1"/>
  <c r="P123" i="1"/>
  <c r="Q123" i="1"/>
  <c r="P122" i="1"/>
  <c r="Q122" i="1"/>
  <c r="P121" i="1"/>
  <c r="Q121" i="1"/>
  <c r="P120" i="1"/>
  <c r="R120" i="1" s="1"/>
  <c r="S120" i="1" s="1"/>
  <c r="Q120" i="1"/>
  <c r="V120" i="1" s="1"/>
  <c r="W120" i="1" s="1"/>
  <c r="X120" i="1" s="1"/>
  <c r="P110" i="1"/>
  <c r="Q110" i="1"/>
  <c r="P91" i="1"/>
  <c r="R91" i="1" s="1"/>
  <c r="S91" i="1" s="1"/>
  <c r="Q91" i="1"/>
  <c r="V91" i="1" s="1"/>
  <c r="W91" i="1" s="1"/>
  <c r="X91" i="1" s="1"/>
  <c r="P90" i="1"/>
  <c r="R90" i="1" s="1"/>
  <c r="S90" i="1" s="1"/>
  <c r="Q90" i="1"/>
  <c r="V122" i="1" l="1"/>
  <c r="W122" i="1" s="1"/>
  <c r="X122" i="1" s="1"/>
  <c r="T122" i="1"/>
  <c r="T120" i="1"/>
  <c r="T123" i="1"/>
  <c r="T121" i="1"/>
  <c r="V110" i="1"/>
  <c r="T110" i="1"/>
  <c r="T91" i="1"/>
  <c r="T15" i="1"/>
  <c r="T14" i="1"/>
  <c r="T13" i="1"/>
  <c r="T11" i="1"/>
  <c r="V12" i="1"/>
  <c r="W12" i="1" s="1"/>
  <c r="X12" i="1" s="1"/>
  <c r="T12" i="1"/>
  <c r="T16" i="1"/>
  <c r="V15" i="1"/>
  <c r="W15" i="1" s="1"/>
  <c r="X15" i="1" s="1"/>
  <c r="V14" i="1"/>
  <c r="W14" i="1" s="1"/>
  <c r="X14" i="1" s="1"/>
  <c r="V121" i="1"/>
  <c r="W121" i="1" s="1"/>
  <c r="X121" i="1" s="1"/>
  <c r="V13" i="1"/>
  <c r="W13" i="1" s="1"/>
  <c r="X13" i="1" s="1"/>
  <c r="V11" i="1"/>
  <c r="W11" i="1" s="1"/>
  <c r="X11" i="1" s="1"/>
  <c r="V123" i="1"/>
  <c r="W123" i="1" s="1"/>
  <c r="X123" i="1" s="1"/>
  <c r="T90" i="1"/>
  <c r="V90" i="1"/>
  <c r="W90" i="1" s="1"/>
  <c r="X90" i="1" s="1"/>
  <c r="P76" i="1"/>
  <c r="R76" i="1" s="1"/>
  <c r="S76" i="1" s="1"/>
  <c r="Q76" i="1"/>
  <c r="P75" i="1"/>
  <c r="R75" i="1" s="1"/>
  <c r="S75" i="1" s="1"/>
  <c r="Q75" i="1"/>
  <c r="P46" i="1"/>
  <c r="R46" i="1" s="1"/>
  <c r="S46" i="1" s="1"/>
  <c r="Q46" i="1"/>
  <c r="V46" i="1" s="1"/>
  <c r="W46" i="1" s="1"/>
  <c r="X46" i="1" s="1"/>
  <c r="P45" i="1"/>
  <c r="R45" i="1" s="1"/>
  <c r="S45" i="1" s="1"/>
  <c r="Q45" i="1"/>
  <c r="V45" i="1" s="1"/>
  <c r="W45" i="1" s="1"/>
  <c r="X45" i="1" s="1"/>
  <c r="P44" i="1"/>
  <c r="R44" i="1" s="1"/>
  <c r="S44" i="1" s="1"/>
  <c r="Q44" i="1"/>
  <c r="V44" i="1" s="1"/>
  <c r="W44" i="1" s="1"/>
  <c r="X44" i="1" s="1"/>
  <c r="Q43" i="1"/>
  <c r="P43" i="1"/>
  <c r="R43" i="1" s="1"/>
  <c r="S43" i="1" s="1"/>
  <c r="P42" i="1"/>
  <c r="R42" i="1" s="1"/>
  <c r="S42" i="1" s="1"/>
  <c r="Q42" i="1"/>
  <c r="P41" i="1"/>
  <c r="R41" i="1" s="1"/>
  <c r="S41" i="1" s="1"/>
  <c r="Q41" i="1"/>
  <c r="V41" i="1" s="1"/>
  <c r="W41" i="1" s="1"/>
  <c r="X41" i="1" s="1"/>
  <c r="T75" i="1" l="1"/>
  <c r="T43" i="1"/>
  <c r="T44" i="1"/>
  <c r="T76" i="1"/>
  <c r="V76" i="1"/>
  <c r="W76" i="1" s="1"/>
  <c r="X76" i="1" s="1"/>
  <c r="T45" i="1"/>
  <c r="V75" i="1"/>
  <c r="W75" i="1" s="1"/>
  <c r="X75" i="1" s="1"/>
  <c r="T41" i="1"/>
  <c r="T46" i="1"/>
  <c r="T42" i="1"/>
  <c r="V43" i="1"/>
  <c r="W43" i="1" s="1"/>
  <c r="X43" i="1" s="1"/>
  <c r="V42" i="1"/>
  <c r="W42" i="1" s="1"/>
  <c r="X42" i="1" s="1"/>
  <c r="P40" i="1"/>
  <c r="R40" i="1" s="1"/>
  <c r="S40" i="1" s="1"/>
  <c r="Q40" i="1"/>
  <c r="V40" i="1" s="1"/>
  <c r="W40" i="1" s="1"/>
  <c r="X40" i="1" s="1"/>
  <c r="P34" i="1"/>
  <c r="R34" i="1" s="1"/>
  <c r="S34" i="1" s="1"/>
  <c r="Q34" i="1"/>
  <c r="V34" i="1" s="1"/>
  <c r="P33" i="1"/>
  <c r="R33" i="1" s="1"/>
  <c r="S33" i="1" s="1"/>
  <c r="Q33" i="1"/>
  <c r="V33" i="1" s="1"/>
  <c r="P32" i="1"/>
  <c r="R32" i="1" s="1"/>
  <c r="S32" i="1" s="1"/>
  <c r="Q32" i="1"/>
  <c r="V32" i="1" s="1"/>
  <c r="P31" i="1"/>
  <c r="R31" i="1" s="1"/>
  <c r="S31" i="1" s="1"/>
  <c r="V31" i="1"/>
  <c r="P22" i="1"/>
  <c r="R22" i="1" s="1"/>
  <c r="S22" i="1" s="1"/>
  <c r="Q22" i="1"/>
  <c r="V22" i="1" s="1"/>
  <c r="T31" i="1" l="1"/>
  <c r="T32" i="1"/>
  <c r="T33" i="1"/>
  <c r="T34" i="1"/>
  <c r="T22" i="1"/>
  <c r="T40" i="1"/>
  <c r="P109" i="1"/>
  <c r="R109" i="1" s="1"/>
  <c r="S109" i="1" s="1"/>
  <c r="Q109" i="1"/>
  <c r="P105" i="1"/>
  <c r="R105" i="1" s="1"/>
  <c r="S105" i="1" s="1"/>
  <c r="Q105" i="1"/>
  <c r="P106" i="1"/>
  <c r="R106" i="1" s="1"/>
  <c r="S106" i="1" s="1"/>
  <c r="Q106" i="1"/>
  <c r="P108" i="1"/>
  <c r="R108" i="1" s="1"/>
  <c r="S108" i="1" s="1"/>
  <c r="Q108" i="1"/>
  <c r="P102" i="1"/>
  <c r="R102" i="1" s="1"/>
  <c r="S102" i="1" s="1"/>
  <c r="Q102" i="1"/>
  <c r="P103" i="1"/>
  <c r="R103" i="1" s="1"/>
  <c r="S103" i="1" s="1"/>
  <c r="Q103" i="1"/>
  <c r="P104" i="1"/>
  <c r="R104" i="1" s="1"/>
  <c r="S104" i="1" s="1"/>
  <c r="Q104" i="1"/>
  <c r="P94" i="1"/>
  <c r="R94" i="1" s="1"/>
  <c r="Q94" i="1"/>
  <c r="P95" i="1"/>
  <c r="R95" i="1" s="1"/>
  <c r="Q95" i="1"/>
  <c r="P89" i="1"/>
  <c r="R89" i="1" s="1"/>
  <c r="Q89" i="1"/>
  <c r="P92" i="1"/>
  <c r="R92" i="1" s="1"/>
  <c r="Q92" i="1"/>
  <c r="P93" i="1"/>
  <c r="R93" i="1" s="1"/>
  <c r="Q93" i="1"/>
  <c r="P87" i="1"/>
  <c r="R87" i="1" s="1"/>
  <c r="Q87" i="1"/>
  <c r="P88" i="1"/>
  <c r="R88" i="1" s="1"/>
  <c r="Q88" i="1"/>
  <c r="P86" i="1"/>
  <c r="R86" i="1" s="1"/>
  <c r="Q86" i="1"/>
  <c r="P79" i="1"/>
  <c r="R79" i="1" s="1"/>
  <c r="S79" i="1" s="1"/>
  <c r="Q79" i="1"/>
  <c r="P78" i="1"/>
  <c r="R78" i="1" s="1"/>
  <c r="S78" i="1" s="1"/>
  <c r="Q78" i="1"/>
  <c r="P74" i="1"/>
  <c r="R74" i="1" s="1"/>
  <c r="Q74" i="1"/>
  <c r="Q113" i="1"/>
  <c r="Q114" i="1"/>
  <c r="Q115" i="1"/>
  <c r="Q116" i="1"/>
  <c r="Q117" i="1"/>
  <c r="Q118" i="1"/>
  <c r="Q119" i="1"/>
  <c r="Q130" i="1"/>
  <c r="Q131" i="1"/>
  <c r="Q132" i="1"/>
  <c r="Q133" i="1"/>
  <c r="P113" i="1"/>
  <c r="R113" i="1" s="1"/>
  <c r="P114" i="1"/>
  <c r="R114" i="1" s="1"/>
  <c r="P115" i="1"/>
  <c r="R115" i="1" s="1"/>
  <c r="P116" i="1"/>
  <c r="R116" i="1" s="1"/>
  <c r="P117" i="1"/>
  <c r="R117" i="1" s="1"/>
  <c r="P118" i="1"/>
  <c r="R118" i="1" s="1"/>
  <c r="P119" i="1"/>
  <c r="R119" i="1" s="1"/>
  <c r="P130" i="1"/>
  <c r="R130" i="1" s="1"/>
  <c r="P131" i="1"/>
  <c r="R131" i="1" s="1"/>
  <c r="P132" i="1"/>
  <c r="R132" i="1" s="1"/>
  <c r="P133" i="1"/>
  <c r="R133" i="1" s="1"/>
  <c r="P97" i="1"/>
  <c r="R97" i="1" s="1"/>
  <c r="Q97" i="1"/>
  <c r="P73" i="1"/>
  <c r="R73" i="1" s="1"/>
  <c r="Q73" i="1"/>
  <c r="P72" i="1"/>
  <c r="R72" i="1" s="1"/>
  <c r="Q72" i="1"/>
  <c r="T106" i="1" l="1"/>
  <c r="T108" i="1"/>
  <c r="V79" i="1"/>
  <c r="W79" i="1" s="1"/>
  <c r="X79" i="1" s="1"/>
  <c r="T103" i="1"/>
  <c r="T104" i="1"/>
  <c r="T79" i="1"/>
  <c r="T105" i="1"/>
  <c r="T102" i="1"/>
  <c r="T109" i="1"/>
  <c r="T78" i="1"/>
  <c r="V78" i="1"/>
  <c r="W78" i="1" s="1"/>
  <c r="X78" i="1" s="1"/>
  <c r="S72" i="1"/>
  <c r="T72" i="1" s="1"/>
  <c r="S73" i="1"/>
  <c r="T73" i="1" s="1"/>
  <c r="S74" i="1"/>
  <c r="T74" i="1" s="1"/>
  <c r="S86" i="1"/>
  <c r="T86" i="1" s="1"/>
  <c r="S87" i="1"/>
  <c r="T87" i="1" s="1"/>
  <c r="S88" i="1"/>
  <c r="T88" i="1" s="1"/>
  <c r="S89" i="1"/>
  <c r="T89" i="1" s="1"/>
  <c r="S92" i="1"/>
  <c r="T92" i="1" s="1"/>
  <c r="S93" i="1"/>
  <c r="T93" i="1" s="1"/>
  <c r="S94" i="1"/>
  <c r="T94" i="1" s="1"/>
  <c r="S95" i="1"/>
  <c r="T95" i="1" s="1"/>
  <c r="V72" i="1" l="1"/>
  <c r="W72" i="1" s="1"/>
  <c r="X72" i="1" s="1"/>
  <c r="V73" i="1"/>
  <c r="W73" i="1" s="1"/>
  <c r="X73" i="1" s="1"/>
  <c r="V74" i="1"/>
  <c r="W74" i="1" s="1"/>
  <c r="X74" i="1" s="1"/>
  <c r="V86" i="1"/>
  <c r="W86" i="1" s="1"/>
  <c r="X86" i="1" s="1"/>
  <c r="V87" i="1"/>
  <c r="W87" i="1" s="1"/>
  <c r="X87" i="1" s="1"/>
  <c r="V88" i="1"/>
  <c r="W88" i="1" s="1"/>
  <c r="X88" i="1" s="1"/>
  <c r="V89" i="1"/>
  <c r="W89" i="1" s="1"/>
  <c r="X89" i="1" s="1"/>
  <c r="V92" i="1"/>
  <c r="V93" i="1"/>
  <c r="V94" i="1"/>
  <c r="V95" i="1"/>
  <c r="V102" i="1"/>
  <c r="V103" i="1"/>
  <c r="W103" i="1" s="1"/>
  <c r="X103" i="1" s="1"/>
  <c r="V104" i="1"/>
  <c r="W104" i="1" s="1"/>
  <c r="X104" i="1" s="1"/>
  <c r="V105" i="1"/>
  <c r="W105" i="1" s="1"/>
  <c r="X105" i="1" s="1"/>
  <c r="V106" i="1"/>
  <c r="W106" i="1" s="1"/>
  <c r="X106" i="1" s="1"/>
  <c r="V108" i="1"/>
  <c r="W108" i="1" s="1"/>
  <c r="X108" i="1" s="1"/>
  <c r="V109" i="1"/>
  <c r="W109" i="1" s="1"/>
  <c r="X109" i="1" s="1"/>
  <c r="Q49" i="1" l="1"/>
  <c r="R49" i="1"/>
  <c r="S49" i="1" s="1"/>
  <c r="P51" i="1"/>
  <c r="Q51" i="1"/>
  <c r="R51" i="1"/>
  <c r="S51" i="1" s="1"/>
  <c r="P49" i="1"/>
  <c r="Q50" i="1"/>
  <c r="P50" i="1"/>
  <c r="R50" i="1" s="1"/>
  <c r="S50" i="1" s="1"/>
  <c r="Q47" i="1"/>
  <c r="R47" i="1"/>
  <c r="S47" i="1" s="1"/>
  <c r="P47" i="1"/>
  <c r="Q48" i="1"/>
  <c r="P48" i="1"/>
  <c r="R48" i="1" s="1"/>
  <c r="Q84" i="1"/>
  <c r="P84" i="1"/>
  <c r="Q82" i="1"/>
  <c r="P82" i="1"/>
  <c r="R82" i="1" s="1"/>
  <c r="S82" i="1" s="1"/>
  <c r="Q83" i="1"/>
  <c r="P83" i="1"/>
  <c r="R83" i="1" s="1"/>
  <c r="Q81" i="1"/>
  <c r="P81" i="1"/>
  <c r="R81" i="1" s="1"/>
  <c r="S81" i="1" s="1"/>
  <c r="Q80" i="1"/>
  <c r="P80" i="1"/>
  <c r="R80" i="1" s="1"/>
  <c r="S80" i="1" s="1"/>
  <c r="Q66" i="1"/>
  <c r="P66" i="1"/>
  <c r="S132" i="1"/>
  <c r="S119" i="1"/>
  <c r="T119" i="1" s="1"/>
  <c r="S118" i="1"/>
  <c r="T118" i="1" s="1"/>
  <c r="Q39" i="1"/>
  <c r="P39" i="1"/>
  <c r="R39" i="1" s="1"/>
  <c r="S39" i="1" s="1"/>
  <c r="Q38" i="1"/>
  <c r="P38" i="1"/>
  <c r="R38" i="1" s="1"/>
  <c r="S38" i="1" s="1"/>
  <c r="Q30" i="1"/>
  <c r="P30" i="1"/>
  <c r="R30" i="1" s="1"/>
  <c r="Q29" i="1"/>
  <c r="P29" i="1"/>
  <c r="R29" i="1" s="1"/>
  <c r="S29" i="1" s="1"/>
  <c r="Q26" i="1"/>
  <c r="R26" i="1"/>
  <c r="S26" i="1" s="1"/>
  <c r="P26" i="1"/>
  <c r="Q25" i="1"/>
  <c r="P25" i="1"/>
  <c r="R25" i="1" s="1"/>
  <c r="S25" i="1" s="1"/>
  <c r="P24" i="1"/>
  <c r="R24" i="1" s="1"/>
  <c r="S24" i="1" s="1"/>
  <c r="Q24" i="1"/>
  <c r="Q23" i="1"/>
  <c r="P23" i="1"/>
  <c r="R23" i="1" s="1"/>
  <c r="S23" i="1" s="1"/>
  <c r="P21" i="1"/>
  <c r="R21" i="1" s="1"/>
  <c r="S21" i="1" s="1"/>
  <c r="Q21" i="1"/>
  <c r="Q10" i="1"/>
  <c r="P10" i="1"/>
  <c r="R10" i="1" s="1"/>
  <c r="S10" i="1" s="1"/>
  <c r="Q9" i="1"/>
  <c r="P9" i="1"/>
  <c r="R9" i="1" s="1"/>
  <c r="S9" i="1" s="1"/>
  <c r="P8" i="1"/>
  <c r="R8" i="1" s="1"/>
  <c r="S8" i="1" s="1"/>
  <c r="Q8" i="1"/>
  <c r="Q2" i="1"/>
  <c r="P2" i="1"/>
  <c r="R2" i="1" s="1"/>
  <c r="R66" i="1" l="1"/>
  <c r="S66" i="1" s="1"/>
  <c r="T66" i="1" s="1"/>
  <c r="T82" i="1"/>
  <c r="T80" i="1"/>
  <c r="T81" i="1"/>
  <c r="R84" i="1"/>
  <c r="S84" i="1" s="1"/>
  <c r="T84" i="1" s="1"/>
  <c r="V47" i="1"/>
  <c r="V29" i="1"/>
  <c r="V38" i="1"/>
  <c r="X38" i="1" s="1"/>
  <c r="V66" i="1"/>
  <c r="V82" i="1"/>
  <c r="W82" i="1" s="1"/>
  <c r="X82" i="1" s="1"/>
  <c r="V119" i="1"/>
  <c r="W119" i="1" s="1"/>
  <c r="X119" i="1" s="1"/>
  <c r="V132" i="1"/>
  <c r="W132" i="1" s="1"/>
  <c r="X132" i="1" s="1"/>
  <c r="S30" i="1"/>
  <c r="T30" i="1" s="1"/>
  <c r="S133" i="1"/>
  <c r="T133" i="1" s="1"/>
  <c r="S48" i="1"/>
  <c r="T48" i="1" s="1"/>
  <c r="V8" i="1"/>
  <c r="W8" i="1" s="1"/>
  <c r="X8" i="1" s="1"/>
  <c r="V25" i="1"/>
  <c r="W25" i="1" s="1"/>
  <c r="X25" i="1" s="1"/>
  <c r="V39" i="1"/>
  <c r="W39" i="1" s="1"/>
  <c r="X39" i="1" s="1"/>
  <c r="S117" i="1"/>
  <c r="T117" i="1" s="1"/>
  <c r="V26" i="1"/>
  <c r="W26" i="1" s="1"/>
  <c r="X26" i="1" s="1"/>
  <c r="V30" i="1"/>
  <c r="W30" i="1" s="1"/>
  <c r="X30" i="1" s="1"/>
  <c r="V117" i="1"/>
  <c r="W117" i="1" s="1"/>
  <c r="X117" i="1" s="1"/>
  <c r="V133" i="1"/>
  <c r="W133" i="1" s="1"/>
  <c r="X133" i="1" s="1"/>
  <c r="V83" i="1"/>
  <c r="W83" i="1" s="1"/>
  <c r="X83" i="1" s="1"/>
  <c r="V48" i="1"/>
  <c r="V51" i="1"/>
  <c r="V23" i="1"/>
  <c r="W23" i="1" s="1"/>
  <c r="X23" i="1" s="1"/>
  <c r="V80" i="1"/>
  <c r="W80" i="1" s="1"/>
  <c r="X80" i="1" s="1"/>
  <c r="V84" i="1"/>
  <c r="W84" i="1" s="1"/>
  <c r="X84" i="1" s="1"/>
  <c r="V49" i="1"/>
  <c r="V50" i="1"/>
  <c r="V9" i="1"/>
  <c r="W9" i="1" s="1"/>
  <c r="X9" i="1" s="1"/>
  <c r="V81" i="1"/>
  <c r="W81" i="1" s="1"/>
  <c r="X81" i="1" s="1"/>
  <c r="S2" i="1"/>
  <c r="T2" i="1" s="1"/>
  <c r="S83" i="1"/>
  <c r="T83" i="1" s="1"/>
  <c r="V2" i="1"/>
  <c r="W2" i="1" s="1"/>
  <c r="X2" i="1" s="1"/>
  <c r="V10" i="1"/>
  <c r="W10" i="1" s="1"/>
  <c r="X10" i="1" s="1"/>
  <c r="V21" i="1"/>
  <c r="W21" i="1" s="1"/>
  <c r="X21" i="1" s="1"/>
  <c r="V24" i="1"/>
  <c r="V118" i="1"/>
  <c r="W118" i="1" s="1"/>
  <c r="X118" i="1" s="1"/>
  <c r="T26" i="1"/>
  <c r="T51" i="1"/>
  <c r="T49" i="1"/>
  <c r="T47" i="1"/>
  <c r="T9" i="1"/>
  <c r="T39" i="1"/>
  <c r="T132" i="1"/>
  <c r="T50" i="1"/>
  <c r="T8" i="1"/>
  <c r="T21" i="1"/>
  <c r="T29" i="1"/>
  <c r="T24" i="1"/>
  <c r="T10" i="1"/>
  <c r="T25" i="1"/>
  <c r="T38" i="1"/>
  <c r="T23" i="1"/>
  <c r="Q5" i="1" l="1"/>
  <c r="Q6" i="1"/>
  <c r="Q7" i="1"/>
  <c r="Q35" i="1"/>
  <c r="Q36" i="1"/>
  <c r="Q37" i="1"/>
  <c r="Q65" i="1"/>
  <c r="Q98" i="1"/>
  <c r="Q99" i="1"/>
  <c r="Q100" i="1"/>
  <c r="Q4" i="1"/>
  <c r="P98" i="1"/>
  <c r="P65" i="1"/>
  <c r="R65" i="1" s="1"/>
  <c r="S65" i="1" s="1"/>
  <c r="S131" i="1"/>
  <c r="R98" i="1" l="1"/>
  <c r="S98" i="1" s="1"/>
  <c r="T98" i="1" s="1"/>
  <c r="V116" i="1"/>
  <c r="W116" i="1" s="1"/>
  <c r="X116" i="1" s="1"/>
  <c r="V115" i="1"/>
  <c r="W115" i="1" s="1"/>
  <c r="X115" i="1" s="1"/>
  <c r="V114" i="1"/>
  <c r="W114" i="1" s="1"/>
  <c r="X114" i="1" s="1"/>
  <c r="V37" i="1"/>
  <c r="W37" i="1" s="1"/>
  <c r="X37" i="1" s="1"/>
  <c r="V113" i="1"/>
  <c r="W113" i="1" s="1"/>
  <c r="X113" i="1" s="1"/>
  <c r="V36" i="1"/>
  <c r="W36" i="1" s="1"/>
  <c r="X36" i="1" s="1"/>
  <c r="V100" i="1"/>
  <c r="V65" i="1"/>
  <c r="V35" i="1"/>
  <c r="W35" i="1" s="1"/>
  <c r="X35" i="1" s="1"/>
  <c r="V4" i="1"/>
  <c r="V99" i="1"/>
  <c r="V7" i="1"/>
  <c r="W7" i="1" s="1"/>
  <c r="X7" i="1" s="1"/>
  <c r="V131" i="1"/>
  <c r="W131" i="1" s="1"/>
  <c r="X131" i="1" s="1"/>
  <c r="V98" i="1"/>
  <c r="V6" i="1"/>
  <c r="W6" i="1" s="1"/>
  <c r="X6" i="1" s="1"/>
  <c r="V130" i="1"/>
  <c r="W130" i="1" s="1"/>
  <c r="X130" i="1" s="1"/>
  <c r="V97" i="1"/>
  <c r="V5" i="1"/>
  <c r="W5" i="1" s="1"/>
  <c r="X5" i="1" s="1"/>
  <c r="T65" i="1"/>
  <c r="T131" i="1"/>
  <c r="P100" i="1"/>
  <c r="R100" i="1" s="1"/>
  <c r="P99" i="1"/>
  <c r="R99" i="1" s="1"/>
  <c r="P36" i="1"/>
  <c r="R36" i="1" s="1"/>
  <c r="P5" i="1"/>
  <c r="R5" i="1" s="1"/>
  <c r="P6" i="1"/>
  <c r="R6" i="1" s="1"/>
  <c r="P7" i="1"/>
  <c r="R7" i="1" s="1"/>
  <c r="P35" i="1"/>
  <c r="R35" i="1" s="1"/>
  <c r="P4" i="1"/>
  <c r="R4" i="1" s="1"/>
  <c r="P37" i="1"/>
  <c r="R37" i="1" s="1"/>
  <c r="W4" i="1" l="1"/>
  <c r="X4" i="1" s="1"/>
  <c r="S97" i="1"/>
  <c r="T97" i="1" s="1"/>
  <c r="S4" i="1"/>
  <c r="T4" i="1" s="1"/>
  <c r="S115" i="1"/>
  <c r="T115" i="1" s="1"/>
  <c r="S116" i="1"/>
  <c r="T116" i="1" s="1"/>
  <c r="S99" i="1"/>
  <c r="T99" i="1" s="1"/>
  <c r="S100" i="1"/>
  <c r="T100" i="1" s="1"/>
  <c r="S113" i="1"/>
  <c r="T113" i="1" s="1"/>
  <c r="S130" i="1"/>
  <c r="T130" i="1" s="1"/>
  <c r="S7" i="1"/>
  <c r="T7" i="1" s="1"/>
  <c r="S5" i="1"/>
  <c r="T5" i="1" s="1"/>
  <c r="S35" i="1"/>
  <c r="T35" i="1" s="1"/>
  <c r="S114" i="1"/>
  <c r="T114" i="1" s="1"/>
  <c r="S6" i="1"/>
  <c r="T6" i="1" s="1"/>
  <c r="S37" i="1"/>
  <c r="T37" i="1" s="1"/>
  <c r="S36" i="1"/>
  <c r="T3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L1" authorId="0" shapeId="0" xr:uid="{B7EA7AC6-7844-F640-AACF-795217ED743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Frame cross section area of the short side if it's different from the long side.</t>
        </r>
      </text>
    </comment>
  </commentList>
</comments>
</file>

<file path=xl/sharedStrings.xml><?xml version="1.0" encoding="utf-8"?>
<sst xmlns="http://schemas.openxmlformats.org/spreadsheetml/2006/main" count="2304" uniqueCount="436">
  <si>
    <t>Module number</t>
  </si>
  <si>
    <t>Manufacturer</t>
  </si>
  <si>
    <t>CS6K-275M</t>
  </si>
  <si>
    <t>Canadian Solar</t>
  </si>
  <si>
    <t>CS6K-295MS</t>
  </si>
  <si>
    <t>JKM265P-60</t>
  </si>
  <si>
    <t>Jinko</t>
  </si>
  <si>
    <t>JKM295M-60B</t>
  </si>
  <si>
    <t>LG</t>
  </si>
  <si>
    <t>Longi Solar</t>
  </si>
  <si>
    <t>SPR-E20-327-C-AC</t>
  </si>
  <si>
    <t>SPR-E20-327-D-AC</t>
  </si>
  <si>
    <t>TSM-240PA05.08</t>
  </si>
  <si>
    <t>TrinaSolar</t>
  </si>
  <si>
    <t>TSM-245PA05.18</t>
  </si>
  <si>
    <t>Yingli Solar</t>
  </si>
  <si>
    <t>Al frame cross section</t>
  </si>
  <si>
    <t>LG255S1C-G2</t>
  </si>
  <si>
    <t>YL265P-29b</t>
  </si>
  <si>
    <t>YL260P-29b</t>
  </si>
  <si>
    <t>TSM-300DD05A.05(II)</t>
  </si>
  <si>
    <t>TSM-280DD05A(II)</t>
  </si>
  <si>
    <t>LR6-60PB-300M</t>
  </si>
  <si>
    <t>Tier 1</t>
  </si>
  <si>
    <t>Non-Tier 1</t>
  </si>
  <si>
    <t>Silfab</t>
  </si>
  <si>
    <t>JKM260P-60</t>
  </si>
  <si>
    <t>LG310N1C-G4</t>
  </si>
  <si>
    <t>LG320N1K-A5</t>
  </si>
  <si>
    <t>LG350Q1C-A5</t>
  </si>
  <si>
    <t>LR6-60-290M</t>
  </si>
  <si>
    <t>SLA300M</t>
  </si>
  <si>
    <t>SLA310M</t>
  </si>
  <si>
    <t>SLA320M</t>
  </si>
  <si>
    <t>SLG350M</t>
  </si>
  <si>
    <t>SLG370M</t>
  </si>
  <si>
    <t>YL230P-29b</t>
  </si>
  <si>
    <t>CS1H-320MS</t>
  </si>
  <si>
    <t>CS3K-300MS</t>
  </si>
  <si>
    <t>CS6U-330P</t>
  </si>
  <si>
    <t>LG295S1C-A5</t>
  </si>
  <si>
    <t>TSM-325PD14</t>
  </si>
  <si>
    <t>TSM-375DE14A(II)</t>
  </si>
  <si>
    <t>TSM-310DD05H.05(II)</t>
  </si>
  <si>
    <t>Solaria</t>
  </si>
  <si>
    <t>Solaria PowerXT-355R-AC</t>
  </si>
  <si>
    <t>Solaria PowerXT-360R-PD</t>
  </si>
  <si>
    <t>Solaria PowerXT-400R-PM</t>
  </si>
  <si>
    <t>Solaria PowerXT-430R-PL</t>
  </si>
  <si>
    <t>SW 270 mono</t>
  </si>
  <si>
    <t>SolarWorld</t>
  </si>
  <si>
    <t>SW 240 mono</t>
  </si>
  <si>
    <t>SW 275 mono black</t>
  </si>
  <si>
    <t>Protect SW 275 mono black</t>
  </si>
  <si>
    <t>HiA-S360HI</t>
  </si>
  <si>
    <t>Hyundai</t>
  </si>
  <si>
    <t>HiS-S280RG</t>
  </si>
  <si>
    <t>HIS-S360KI</t>
  </si>
  <si>
    <t>Year</t>
  </si>
  <si>
    <t>SPR-X21-350-BLK-D-AC</t>
  </si>
  <si>
    <t>JKM300M-60</t>
  </si>
  <si>
    <t>Astronergy</t>
  </si>
  <si>
    <t>CHSM6610P-260</t>
  </si>
  <si>
    <t>GCL</t>
  </si>
  <si>
    <t>JA Solar</t>
  </si>
  <si>
    <t>JAP72S01-330/SC</t>
  </si>
  <si>
    <t>Suntech Power</t>
  </si>
  <si>
    <t>STP190S-24/Adb+</t>
  </si>
  <si>
    <t>STP240-20/Wd</t>
  </si>
  <si>
    <t>STP275-24/Vd</t>
  </si>
  <si>
    <t>Talesun Solar</t>
  </si>
  <si>
    <t>TP660P-270</t>
  </si>
  <si>
    <t>TP672P-325</t>
  </si>
  <si>
    <t>PS325P-24/T</t>
  </si>
  <si>
    <t>PS320M-20/UM</t>
  </si>
  <si>
    <t>PS325M1H-20/U</t>
  </si>
  <si>
    <t>SEG-6MA-340WW</t>
  </si>
  <si>
    <t>YL310D-30b</t>
  </si>
  <si>
    <t>Not specified</t>
  </si>
  <si>
    <t>Type</t>
  </si>
  <si>
    <t>CS6P-255P</t>
  </si>
  <si>
    <t>Glass weight [kg]</t>
  </si>
  <si>
    <t>Glass thickness [mm]</t>
  </si>
  <si>
    <t>Frame thickness [mm]</t>
  </si>
  <si>
    <t>Frame length[mm]</t>
  </si>
  <si>
    <t>Frame width[mm]</t>
  </si>
  <si>
    <t>Frame perimeter[mm]</t>
  </si>
  <si>
    <t>Mono PERC</t>
  </si>
  <si>
    <t>Phono Solar</t>
  </si>
  <si>
    <t>Sunpower</t>
  </si>
  <si>
    <t>Module efficiency %</t>
  </si>
  <si>
    <t>n/a</t>
  </si>
  <si>
    <t>SPR-X22-360-C-AC</t>
  </si>
  <si>
    <t>Al weight [kg]</t>
  </si>
  <si>
    <t>Trina Solar</t>
  </si>
  <si>
    <t>Poly</t>
  </si>
  <si>
    <t>Mono</t>
  </si>
  <si>
    <t>CHSM6612P-310</t>
  </si>
  <si>
    <t>CS6K-280MS</t>
  </si>
  <si>
    <t>GCL-P6/72-325</t>
  </si>
  <si>
    <t>GCL-P6-60-245</t>
  </si>
  <si>
    <t>GCL-M6/72H-370</t>
  </si>
  <si>
    <t>JAM6(k)-60-295/PR</t>
  </si>
  <si>
    <t>JAP6-60-265/3BB</t>
  </si>
  <si>
    <t>JAM60S17-325/MR</t>
  </si>
  <si>
    <t>JAM72S10-400/MR</t>
  </si>
  <si>
    <t>JAM72S01-355/PR</t>
  </si>
  <si>
    <t>JKM235P-60</t>
  </si>
  <si>
    <t>JKM265PP-60</t>
  </si>
  <si>
    <t>JKM320P-72</t>
  </si>
  <si>
    <t>JKM280M-60B</t>
  </si>
  <si>
    <t>JKM315PP-72-V</t>
  </si>
  <si>
    <t>JKM400M-72HL</t>
  </si>
  <si>
    <t>JKM320M-60HL</t>
  </si>
  <si>
    <t>JKM385M-72-V</t>
  </si>
  <si>
    <t>PS410M1-24/TH</t>
  </si>
  <si>
    <t>PS320MH-20/UH</t>
  </si>
  <si>
    <t>SEG-6MB-305BB</t>
  </si>
  <si>
    <t>Seriphim</t>
  </si>
  <si>
    <t>Solaria PowerXT-430C-PD</t>
  </si>
  <si>
    <t>Solaria PowerXT-U-370</t>
  </si>
  <si>
    <t>STP175S-24/AB-1</t>
  </si>
  <si>
    <t>STP295-24/Ve</t>
  </si>
  <si>
    <t>TP660M-250</t>
  </si>
  <si>
    <t xml:space="preserve"> TSM-290PA14</t>
  </si>
  <si>
    <t>TSM-410DE15H(II)</t>
  </si>
  <si>
    <t>TSM-375DE06X.05(II)</t>
  </si>
  <si>
    <t>TSM-330DD06M.05(II)</t>
  </si>
  <si>
    <t>CS6P-230PX</t>
  </si>
  <si>
    <t>CS5A-185M</t>
  </si>
  <si>
    <t>CS6X-295M</t>
  </si>
  <si>
    <t>CS6P-245MX</t>
  </si>
  <si>
    <t>CS6X-300P</t>
  </si>
  <si>
    <t>CS6U-340M</t>
  </si>
  <si>
    <t>CS3W-405P</t>
  </si>
  <si>
    <t>Poly PERC</t>
  </si>
  <si>
    <t>CS3L-350MS</t>
  </si>
  <si>
    <t>SW 230 mono</t>
  </si>
  <si>
    <t>TSM-235PA05</t>
  </si>
  <si>
    <t>TSM-180DA01</t>
  </si>
  <si>
    <t>HiA-S300HG</t>
  </si>
  <si>
    <t>HiS-M250MG</t>
  </si>
  <si>
    <t>CS7N-640MS</t>
  </si>
  <si>
    <t>CS1U-400MS</t>
  </si>
  <si>
    <t>LG235M1C-G2</t>
  </si>
  <si>
    <t>LG245S1C-G2</t>
  </si>
  <si>
    <t>LG250S1K-G3</t>
  </si>
  <si>
    <t>LG300N1C-A3</t>
  </si>
  <si>
    <t>LG305N1C-B3</t>
  </si>
  <si>
    <t>LG250S1K-A3</t>
  </si>
  <si>
    <t>LG365N1C-N5</t>
  </si>
  <si>
    <t>LG325N1C-A5</t>
  </si>
  <si>
    <t>LG265S1C-A3</t>
  </si>
  <si>
    <t>LG300N1C-G3</t>
  </si>
  <si>
    <t>LG300S1W-A5</t>
  </si>
  <si>
    <t>LG300N1K-G4</t>
  </si>
  <si>
    <t>LG255S1C-G3</t>
  </si>
  <si>
    <t>LR6-60PE-300M</t>
  </si>
  <si>
    <t>LR6-72HV-340M</t>
  </si>
  <si>
    <t>LR6-60HPH-305M</t>
  </si>
  <si>
    <t>LR6-60OPH-340M</t>
  </si>
  <si>
    <t>PS305MH-20/UH</t>
  </si>
  <si>
    <t>SIL-330BL</t>
  </si>
  <si>
    <t>SPR-A400-G-AC</t>
  </si>
  <si>
    <t>STP210 - 18/Ud</t>
  </si>
  <si>
    <t>TP6F60M-320</t>
  </si>
  <si>
    <t>TP6H60M-320</t>
  </si>
  <si>
    <t>YL280C-30b</t>
  </si>
  <si>
    <t>TSM-210DC80.08</t>
  </si>
  <si>
    <t>TSM-270DC05A.082</t>
  </si>
  <si>
    <t>TSM-250PA05A.082</t>
  </si>
  <si>
    <t>TSM-300PC14.002</t>
  </si>
  <si>
    <t>SX3190</t>
  </si>
  <si>
    <t>BP</t>
  </si>
  <si>
    <t>RSM72-6-350M</t>
  </si>
  <si>
    <t>Risen Energy</t>
  </si>
  <si>
    <t>Kyocera</t>
  </si>
  <si>
    <t>KU330-8BCA</t>
  </si>
  <si>
    <t>PV-UJ225GA6</t>
  </si>
  <si>
    <t>Mitsubishi Electric</t>
  </si>
  <si>
    <t>PV-MLE270HD</t>
  </si>
  <si>
    <t>PV-MF165EB4</t>
  </si>
  <si>
    <t>PV-MJE280FB-B</t>
  </si>
  <si>
    <t>PV-MLE260HD</t>
  </si>
  <si>
    <t>Boviet</t>
  </si>
  <si>
    <t>BVM6610P-250</t>
  </si>
  <si>
    <t>BVM6610M-360S-H-HC</t>
  </si>
  <si>
    <t>BVM6612M-350</t>
  </si>
  <si>
    <t>BVM6612M-400L-H-HC</t>
  </si>
  <si>
    <t>ZXM6-72-375/M</t>
  </si>
  <si>
    <t>ZNShine</t>
  </si>
  <si>
    <t>ZXM6-NH120-350/M</t>
  </si>
  <si>
    <t>ZXP6 72-310/P</t>
  </si>
  <si>
    <t>CSUN260-60P</t>
  </si>
  <si>
    <t>CSUN</t>
  </si>
  <si>
    <t>CSUN280-60M</t>
  </si>
  <si>
    <t>CSUN300-72P</t>
  </si>
  <si>
    <t>CSUN300-60M</t>
  </si>
  <si>
    <t>CSUN380-72MH</t>
  </si>
  <si>
    <t>SMX-250P</t>
  </si>
  <si>
    <t>Sunspark</t>
  </si>
  <si>
    <t>SST-295M</t>
  </si>
  <si>
    <t>D6M330E4AME</t>
  </si>
  <si>
    <t>NEO</t>
  </si>
  <si>
    <t>D6P260B3A</t>
  </si>
  <si>
    <t>AS-6M120-HC-365</t>
  </si>
  <si>
    <t>Amerisolar</t>
  </si>
  <si>
    <t>AS-6P30-270</t>
  </si>
  <si>
    <t>AS-6P-325</t>
  </si>
  <si>
    <t>AS-6M-340W</t>
  </si>
  <si>
    <t>VBHN325SJ47</t>
  </si>
  <si>
    <t>Panasonic</t>
  </si>
  <si>
    <t>VBHN240SJ25</t>
  </si>
  <si>
    <t>AE HM6-72 380</t>
  </si>
  <si>
    <t>AE Solar</t>
  </si>
  <si>
    <t>AE HM6-60 320</t>
  </si>
  <si>
    <t>DNA-144-MF26-440W</t>
  </si>
  <si>
    <t>Aptos</t>
  </si>
  <si>
    <t>DNA-144-MF23-390W</t>
  </si>
  <si>
    <t>PVEL Tier</t>
  </si>
  <si>
    <t>BNEF Tier</t>
  </si>
  <si>
    <t>Frame cross section area [mm^2]</t>
  </si>
  <si>
    <t>Frame cross section area2 [mm^2]</t>
  </si>
  <si>
    <t>Module area [m^2]</t>
  </si>
  <si>
    <t>Al volume [cm^3]</t>
  </si>
  <si>
    <t>Normalized Al weight [kg/m^2]</t>
  </si>
  <si>
    <t>Glass sheet area [m^2]</t>
  </si>
  <si>
    <t xml:space="preserve">Normalized glass weight [kg/m^2] </t>
  </si>
  <si>
    <t>https://www.mgi.com.uy/images/pdf/paneles-poly-cristalin/20151014_CHSM6610P_3BB_40mm_frame.pdf</t>
  </si>
  <si>
    <t>https://s3.amazonaws.com/ecodirect_docs/ASTRONERGY/Astronergy-CHSM6612P-295-315w-50mm_frame.pdf</t>
  </si>
  <si>
    <t>https://www.invertersupply.com/media/data/Canadian_Solar-Datasheet-CS6KMS_SmartDC_AllBlack-v5.4en.pdf</t>
  </si>
  <si>
    <t>https://d3g1qce46u5dao.cloudfront.net/data_sheet/cs6k_ms_datasheet_superpower_v5_5p1_na.pdf</t>
  </si>
  <si>
    <t>https://www.mrsolar.com/content/pdf/Canadian/CS6P-250P255P.pdf</t>
  </si>
  <si>
    <t>https://www.canadiansolar.com/wp-content/uploads/2019/12/Canadian_Solar-Datasheet-HiDM_CS1H-MS_EN.pdf</t>
  </si>
  <si>
    <t>https://www.canadiansolar.com/au/wp-content/uploads/sites/2/2020/05/Canadian_Solar-Datasheet-KuBlack_CS3K-MS_IEC1500V_v5.61_AU-1.pdf</t>
  </si>
  <si>
    <t>https://luisfgomez.com.do/wp-content/uploads/2017/10/Panel-Solar-Canadian-CS6U-315-330-Watts.pdf</t>
  </si>
  <si>
    <t>http://solartechonline.com/wp-content/uploads/NewEdge-CS6P-PX_en.pdf</t>
  </si>
  <si>
    <t>https://s3.amazonaws.com/ecodirect_docs/CANADIAN/CS5A-M.pdf</t>
  </si>
  <si>
    <t>https://s3.amazonaws.com/ecodirect_docs/CANADIAN/MaxPower_CS6X-M.pdf</t>
  </si>
  <si>
    <t>https://www.renvu.com/site/downloads/CANADIAN%20SOLAR%20NewEdge%20CS6P%20ZEP%20Solar%20245W%20ALL%20BLACK%20Mono%20Crystalline%20245MX%20Black%20Frame%20and%20Backsheet%20RENVU.pdf</t>
  </si>
  <si>
    <t>https://thesolarstore.com/manuals/CSX310P.pdf</t>
  </si>
  <si>
    <t>https://www.solaris-shop.com/content/CS6U-340M%20Specs.pdf</t>
  </si>
  <si>
    <t>https://www.canadiansolar.com/wp-content/uploads/2019/12/Canadian_Solar-Datasheet-HiKu_CS3W-P_EN.pdf</t>
  </si>
  <si>
    <t>https://www.canadiansolar.com/wp-content/uploads/2019/12/Canadian_Solar-Datasheet-HiKu_CS3L-MS_EN.pdf</t>
  </si>
  <si>
    <t>https://d2fp8gxcp7iq0s.cloudfront.net/documents/bAQ4E2fOrgolBkt2sgEB8BjCsBr99gAMZPm2rF0y.pdf</t>
  </si>
  <si>
    <t>https://www.canadiansolar.com/wp-content/uploads/2019/12/Canadian_Solar-Datasheet-HiDM_CS1U-MS_EN.pdf</t>
  </si>
  <si>
    <t>https://uvpower.com.au/wp-content/uploads/2017/10/GCL-datasheet-GCL-P672-325.pdf</t>
  </si>
  <si>
    <t>https://www.solarpanelsplus.com/PV-Specials/GCL%20245.pdf</t>
  </si>
  <si>
    <t>https://si-datastore.s3.us-west-2.amazonaws.com/documents/uWbGCLZMGdOrg34JEPYCTnHp2zyA6sPNWUsrtDAN.pdf</t>
  </si>
  <si>
    <t>https://es-media-prod.s3.amazonaws.com/media/components/panels/spec-sheets/HyundaiEnergySolutions_HiA-SXXXHI_M2_360_385W_9HICtQB.pdf</t>
  </si>
  <si>
    <t>https://es-media-prod.s3.amazonaws.com/media/components/panels/spec-sheets/Hyundai%20RG%20SPEC.pdf</t>
  </si>
  <si>
    <t>https://si-datastore.s3.us-west-2.amazonaws.com/documents/KiIRYaMuNjCZrOhbsvW8pe0alizyyed3K4v2Pipa.pdf</t>
  </si>
  <si>
    <t>https://es-media-prod.s3.amazonaws.com/media/components/panels/spec-sheets/HyundaiEnergySolutions_HiA-SXXXHG_M2_300_315W_xSe5w2v.pdf</t>
  </si>
  <si>
    <t>https://www.solaris-shop.com/content/HiS-M250MG(BK)%20Specs.pdf</t>
  </si>
  <si>
    <t>https://es-media-prod.s3.amazonaws.com/media/components/panels/spec-sheets/75.pdf</t>
  </si>
  <si>
    <t>https://www.solaris-shop.com/content/JAP72S01-330-SC%20Specs.pdf</t>
  </si>
  <si>
    <t>https://www.solar-voltaics.com/wp-content/uploads/brand-datasheets/JA_Solar_265_Poly_245-265--Solar-Voltaics-201506.pdf</t>
  </si>
  <si>
    <t>https://solarnrg.nl/downloads/product-sheets/product-sheet-ja-solar-jam60s17-325-mr.pdf</t>
  </si>
  <si>
    <t>https://es-media-prod.s3.amazonaws.com/media/components/panels/spec-sheets/JA_Solar_28mm_JAM72S10_MR_390-410_US_EN_20200216A_3xJ30WK.pdf</t>
  </si>
  <si>
    <t>https://si-datastore.s3.us-west-2.amazonaws.com/documents/QJwlWvO521l89fC0n4OSRaewM0svVrZS2C2zG9EB.pdf</t>
  </si>
  <si>
    <t>https://si-datastore.s3.us-west-2.amazonaws.com/documents/Dyr2jnQUHfP2yKyVTKH5z6fl8z97SicHlzSYbeV5.pdf</t>
  </si>
  <si>
    <t>https://si-datastore.s3.us-west-2.amazonaws.com/documents/uXufNf0QBjWDM7Xh8KmxiSaAgna8NsShmiMYziNs.pdf</t>
  </si>
  <si>
    <t>https://es-media-prod.s3.amazonaws.com/media/components/panels/spec-sheets/EaglePerc_JKM300-320M-60-A2-US.pdf</t>
  </si>
  <si>
    <t>https://si-datastore.s3.us-west-2.amazonaws.com/documents/b2M6b1rhhm0IB7FilYjw8Pux41faJySDaLdjo03x.pdf</t>
  </si>
  <si>
    <t>https://es-media-prod.s3.amazonaws.com/media/components/panels/spec-sheets/JinkoSolar%20Eagle%2060%20Plus%20Poly%20Datasheet_iVWHuL9.pdf</t>
  </si>
  <si>
    <t>https://www.pvenergy-bg.com/products/fotovoltaichni%20moduli/JINKO_JKM245P-60.pdf</t>
  </si>
  <si>
    <t>https://si-datastore.s3.us-west-2.amazonaws.com/documents/FJSl4M5eJiTjYtTNw0tBYkGpdQAGqU5s2WNuPBKa.pdf</t>
  </si>
  <si>
    <t>https://es-media-prod.s3.amazonaws.com/media/components/panels/spec-sheets/Jinko_Eagle_MP60-Black_Maxim_l1eQ49w.pdf</t>
  </si>
  <si>
    <t>https://es-media-prod.s3.amazonaws.com/media/components/panels/spec-sheets/Eagle_JKM320-340PP-72-V-A2-US.pdf</t>
  </si>
  <si>
    <t>https://es-media-prod.s3.amazonaws.com/media/components/panels/spec-sheets/JKM390-410M-72HL-V-A4-US_yGGtAoQ.pdf</t>
  </si>
  <si>
    <t>https://cdn.myced.com/images/Products/ZZ0000/ZZ2992/00000/ZZ299200041_DS.pdf</t>
  </si>
  <si>
    <t>https://www.jinkosolar.com/uploads/5e68b53d/c4.pdf</t>
  </si>
  <si>
    <t>https://documents.unboundsolar.com/legacy/pdfs/module%20pdf%20folder/LG%20Solar%20MonoXCI(MC4)_LG255SC1-G2.pdf</t>
  </si>
  <si>
    <t>https://www.lg.com/us/business/download/resources/BT00002151/LG295S1C-A5.pdf</t>
  </si>
  <si>
    <t>https://es-media-prod.s3.amazonaws.com/media/components/panels/spec-sheets/LG%20NeON%202%20Datasheet_7cJ39Wq.pdf</t>
  </si>
  <si>
    <t>https://www.solaris-shop.com/content/LG320N1K-A5%20Specs.pdf</t>
  </si>
  <si>
    <t>https://es-media-prod.s3.amazonaws.com/media/components/panels/spec-sheets/LG350Q1C-A5_May_2018.pdf</t>
  </si>
  <si>
    <t>http://pdf.lowes.com/dimensionsguides/847932001350_meas.pdf</t>
  </si>
  <si>
    <t>https://www.lg.com/us/business/download/resources/BT00002151/BT00002151_311.pdf</t>
  </si>
  <si>
    <t>https://portal.segensolar.co.za/reseller/docs/LGE-DS-LGxxxS1K-G3_EN_2013.02All%20Black.pdf</t>
  </si>
  <si>
    <t>https://www.keen2bgreen.com.au/wp-content/uploads/2014/04/LG-300w-Mono-X-Neon-LG300N1C-A3-Spec-Sheet.pdf</t>
  </si>
  <si>
    <t>https://si-datastore.s3.us-west-2.amazonaws.com/documents/pkokuRmRmivj1M81Hh9ctxa27zUTDW9udY4hQN9P.pdf</t>
  </si>
  <si>
    <t>https://www.solfex.co.uk/uploads/downloads/LG250.pdf</t>
  </si>
  <si>
    <t>https://es-media-prod.s3.amazonaws.com/media/components/panels/spec-sheets/LG365N1C-N5_FinalVer08182020200902_042454.pdf</t>
  </si>
  <si>
    <t>https://es-media-prod.s3.amazonaws.com/media/components/panels/spec-sheets/LG325N1C-A5_May_2018.pdf</t>
  </si>
  <si>
    <t>https://www.lgenergy.com.au/uploads/download_files/c9caff6ac5a238ba9fbfbf0737502b441356dc2a.pdf</t>
  </si>
  <si>
    <t>https://www.lgenergy.com.au/uploads/download_files/4192a5c46cc73bd5d082635f3fee833bacd8c40d.pdf</t>
  </si>
  <si>
    <t>https://www.lg.com/us/business/download/resources/BT00002151/LG355S2W-A5.pdf</t>
  </si>
  <si>
    <t>https://documents.unboundsolar.com/media/lg-lg-305n1k-g4-black-on-black-mono-solar-panel-specs-3846821098.pdf</t>
  </si>
  <si>
    <t>https://documents.unboundsolar.com/legacy/pdfs/module%20pdf%20folder/LG-MonoX-S1C-G3-Data-Sheet.pdf</t>
  </si>
  <si>
    <t>https://es-media-prod.s3.amazonaws.com/media/components/panels/spec-sheets/Longi_295-315w_All_Black.pdf</t>
  </si>
  <si>
    <t>https://s3.amazonaws.com/ecodirect_docs/LONGi/LONGi-280-300W-datasheet.pdf</t>
  </si>
  <si>
    <t>https://si-datastore.s3.us-west-2.amazonaws.com/documents/rq50RZOyTudgU4TnqX6tBlOGm6o5OfiLjbtx4nPk.pdf</t>
  </si>
  <si>
    <t>https://irp-cdn.multiscreensite.com/8ff68154/files/uploaded/longi%20shingle%20data%20sheet.pdf</t>
  </si>
  <si>
    <t>https://www.startsolar.com.au/wp-content/uploads/2019/01/LongiSolorLR6-72HVDatasheet.pdf</t>
  </si>
  <si>
    <t>https://solarbright.com.au/wp-content/uploads/2019/07/Longi-315W-SB-LR6-60HPH-SPEC-SHEET.pdf</t>
  </si>
  <si>
    <t>https://solarnrg.nl/downloads/product-sheets/product-sheet-longi-solar-lr4-60hpb-350m.pdf</t>
  </si>
  <si>
    <t>https://es-media-prod.s3.amazonaws.com/media/components/panels/spec-sheets/Premium_Module-72-poly.pdf</t>
  </si>
  <si>
    <t>https://cdn.energypal.com/panels/ps315m-20-um/energypal-solar-panel-spec-datasheet-phono-solar-technology-mwt-perc-300-320-ps315m-20-um.pdf</t>
  </si>
  <si>
    <t>https://cdn.webshopapp.com/shops/299508/files/325964189/gl-en-twinplus-module-158-u-5bb.pdf</t>
  </si>
  <si>
    <t>https://si-datastore.s3.us-west-2.amazonaws.com/documents/vMA5PlS3q7DrhoKbWDhqRU18GTeB1hFsMa9zlC0c.pdf</t>
  </si>
  <si>
    <t>https://cdn.energypal.com/panels/ps315m-h-20-uh/energypal-solar-panel-spec-datasheet-phono-solar-technology-twinplus-perc-305-320-ps315m-h-20-uh.pdf</t>
  </si>
  <si>
    <t>http://phonosolar.com/us/upload/files/2021/7/GL-EN-TwinPlus-156-120-5BB.pdf</t>
  </si>
  <si>
    <t>Seraphim</t>
  </si>
  <si>
    <t>https://sunelec.com/wp/wp-content/uploads/2020/07/345w-Standard-Module-72WW-Mono.pdf</t>
  </si>
  <si>
    <t>https://si-datastore.s3.us-west-2.amazonaws.com/documents/cK1DS7JibGXjxQT7Q5rsIU8te4GeTvnH4bw1mKnz.pdf</t>
  </si>
  <si>
    <t>https://es-media-prod.s3.amazonaws.com/media/components/panels/spec-sheets/Silfab-SLA-M-300-SF-0G-20190603-K-Final.pdf</t>
  </si>
  <si>
    <t>https://silfabsolar.com/wp-content/uploads/2021/09/Silfab-SLA-M-310-SF-0G-20191127-K-Final2.pdf</t>
  </si>
  <si>
    <t>https://es-media-prod.s3.amazonaws.com/media/components/panels/spec-sheets/SLA-320M.pdf</t>
  </si>
  <si>
    <t>https://es-media-prod.s3.amazonaws.com/media/components/panels/spec-sheets/Silfab-SLG-M-350.pdf</t>
  </si>
  <si>
    <t>https://es-media-prod.s3.amazonaws.com/media/components/panels/spec-sheets/Silfab-SLG-M-370-SF-0G-20190603-K-Final.pdf</t>
  </si>
  <si>
    <t>https://silfabsolar.com/wp-content/uploads/2021/09/Silfab-SIL-330-BL-20210803-Final.pdf</t>
  </si>
  <si>
    <t>https://es-media-prod.s3.amazonaws.com/media/components/panels/spec-sheets/Solaria_355_365_AC.pdf</t>
  </si>
  <si>
    <t>https://es-media-prod.s3.amazonaws.com/media/components/panels/spec-sheets/Solaria_370_360.pdf</t>
  </si>
  <si>
    <t>https://es-media-prod.s3.amazonaws.com/media/components/panels/spec-sheets/Datasheet_PowerXT_Resi-400PM_Rev_01_tmIhMrT.pdf</t>
  </si>
  <si>
    <t>https://static1.squarespace.com/static/5fa44724b1ca66220ca21c60/t/623e2ae56538c71ec0d84158/1648241382466/Datasheet_PowerXT-430R-PL.pdf</t>
  </si>
  <si>
    <t>https://es-media-prod.s3.amazonaws.com/media/components/panels/spec-sheets/Datasheet_PowerXT_Com-PD.pdf</t>
  </si>
  <si>
    <t>https://static1.squarespace.com/static/568f7df70e4c112f75e6c82b/t/571837394d088ef3a4356910/1461204795025/Datasheet_PowerXT_370-380_v18a_4-18-16.pdf</t>
  </si>
  <si>
    <t>https://www.solarelectricsupply.com/media/sparsh/product_attachment/custom/upload/sunmodule-solar-panel-270-mono-ds.pdf</t>
  </si>
  <si>
    <t>https://www.solarelectricsupply.com/media/sparsh/product_attachment/custom/upload/sw-240-mono.pdf</t>
  </si>
  <si>
    <t>https://www.solarelectricsupply.com/media/sparsh/product_attachment/custom/upload/SolarWorld-Sunmodule-Plus-Mono-Black-33mm.pdf</t>
  </si>
  <si>
    <t>https://www.solarelectricsupply.com/media/sparsh/product_attachment/custom/upload/SolarWorld-sunmodule-protect-solar-panel-275-mono-ds.pdf</t>
  </si>
  <si>
    <t>https://www.solarelectricsupply.com/media/sparsh/product_attachment/custom/upload/datasheet-sw-220-225-230-mono.pdf</t>
  </si>
  <si>
    <t>https://us.sunpower.com/sites/default/files/media-library/data-sheets/sunpower-e20-327-c-ac-residential-ac-module-series-515217-revd_0.pdf</t>
  </si>
  <si>
    <t>https://us.sunpower.com/sites/default/files/sunpower-e20-327-d-ac-residential-ac-module-series-518984-revb.pdf</t>
  </si>
  <si>
    <t>https://us.sunpower.com/sites/default/files/spr-x21-350-blk-e-ac-x21-335-blk-e-ac-x20-327-blk-e-ac-datasheet-531946-revc.pdf</t>
  </si>
  <si>
    <t>https://us.sunpower.com/sites/default/files/ds-x22-series-360-residential-ac-modules-0.pdf</t>
  </si>
  <si>
    <t>https://es-media-prod.s3.amazonaws.com/media/components/panels/spec-sheets/SunPower_A-Series.pdf</t>
  </si>
  <si>
    <t>https://documents.unboundsolar.com/legacy/pdfs/module%20pdf%20folder/suntech.160-175.pdf</t>
  </si>
  <si>
    <t>https://www.altestore.com/static/datafiles/Others/stp190s_24adb_Datasheet.pdf</t>
  </si>
  <si>
    <t>https://es-media-prod.s3.amazonaws.com/media/u/bad/9e9/d9b/4a377fac554a5266604e7b20285d4e78/Suntech%20STP%20230-260_20%20Wd(poly)_EN_web_1.pdf</t>
  </si>
  <si>
    <t>https://s3.amazonaws.com/ecodirect_docs/SUNTECH/Suntech+-STP-275-280-24-VD-datasheet.pdf</t>
  </si>
  <si>
    <t>https://spgreenenergy.com.cy/wp-content/themes/spgreen/datasheets/ve/20121001%20STP300_Ve(H4__300_295_290)_EN_Web.pdf</t>
  </si>
  <si>
    <t>https://www.energymatters.com.au/images/suntech/stp21018ud.pdf</t>
  </si>
  <si>
    <t>https://www.pvo-int.com/wp-content/uploads/2019/01/TP660P-EN.pdf</t>
  </si>
  <si>
    <t>https://www.solarproof.com.au/datasheets/panel_datasheet_Datasheet-TP672P-EN.pdf</t>
  </si>
  <si>
    <t>https://www.renvu.com/site/downloads/TALESUN%20Mono%20TP660M%20245W-260W%2060%20Cell%20Solar%20Module%20Silver%20Frame%20Datasheet.pdf</t>
  </si>
  <si>
    <t>https://cdn.enfsolar.com/z/pp/6eynhz64vh/876074556630433cff13c1.pdf</t>
  </si>
  <si>
    <t>https://cdn.enfsolar.com/z/pp/xy5n1pb1i67b/1239892958630431f6a6ed8.pdf</t>
  </si>
  <si>
    <t>https://documents.unboundsolar.com/legacy/pdfs/module%20pdf%20folder/TSM-PA05.08.pdf</t>
  </si>
  <si>
    <t>https://www.solarelectricsupply.com/media/sparsh/product_attachment/custom/upload/TSM-PA05_US.pdf</t>
  </si>
  <si>
    <t>https://www.solarelectricsupply.com/media/sparsh/product_attachment/custom/upload/Trina-ALLMAX-M-PLUS-60-cell-TSM-270-295-Datasheet.pdf</t>
  </si>
  <si>
    <t>https://es-media-prod.s3.amazonaws.com/media/components/panels/spec-sheets/PS-M-0421_Datasheet_Allmax_M_Plus_US_Apr2018_C.pdf</t>
  </si>
  <si>
    <t>https://es-media-prod.s3.amazonaws.com/media/components/panels/spec-sheets/PS-M-Datasheet_Splitmax_DD05H.05II_EN_2019_A_web.pdf</t>
  </si>
  <si>
    <t>https://static.trinasolar.com/sites/default/files/EN_TSM_PD14_datasheet_B_2017_web.pdf</t>
  </si>
  <si>
    <t>https://www.solarelectricsupply.com/media/custom/pdf/Trina-Tallmax-1500V-M%20Plus-72-cell-solar-panel-datasheet.pdf</t>
  </si>
  <si>
    <t>TSM-290PA14</t>
  </si>
  <si>
    <t>https://www.solarpanelsplus.com/PV-Specials/Trina%20270-295.pdf</t>
  </si>
  <si>
    <t>https://static.trinasolar.com/sites/default/files/Datasheet_TallmaxM_DE15H%28II%29_NA_2020_RD_B.pdf</t>
  </si>
  <si>
    <t>https://static.trinasolar.com/sites/default/files/Datasheet_DE06X.05%28II%29_NA_2021_A.pdf</t>
  </si>
  <si>
    <t>https://es-media-prod.s3.amazonaws.com/media/components/panels/spec-sheets/Trina_DD06M05II_NA_2019_-DS05II_NA_2019_-DS.pdf</t>
  </si>
  <si>
    <t>https://s3.amazonaws.com/ecodirect_docs/TRINA/TSM-PA05.pdf</t>
  </si>
  <si>
    <t>http://www.asteniksolar.com/products/modules/trina/TSM-DA01_US.pdf</t>
  </si>
  <si>
    <t>https://static.trinasolar.com/sites/default/files/Quadmax%20DC80.08.pdf</t>
  </si>
  <si>
    <t>https://static.trinasolar.com/sites/default/files/Trinasmart%20Catalog_WW.pdf</t>
  </si>
  <si>
    <t>https://s3.amazonaws.com/ecodirect_docs/YINGLI/Yingli+265P-29b-YGE60CellSeries_US_201602_V02.pdf</t>
  </si>
  <si>
    <t>https://s3.amazonaws.com/ecodirect_docs/YINGLI/YGE_240_Series.pdf</t>
  </si>
  <si>
    <t>https://www.ostrovni-elektrarny.cz/docs/YingLi_YL310D-30b_Spec.pdf</t>
  </si>
  <si>
    <t>https://www.solar-voltaics.com/wp-content/uploads/brand-datasheets/Yingli_Panda_datasheet_250-280W_Mono-30b280513--Solar-Voltaics-201506.pdf</t>
  </si>
  <si>
    <t>https://d140hlzzaoq16w.cloudfront.net/media/sparsh/product_attachment/custom/upload/BP_SX_3195.pdf</t>
  </si>
  <si>
    <t>https://recursos.minhacasasolar.com.br/MediaCenter/Datasheet-Painel-Solar-345W-Risen-Solar-RSM72-6-345M-em-ingl%C3%AAs.pdf</t>
  </si>
  <si>
    <t>https://www.enf.com.cn/Product/pdf/Crystalline/54c1e470484af.pdf</t>
  </si>
  <si>
    <t>https://www.cambioenergetico.com/img/FOTOVOLTAICA/FICHJATECNICAMitsubishi-PV-UJ225GA6.pdf</t>
  </si>
  <si>
    <t>https://si-datastore.s3.us-west-2.amazonaws.com/documents/5rINlLBRJ0rJB1bHEix73KVtDbeJw19MfHGoPBoT.pdf</t>
  </si>
  <si>
    <t>http://www.thesolar.biz/pdf%20files/Mitsubishi%20165.pdf</t>
  </si>
  <si>
    <t>https://si-datastore.s3.us-west-2.amazonaws.com/documents/DDNepVSpZU3QW88R35xxbpzaEj7STSpybvDix0iw.pdf</t>
  </si>
  <si>
    <t>http://www.hyland.com.sg/download/systemtech/MITSUBISHI%20Solar%20Panel%20MLE260/MITSUBISHI%20Solar%20Panel%20MLE260%20Datasheet.pdf</t>
  </si>
  <si>
    <t>https://es-media-prod.s3.amazonaws.com/media/components/panels/spec-sheets/52.pdf</t>
  </si>
  <si>
    <t>https://www.unicornrenewables.com/wp-content/uploads/2020/12/BOVIET-SOLAR-355-370S-HALF-CUT-1.pdf</t>
  </si>
  <si>
    <t>https://www.enf.com.cn/Product/pdf/Crystalline/5b2c6fefc8822.pdf</t>
  </si>
  <si>
    <t>https://www.unicornrenewables.com/wp-content/uploads/2020/12/BOVIET-SOLAR-390-405W-HALF-CUT-BI-FACIAL-DOUBLE-GLASS-144-CELL.pdf</t>
  </si>
  <si>
    <t>https://www.solarchoice.net.au/wp-content/uploads/ZXM6-72-156.75_340-375W_40%C3%9735_20200610_E.pdf</t>
  </si>
  <si>
    <t>https://pt.znshinesolar.com/wp-content/uploads/2020/04/ZXM6-NH120-166_350-370W_35%C3%9735_20200417_E_350mmCable-1.pdf</t>
  </si>
  <si>
    <t>https://cdn.enfsolar.com/Product/pdf/Crystalline/5bbc2651753ec.pdf</t>
  </si>
  <si>
    <t>http://static.cclenergy.com.au/uploads/2017/04/CSUN260-60P.pdf</t>
  </si>
  <si>
    <t>https://5324526.app.netsuite.com/core/media/media.nl?id=1135758&amp;c=5324526&amp;h=-kvZtyccIVXQzHigqJdXGK1XD9YZeiYVcOPcrTYW5dxaeP4F&amp;_xt=.pdf</t>
  </si>
  <si>
    <t>https://static.hahasmart.com/file/2016/10/28/C3CA9288B8DC8833B8B67936FF763FF5.pdf</t>
  </si>
  <si>
    <t>https://cdn.energypal.com/panels/csun-290-60m/energypal-solar-panel-spec-datasheet-csun-solar-csun300-60m-40-csun-290-60m.pdf</t>
  </si>
  <si>
    <t>https://5324526.app.netsuite.com/core/media/media.nl?id=988939&amp;c=5324526&amp;h=ajfZDVBrYgyt9lgmoapQgqCmbTaPg__5kuFV4Lpr_7i2PyVZ&amp;_xt=.pdf</t>
  </si>
  <si>
    <t>https://si-datastore.s3.us-west-2.amazonaws.com/documents/VGxjSO7U8kR9RKHXHtRoLlxK7JTxQUTwDwpxjFMP.pdf</t>
  </si>
  <si>
    <t>https://cdn.enfsolar.com/z/pp/b556ce631c3710cafa7660a75deed749f.pdf</t>
  </si>
  <si>
    <t>https://si-datastore.s3.us-west-2.amazonaws.com/documents/R8oOVGmoHxmq9ALmHompAa2EpB9T1sfVs7OI4Mnw.pdf</t>
  </si>
  <si>
    <t>https://static.solartricity.ie/wp-content/uploads/2014/07/NSP-250-Wp-Poly-White-Backsheet-Black-Frame.pdf</t>
  </si>
  <si>
    <t>https://cdn.enfsolar.com/z/pp/o57mpygc5n/AS-6M120-HC-Black-Module-Specification-1756-1039-35mm.pdf</t>
  </si>
  <si>
    <t>https://cdn.enfsolar.com/z/pp/3ebe96run62r/75e748b3fa6d546906d4d4900201ec4f.pdf</t>
  </si>
  <si>
    <t>https://www.weamerisolar.eu/wp-content/uploads/2021/03/AS-6P-Module-Specification.pdf</t>
  </si>
  <si>
    <t>https://solaris.com.br/site/wp-content/uploads/2020/03/AS-6M-PERC-Module-Specification-1956-992-40mm.pdf</t>
  </si>
  <si>
    <t>https://cdn.enfsolar.com/z/pp/div60f0cec883014/5ee326091600a.PDF</t>
  </si>
  <si>
    <t>https://cdn.enfsolar.com/z/pp/l4sm26ap7a/5ee32ecaa4508.pdf</t>
  </si>
  <si>
    <t>https://cdn.enfsolar.com/z/pp/g28j06srdpa/AE-FULL-BLACK-HM6-72-380W-395W-2-1.pdf</t>
  </si>
  <si>
    <t>https://cdn.enfsolar.com/z/pp/pm02z95ku8x/AE-HSF-HM6-60-320W-335W-1-1.pdf</t>
  </si>
  <si>
    <t>https://www.aptossolar.com/wp-content/uploads/2021/03/DNA-144-440W_Datasheet.pdf</t>
  </si>
  <si>
    <t>http://www.aptossolar.com/wp-content/uploads/2020/09/dna-144-black.pdf</t>
  </si>
  <si>
    <t>Link to module's specification sheet</t>
  </si>
  <si>
    <t>https://www.solaris-shop.com/content/CS6K-275M%20Specs.pdf</t>
  </si>
  <si>
    <t>LR4-60HPB-350M</t>
  </si>
  <si>
    <t>Row Labels</t>
  </si>
  <si>
    <t>Grand Total</t>
  </si>
  <si>
    <t>Average of Module area [m^2]</t>
  </si>
  <si>
    <t>Average of Normalized Al weight [kg/m^2]</t>
  </si>
  <si>
    <t>DIFF</t>
  </si>
  <si>
    <t>Conformation (g-g, g-b)</t>
  </si>
  <si>
    <t>g-b</t>
  </si>
  <si>
    <t>Module weight [kg]</t>
  </si>
  <si>
    <t>https://www.solarelectricsupply.com/media/sparsh/product_attachment/custom/upload/Canadian-Solar-SuperPower-CS6K-MS-datasheet-eng.pdf</t>
  </si>
  <si>
    <t>busted link</t>
  </si>
  <si>
    <t>https://www.solarelectricsupply.com/media/sparsh/product_attachment/custom/upload/CSI_MaxPower_CS6X-P_datasheet.pdf</t>
  </si>
  <si>
    <t>https://www.solaris-shop.com/content/GCL-P6-72%20Specifications.pdf</t>
  </si>
  <si>
    <t>https://www.enfsolar.com/pv/panel-datasheet/crystalline/1083</t>
  </si>
  <si>
    <t>https://www.lg.com/us/business/download/resources/BT00002151/BT00002151_330.pdf</t>
  </si>
  <si>
    <t>likely intended for RESI, possibly bifi, 12 wire bar</t>
  </si>
  <si>
    <t>https://static.webshopapp.com/shops/022986/files/009097049/lg-300-n1c-a3-en.pdf</t>
  </si>
  <si>
    <t>https://www.europe-solarshop.com/downloadfiles/lg/LGE-Data%20Sheet-LGxxxS1K-A3_EN_20140115.pdf</t>
  </si>
  <si>
    <t>https://s3.amazonaws.com/ecodirect_docs/LG/LG-solar-mono-x-LG265S1C-A3-spec-sheet.pdf</t>
  </si>
  <si>
    <t>http://m.lg-solar.com/common/download/LGE-DS-LGxxxN1C-G3-EN-201306.pdf</t>
  </si>
  <si>
    <t>https://www.solarelectricsupply.com/media/sparsh/product_attachment/custom/upload/LG-NeON-2-LG300N1K-G4-Black-solar-panel-datasheet.pdf</t>
  </si>
  <si>
    <t>https://www.lg.com/us/business/download/resources/BT00002151/BT00002151_334.pdf</t>
  </si>
  <si>
    <t>https://cdn.webshopapp.com/shops/294220/files/328801238/1201-0255-longi-solar-lr6-60hph-320w-bf.pdf</t>
  </si>
  <si>
    <t>https://www.energysage.com/equipment/solar-panels/longi-solar/lr4-60hpb-350m-7663a699/</t>
  </si>
  <si>
    <t>https://cdn.energypal.com/panels/ps305m-h-20-uh/energypal-solar-panel-spec-datasheet-phono-solar-technology-twinplus-perc-305-320-ps305m-h-20-uh.pdf</t>
  </si>
  <si>
    <t>https://drive.google.com/file/d/1vIUJcRZgLyXLv1BX12y5XexPL2C-sxdd/view</t>
  </si>
  <si>
    <t>R,C</t>
  </si>
  <si>
    <t>C</t>
  </si>
  <si>
    <t>https://www.solarcrowdsource.com/wp-content/uploads/2020/04/Solaria_370.pdf</t>
  </si>
  <si>
    <t>g-g?</t>
  </si>
  <si>
    <t>Average of Module weight [kg]</t>
  </si>
  <si>
    <t>Column Labels</t>
  </si>
  <si>
    <t>(All)</t>
  </si>
  <si>
    <t>Min of Module weight [kg]</t>
  </si>
  <si>
    <t>Max of Module weight [kg]</t>
  </si>
  <si>
    <t>Yuan et al 2024</t>
  </si>
  <si>
    <t>Peeters et al. 2017</t>
  </si>
  <si>
    <t>(blank)</t>
  </si>
  <si>
    <t>Average of Module efficiency %</t>
  </si>
  <si>
    <t>Yuan et al. 2024</t>
  </si>
  <si>
    <t>[g/m2]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</si>
</sst>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 (Body)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5" fillId="3" borderId="0" xfId="0" applyFont="1" applyFill="1" applyAlignment="1">
      <alignment vertical="center" wrapText="1"/>
    </xf>
    <xf numFmtId="2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2" fontId="8" fillId="2" borderId="0" xfId="0" applyNumberFormat="1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0" fillId="0" borderId="0" xfId="1"/>
    <xf numFmtId="0" fontId="1" fillId="0" borderId="0" xfId="0" applyFont="1"/>
    <xf numFmtId="0" fontId="8" fillId="0" borderId="0" xfId="0" applyFont="1" applyAlignment="1">
      <alignment vertical="center"/>
    </xf>
    <xf numFmtId="0" fontId="10" fillId="0" borderId="0" xfId="1" applyAlignment="1"/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7298A"/>
      <color rgb="FF377EB8"/>
      <color rgb="FFE41A1C"/>
      <color rgb="FF4DAF4A"/>
      <color rgb="FF984EA3"/>
      <color rgb="FF7570B3"/>
      <color rgb="FF6A3D9A"/>
      <color rgb="FFCAB2D6"/>
      <color rgb="FFFF7F00"/>
      <color rgb="FFFDBF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Module Area over time in m</a:t>
            </a:r>
            <a:r>
              <a:rPr lang="en-US" baseline="30000"/>
              <a:t>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2364211048378"/>
          <c:y val="0.11803394080122408"/>
          <c:w val="0.82083089134784915"/>
          <c:h val="0.7877024166257742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ModuleSizeMaths!$J$3</c:f>
              <c:strCache>
                <c:ptCount val="1"/>
                <c:pt idx="0">
                  <c:v>Peeters et al. 2017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chemeClr val="accent1"/>
                </a:solidFill>
              </a:ln>
              <a:effectLst/>
            </c:spPr>
          </c:marker>
          <c:xVal>
            <c:numRef>
              <c:f>ModuleSizeMaths!$I$4:$I$33</c:f>
              <c:numCache>
                <c:formatCode>General</c:formatCode>
                <c:ptCount val="3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</c:numCache>
            </c:numRef>
          </c:xVal>
          <c:yVal>
            <c:numRef>
              <c:f>ModuleSizeMaths!$J$4:$J$33</c:f>
              <c:numCache>
                <c:formatCode>General</c:formatCode>
                <c:ptCount val="30"/>
                <c:pt idx="0">
                  <c:v>0.5</c:v>
                </c:pt>
                <c:pt idx="1">
                  <c:v>0.62</c:v>
                </c:pt>
                <c:pt idx="2">
                  <c:v>0.63</c:v>
                </c:pt>
                <c:pt idx="3">
                  <c:v>0.66</c:v>
                </c:pt>
                <c:pt idx="4">
                  <c:v>0.69</c:v>
                </c:pt>
                <c:pt idx="5">
                  <c:v>0.86</c:v>
                </c:pt>
                <c:pt idx="6">
                  <c:v>0.97</c:v>
                </c:pt>
                <c:pt idx="7">
                  <c:v>1.01</c:v>
                </c:pt>
                <c:pt idx="8">
                  <c:v>1.06</c:v>
                </c:pt>
                <c:pt idx="9">
                  <c:v>1.1100000000000001</c:v>
                </c:pt>
                <c:pt idx="10">
                  <c:v>1.1499999999999999</c:v>
                </c:pt>
                <c:pt idx="11">
                  <c:v>1.18</c:v>
                </c:pt>
                <c:pt idx="12">
                  <c:v>1.25</c:v>
                </c:pt>
                <c:pt idx="13">
                  <c:v>1.39</c:v>
                </c:pt>
                <c:pt idx="14">
                  <c:v>1.43</c:v>
                </c:pt>
                <c:pt idx="15">
                  <c:v>1.46</c:v>
                </c:pt>
                <c:pt idx="16">
                  <c:v>1.5</c:v>
                </c:pt>
                <c:pt idx="17">
                  <c:v>1.54</c:v>
                </c:pt>
                <c:pt idx="18">
                  <c:v>1.56</c:v>
                </c:pt>
                <c:pt idx="19">
                  <c:v>1.59</c:v>
                </c:pt>
                <c:pt idx="20">
                  <c:v>1.59</c:v>
                </c:pt>
                <c:pt idx="21">
                  <c:v>1.62</c:v>
                </c:pt>
                <c:pt idx="22">
                  <c:v>1.64</c:v>
                </c:pt>
                <c:pt idx="23">
                  <c:v>1.65</c:v>
                </c:pt>
                <c:pt idx="24">
                  <c:v>1.75</c:v>
                </c:pt>
                <c:pt idx="25">
                  <c:v>1.72</c:v>
                </c:pt>
                <c:pt idx="26">
                  <c:v>1.84</c:v>
                </c:pt>
                <c:pt idx="27">
                  <c:v>1.79</c:v>
                </c:pt>
                <c:pt idx="28">
                  <c:v>1.86</c:v>
                </c:pt>
                <c:pt idx="29">
                  <c:v>1.97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82-4865-B728-A3E33B35FC22}"/>
            </c:ext>
          </c:extLst>
        </c:ser>
        <c:ser>
          <c:idx val="1"/>
          <c:order val="1"/>
          <c:tx>
            <c:strRef>
              <c:f>ModuleSizeMaths!$L$17</c:f>
              <c:strCache>
                <c:ptCount val="1"/>
                <c:pt idx="0">
                  <c:v>Yuan et al 2024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9050">
                <a:solidFill>
                  <a:schemeClr val="accent2"/>
                </a:solidFill>
              </a:ln>
              <a:effectLst/>
            </c:spPr>
          </c:marker>
          <c:xVal>
            <c:numRef>
              <c:f>ModuleSizeMaths!$I$18:$I$33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</c:numCache>
            </c:numRef>
          </c:xVal>
          <c:yVal>
            <c:numRef>
              <c:f>ModuleSizeMaths!$L$18:$L$33</c:f>
              <c:numCache>
                <c:formatCode>General</c:formatCode>
                <c:ptCount val="16"/>
                <c:pt idx="0">
                  <c:v>1.264</c:v>
                </c:pt>
                <c:pt idx="1">
                  <c:v>1.4061600000000001</c:v>
                </c:pt>
                <c:pt idx="2">
                  <c:v>1.4550700000000001</c:v>
                </c:pt>
                <c:pt idx="4">
                  <c:v>1.6861826666666666</c:v>
                </c:pt>
                <c:pt idx="5">
                  <c:v>1.5258750000000001</c:v>
                </c:pt>
                <c:pt idx="6">
                  <c:v>1.6986485999999998</c:v>
                </c:pt>
                <c:pt idx="7">
                  <c:v>1.6918491000000002</c:v>
                </c:pt>
                <c:pt idx="8">
                  <c:v>1.6315272000000003</c:v>
                </c:pt>
                <c:pt idx="9">
                  <c:v>1.6677609000000004</c:v>
                </c:pt>
                <c:pt idx="10">
                  <c:v>1.7519513499999999</c:v>
                </c:pt>
                <c:pt idx="11">
                  <c:v>1.720842</c:v>
                </c:pt>
                <c:pt idx="12">
                  <c:v>1.8448302999999999</c:v>
                </c:pt>
                <c:pt idx="13">
                  <c:v>1.7879332999999999</c:v>
                </c:pt>
                <c:pt idx="14">
                  <c:v>1.8646683000000004</c:v>
                </c:pt>
                <c:pt idx="15">
                  <c:v>1.9706423999999998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82-4865-B728-A3E33B35F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896000"/>
        <c:axId val="941896720"/>
      </c:scatterChart>
      <c:valAx>
        <c:axId val="94189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896720"/>
        <c:crosses val="autoZero"/>
        <c:crossBetween val="midCat"/>
      </c:valAx>
      <c:valAx>
        <c:axId val="94189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Module Area [m</a:t>
                </a:r>
                <a:r>
                  <a:rPr lang="en-US" baseline="30000"/>
                  <a:t>2</a:t>
                </a:r>
                <a:r>
                  <a:rPr lang="en-US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89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886180496735984"/>
          <c:y val="0.13014051043401828"/>
          <c:w val="0.28994561416055381"/>
          <c:h val="0.13531187637878667"/>
        </c:manualLayout>
      </c:layout>
      <c:overlay val="0"/>
      <c:spPr>
        <a:solidFill>
          <a:sysClr val="window" lastClr="FFFFFF"/>
        </a:solidFill>
        <a:ln>
          <a:solidFill>
            <a:schemeClr val="bg1">
              <a:lumMod val="8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[2024-YuanEtAl-AlFrameOverTime.xlsx]ModuleMassMaths!PivotTable3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ModuleMassMaths!$G$4</c:f>
              <c:strCache>
                <c:ptCount val="1"/>
                <c:pt idx="0">
                  <c:v>Average of Module weight [kg]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ModuleMassMaths!$F$5:$F$16</c:f>
              <c:strCach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strCache>
            </c:strRef>
          </c:cat>
          <c:val>
            <c:numRef>
              <c:f>ModuleMassMaths!$G$5:$G$16</c:f>
              <c:numCache>
                <c:formatCode>General</c:formatCode>
                <c:ptCount val="11"/>
                <c:pt idx="0">
                  <c:v>19.399999999999999</c:v>
                </c:pt>
                <c:pt idx="1">
                  <c:v>18.850000000000001</c:v>
                </c:pt>
                <c:pt idx="2">
                  <c:v>18.837500000000002</c:v>
                </c:pt>
                <c:pt idx="3">
                  <c:v>17.649999999999999</c:v>
                </c:pt>
                <c:pt idx="4">
                  <c:v>19.037500000000001</c:v>
                </c:pt>
                <c:pt idx="5">
                  <c:v>20.636363636363637</c:v>
                </c:pt>
                <c:pt idx="6">
                  <c:v>19.291666666666664</c:v>
                </c:pt>
                <c:pt idx="7">
                  <c:v>21.025000000000002</c:v>
                </c:pt>
                <c:pt idx="8">
                  <c:v>21.333333333333332</c:v>
                </c:pt>
                <c:pt idx="9">
                  <c:v>20.133333333333329</c:v>
                </c:pt>
                <c:pt idx="10">
                  <c:v>19.733333333333334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30-4CC6-B75B-E903F6D2BCD2}"/>
            </c:ext>
          </c:extLst>
        </c:ser>
        <c:ser>
          <c:idx val="1"/>
          <c:order val="1"/>
          <c:tx>
            <c:strRef>
              <c:f>ModuleMassMaths!$H$4</c:f>
              <c:strCache>
                <c:ptCount val="1"/>
                <c:pt idx="0">
                  <c:v>Min of Module weight [kg]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ModuleMassMaths!$F$5:$F$16</c:f>
              <c:strCach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strCache>
            </c:strRef>
          </c:cat>
          <c:val>
            <c:numRef>
              <c:f>ModuleMassMaths!$H$5:$H$16</c:f>
              <c:numCache>
                <c:formatCode>General</c:formatCode>
                <c:ptCount val="11"/>
                <c:pt idx="0">
                  <c:v>15.8</c:v>
                </c:pt>
                <c:pt idx="1">
                  <c:v>16.8</c:v>
                </c:pt>
                <c:pt idx="2">
                  <c:v>16.8</c:v>
                </c:pt>
                <c:pt idx="3">
                  <c:v>16.8</c:v>
                </c:pt>
                <c:pt idx="4">
                  <c:v>17</c:v>
                </c:pt>
                <c:pt idx="5">
                  <c:v>17</c:v>
                </c:pt>
                <c:pt idx="6">
                  <c:v>18</c:v>
                </c:pt>
                <c:pt idx="7">
                  <c:v>18.2</c:v>
                </c:pt>
                <c:pt idx="8">
                  <c:v>16.8</c:v>
                </c:pt>
                <c:pt idx="9">
                  <c:v>18</c:v>
                </c:pt>
                <c:pt idx="10">
                  <c:v>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30-4CC6-B75B-E903F6D2BCD2}"/>
            </c:ext>
          </c:extLst>
        </c:ser>
        <c:ser>
          <c:idx val="2"/>
          <c:order val="2"/>
          <c:tx>
            <c:strRef>
              <c:f>ModuleMassMaths!$I$4</c:f>
              <c:strCache>
                <c:ptCount val="1"/>
                <c:pt idx="0">
                  <c:v>Max of Module weight [kg]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ModuleMassMaths!$F$5:$F$16</c:f>
              <c:strCach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strCache>
            </c:strRef>
          </c:cat>
          <c:val>
            <c:numRef>
              <c:f>ModuleMassMaths!$I$5:$I$16</c:f>
              <c:numCache>
                <c:formatCode>General</c:formatCode>
                <c:ptCount val="11"/>
                <c:pt idx="0">
                  <c:v>22</c:v>
                </c:pt>
                <c:pt idx="1">
                  <c:v>21.2</c:v>
                </c:pt>
                <c:pt idx="2">
                  <c:v>23</c:v>
                </c:pt>
                <c:pt idx="3">
                  <c:v>18.5</c:v>
                </c:pt>
                <c:pt idx="4">
                  <c:v>23.5</c:v>
                </c:pt>
                <c:pt idx="5">
                  <c:v>26.5</c:v>
                </c:pt>
                <c:pt idx="6">
                  <c:v>22.5</c:v>
                </c:pt>
                <c:pt idx="7">
                  <c:v>23</c:v>
                </c:pt>
                <c:pt idx="8">
                  <c:v>29</c:v>
                </c:pt>
                <c:pt idx="9">
                  <c:v>24.9</c:v>
                </c:pt>
                <c:pt idx="10">
                  <c:v>21.7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30-4CC6-B75B-E903F6D2B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8322800"/>
        <c:axId val="928326400"/>
      </c:lineChart>
      <c:catAx>
        <c:axId val="92832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326400"/>
        <c:crosses val="autoZero"/>
        <c:auto val="1"/>
        <c:lblAlgn val="ctr"/>
        <c:lblOffset val="100"/>
        <c:noMultiLvlLbl val="0"/>
      </c:catAx>
      <c:valAx>
        <c:axId val="92832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32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[2024-YuanEtAl-AlFrameOverTime.xlsx]ModuleMassMaths!PivotTable4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ModuleMassMaths!$G$23:$G$24</c:f>
              <c:strCache>
                <c:ptCount val="1"/>
                <c:pt idx="0">
                  <c:v>Astronergy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ModuleMassMaths!$F$25:$F$36</c:f>
              <c:strCach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strCache>
            </c:strRef>
          </c:cat>
          <c:val>
            <c:numRef>
              <c:f>ModuleMassMaths!$G$25:$G$36</c:f>
              <c:numCache>
                <c:formatCode>General</c:formatCode>
                <c:ptCount val="11"/>
                <c:pt idx="4">
                  <c:v>20.95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C9-4912-A436-8A70410E84AE}"/>
            </c:ext>
          </c:extLst>
        </c:ser>
        <c:ser>
          <c:idx val="1"/>
          <c:order val="1"/>
          <c:tx>
            <c:strRef>
              <c:f>ModuleMassMaths!$H$23:$H$24</c:f>
              <c:strCache>
                <c:ptCount val="1"/>
                <c:pt idx="0">
                  <c:v>Canadian 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ModuleMassMaths!$F$25:$F$36</c:f>
              <c:strCach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strCache>
            </c:strRef>
          </c:cat>
          <c:val>
            <c:numRef>
              <c:f>ModuleMassMaths!$H$25:$H$36</c:f>
              <c:numCache>
                <c:formatCode>General</c:formatCode>
                <c:ptCount val="11"/>
                <c:pt idx="0">
                  <c:v>15.8</c:v>
                </c:pt>
                <c:pt idx="2">
                  <c:v>22.5</c:v>
                </c:pt>
                <c:pt idx="3">
                  <c:v>18.5</c:v>
                </c:pt>
                <c:pt idx="4">
                  <c:v>18.2</c:v>
                </c:pt>
                <c:pt idx="5">
                  <c:v>20.85</c:v>
                </c:pt>
                <c:pt idx="6">
                  <c:v>18.2</c:v>
                </c:pt>
                <c:pt idx="7">
                  <c:v>20.45</c:v>
                </c:pt>
                <c:pt idx="8">
                  <c:v>23.4</c:v>
                </c:pt>
                <c:pt idx="9">
                  <c:v>21.733333333333331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C9-4912-A436-8A70410E84AE}"/>
            </c:ext>
          </c:extLst>
        </c:ser>
        <c:ser>
          <c:idx val="2"/>
          <c:order val="2"/>
          <c:tx>
            <c:strRef>
              <c:f>ModuleMassMaths!$I$23:$I$24</c:f>
              <c:strCache>
                <c:ptCount val="1"/>
                <c:pt idx="0">
                  <c:v>GCL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ModuleMassMaths!$F$25:$F$36</c:f>
              <c:strCach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strCache>
            </c:strRef>
          </c:cat>
          <c:val>
            <c:numRef>
              <c:f>ModuleMassMaths!$I$25:$I$36</c:f>
              <c:numCache>
                <c:formatCode>General</c:formatCode>
                <c:ptCount val="11"/>
                <c:pt idx="2">
                  <c:v>19.5</c:v>
                </c:pt>
                <c:pt idx="6">
                  <c:v>22.2</c:v>
                </c:pt>
                <c:pt idx="7">
                  <c:v>22.2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C9-4912-A436-8A70410E84AE}"/>
            </c:ext>
          </c:extLst>
        </c:ser>
        <c:ser>
          <c:idx val="3"/>
          <c:order val="3"/>
          <c:tx>
            <c:strRef>
              <c:f>ModuleMassMaths!$J$23:$J$24</c:f>
              <c:strCache>
                <c:ptCount val="1"/>
                <c:pt idx="0">
                  <c:v>Hyundai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ModuleMassMaths!$F$25:$F$36</c:f>
              <c:strCach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strCache>
            </c:strRef>
          </c:cat>
          <c:val>
            <c:numRef>
              <c:f>ModuleMassMaths!$J$25:$J$36</c:f>
              <c:numCache>
                <c:formatCode>General</c:formatCode>
                <c:ptCount val="11"/>
                <c:pt idx="2">
                  <c:v>19</c:v>
                </c:pt>
                <c:pt idx="5">
                  <c:v>20.799999999999997</c:v>
                </c:pt>
                <c:pt idx="8">
                  <c:v>22.6</c:v>
                </c:pt>
                <c:pt idx="9">
                  <c:v>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C9-4912-A436-8A70410E84AE}"/>
            </c:ext>
          </c:extLst>
        </c:ser>
        <c:ser>
          <c:idx val="4"/>
          <c:order val="4"/>
          <c:tx>
            <c:strRef>
              <c:f>ModuleMassMaths!$K$23:$K$24</c:f>
              <c:strCache>
                <c:ptCount val="1"/>
                <c:pt idx="0">
                  <c:v>JA Solar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ModuleMassMaths!$F$25:$F$36</c:f>
              <c:strCach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strCache>
            </c:strRef>
          </c:cat>
          <c:val>
            <c:numRef>
              <c:f>ModuleMassMaths!$K$25:$K$36</c:f>
              <c:numCache>
                <c:formatCode>General</c:formatCode>
                <c:ptCount val="11"/>
                <c:pt idx="4">
                  <c:v>18.2</c:v>
                </c:pt>
                <c:pt idx="5">
                  <c:v>18.7</c:v>
                </c:pt>
                <c:pt idx="6">
                  <c:v>22.5</c:v>
                </c:pt>
                <c:pt idx="7">
                  <c:v>22</c:v>
                </c:pt>
                <c:pt idx="8">
                  <c:v>18.7</c:v>
                </c:pt>
                <c:pt idx="9">
                  <c:v>20.7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C9-4912-A436-8A70410E84AE}"/>
            </c:ext>
          </c:extLst>
        </c:ser>
        <c:ser>
          <c:idx val="5"/>
          <c:order val="5"/>
          <c:tx>
            <c:strRef>
              <c:f>ModuleMassMaths!$L$23:$L$24</c:f>
              <c:strCache>
                <c:ptCount val="1"/>
                <c:pt idx="0">
                  <c:v>Jinko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ModuleMassMaths!$F$25:$F$36</c:f>
              <c:strCach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strCache>
            </c:strRef>
          </c:cat>
          <c:val>
            <c:numRef>
              <c:f>ModuleMassMaths!$L$25:$L$36</c:f>
              <c:numCache>
                <c:formatCode>General</c:formatCode>
                <c:ptCount val="11"/>
                <c:pt idx="1">
                  <c:v>19</c:v>
                </c:pt>
                <c:pt idx="4">
                  <c:v>19</c:v>
                </c:pt>
                <c:pt idx="5">
                  <c:v>22.666666666666668</c:v>
                </c:pt>
                <c:pt idx="6">
                  <c:v>19</c:v>
                </c:pt>
                <c:pt idx="7">
                  <c:v>19</c:v>
                </c:pt>
                <c:pt idx="8">
                  <c:v>21.333333333333332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C9-4912-A436-8A70410E84AE}"/>
            </c:ext>
          </c:extLst>
        </c:ser>
        <c:ser>
          <c:idx val="6"/>
          <c:order val="6"/>
          <c:tx>
            <c:strRef>
              <c:f>ModuleMassMaths!$M$23:$M$24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ModuleMassMaths!$F$25:$F$36</c:f>
              <c:strCach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strCache>
            </c:strRef>
          </c:cat>
          <c:val>
            <c:numRef>
              <c:f>ModuleMassMaths!$M$25:$M$36</c:f>
              <c:numCache>
                <c:formatCode>General</c:formatCode>
                <c:ptCount val="11"/>
                <c:pt idx="0">
                  <c:v>19</c:v>
                </c:pt>
                <c:pt idx="1">
                  <c:v>17.600000000000001</c:v>
                </c:pt>
                <c:pt idx="2">
                  <c:v>16.8</c:v>
                </c:pt>
                <c:pt idx="3">
                  <c:v>17.05</c:v>
                </c:pt>
                <c:pt idx="4">
                  <c:v>17</c:v>
                </c:pt>
                <c:pt idx="5">
                  <c:v>17</c:v>
                </c:pt>
                <c:pt idx="6">
                  <c:v>18.84</c:v>
                </c:pt>
                <c:pt idx="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C9-4912-A436-8A70410E84AE}"/>
            </c:ext>
          </c:extLst>
        </c:ser>
        <c:ser>
          <c:idx val="7"/>
          <c:order val="7"/>
          <c:tx>
            <c:strRef>
              <c:f>ModuleMassMaths!$N$23:$N$24</c:f>
              <c:strCache>
                <c:ptCount val="1"/>
                <c:pt idx="0">
                  <c:v>Longi Solar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ModuleMassMaths!$F$25:$F$36</c:f>
              <c:strCach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strCache>
            </c:strRef>
          </c:cat>
          <c:val>
            <c:numRef>
              <c:f>ModuleMassMaths!$N$25:$N$36</c:f>
              <c:numCache>
                <c:formatCode>General</c:formatCode>
                <c:ptCount val="11"/>
                <c:pt idx="6">
                  <c:v>18.2</c:v>
                </c:pt>
                <c:pt idx="7">
                  <c:v>19.900000000000002</c:v>
                </c:pt>
                <c:pt idx="8">
                  <c:v>16.8</c:v>
                </c:pt>
                <c:pt idx="9">
                  <c:v>19.5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C9-4912-A436-8A70410E84AE}"/>
            </c:ext>
          </c:extLst>
        </c:ser>
        <c:ser>
          <c:idx val="8"/>
          <c:order val="8"/>
          <c:tx>
            <c:strRef>
              <c:f>ModuleMassMaths!$O$23:$O$24</c:f>
              <c:strCache>
                <c:ptCount val="1"/>
                <c:pt idx="0">
                  <c:v>Phono Solar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ModuleMassMaths!$F$25:$F$36</c:f>
              <c:strCach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strCache>
            </c:strRef>
          </c:cat>
          <c:val>
            <c:numRef>
              <c:f>ModuleMassMaths!$O$25:$O$36</c:f>
              <c:numCache>
                <c:formatCode>General</c:formatCode>
                <c:ptCount val="11"/>
                <c:pt idx="7">
                  <c:v>22.5</c:v>
                </c:pt>
                <c:pt idx="9">
                  <c:v>20.166666666666668</c:v>
                </c:pt>
                <c:pt idx="10">
                  <c:v>18.75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C9-4912-A436-8A70410E84AE}"/>
            </c:ext>
          </c:extLst>
        </c:ser>
        <c:ser>
          <c:idx val="9"/>
          <c:order val="9"/>
          <c:tx>
            <c:strRef>
              <c:f>ModuleMassMaths!$P$23:$P$24</c:f>
              <c:strCache>
                <c:ptCount val="1"/>
                <c:pt idx="0">
                  <c:v>Seraphim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ModuleMassMaths!$F$25:$F$36</c:f>
              <c:strCach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strCache>
            </c:strRef>
          </c:cat>
          <c:val>
            <c:numRef>
              <c:f>ModuleMassMaths!$P$25:$P$36</c:f>
              <c:numCache>
                <c:formatCode>General</c:formatCode>
                <c:ptCount val="11"/>
                <c:pt idx="8">
                  <c:v>19.75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8C9-4912-A436-8A70410E84AE}"/>
            </c:ext>
          </c:extLst>
        </c:ser>
        <c:ser>
          <c:idx val="10"/>
          <c:order val="10"/>
          <c:tx>
            <c:strRef>
              <c:f>ModuleMassMaths!$Q$23:$Q$24</c:f>
              <c:strCache>
                <c:ptCount val="1"/>
                <c:pt idx="0">
                  <c:v>Silfab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ModuleMassMaths!$F$25:$F$36</c:f>
              <c:strCach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strCache>
            </c:strRef>
          </c:cat>
          <c:val>
            <c:numRef>
              <c:f>ModuleMassMaths!$Q$25:$Q$36</c:f>
              <c:numCache>
                <c:formatCode>General</c:formatCode>
                <c:ptCount val="11"/>
                <c:pt idx="5">
                  <c:v>19</c:v>
                </c:pt>
                <c:pt idx="6">
                  <c:v>19</c:v>
                </c:pt>
                <c:pt idx="7">
                  <c:v>23</c:v>
                </c:pt>
                <c:pt idx="8">
                  <c:v>21</c:v>
                </c:pt>
                <c:pt idx="9">
                  <c:v>18.2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8C9-4912-A436-8A70410E84AE}"/>
            </c:ext>
          </c:extLst>
        </c:ser>
        <c:ser>
          <c:idx val="11"/>
          <c:order val="11"/>
          <c:tx>
            <c:strRef>
              <c:f>ModuleMassMaths!$R$23:$R$24</c:f>
              <c:strCache>
                <c:ptCount val="1"/>
                <c:pt idx="0">
                  <c:v>Solaria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ModuleMassMaths!$F$25:$F$36</c:f>
              <c:strCach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strCache>
            </c:strRef>
          </c:cat>
          <c:val>
            <c:numRef>
              <c:f>ModuleMassMaths!$R$25:$R$36</c:f>
              <c:numCache>
                <c:formatCode>General</c:formatCode>
                <c:ptCount val="11"/>
                <c:pt idx="5">
                  <c:v>21</c:v>
                </c:pt>
                <c:pt idx="7">
                  <c:v>21.5</c:v>
                </c:pt>
                <c:pt idx="8">
                  <c:v>29</c:v>
                </c:pt>
                <c:pt idx="9">
                  <c:v>21</c:v>
                </c:pt>
                <c:pt idx="10">
                  <c:v>21.7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8C9-4912-A436-8A70410E84AE}"/>
            </c:ext>
          </c:extLst>
        </c:ser>
        <c:ser>
          <c:idx val="12"/>
          <c:order val="12"/>
          <c:tx>
            <c:strRef>
              <c:f>ModuleMassMaths!$S$23:$S$24</c:f>
              <c:strCache>
                <c:ptCount val="1"/>
                <c:pt idx="0">
                  <c:v>SolarWorld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ModuleMassMaths!$F$25:$F$36</c:f>
              <c:strCach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strCache>
            </c:strRef>
          </c:cat>
          <c:val>
            <c:numRef>
              <c:f>ModuleMassMaths!$S$25:$S$36</c:f>
              <c:numCache>
                <c:formatCode>General</c:formatCode>
                <c:ptCount val="11"/>
                <c:pt idx="0">
                  <c:v>21.6</c:v>
                </c:pt>
                <c:pt idx="1">
                  <c:v>21.2</c:v>
                </c:pt>
                <c:pt idx="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8C9-4912-A436-8A70410E8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8312360"/>
        <c:axId val="928306240"/>
      </c:lineChart>
      <c:catAx>
        <c:axId val="928312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306240"/>
        <c:crosses val="autoZero"/>
        <c:auto val="1"/>
        <c:lblAlgn val="ctr"/>
        <c:lblOffset val="100"/>
        <c:noMultiLvlLbl val="0"/>
      </c:catAx>
      <c:valAx>
        <c:axId val="92830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312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53946550652581"/>
          <c:y val="3.0398277062089769E-2"/>
          <c:w val="0.14157355999849489"/>
          <c:h val="0.95280110698850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Module Mass vs Area (Yuan)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ModuleMassMaths!$X$1</c:f>
              <c:strCache>
                <c:ptCount val="1"/>
                <c:pt idx="0">
                  <c:v>Module weight [kg]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014491879366815"/>
                  <c:y val="-7.65317569048794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ModuleMassMaths!$W$2:$W$168</c:f>
              <c:numCache>
                <c:formatCode>General</c:formatCode>
                <c:ptCount val="167"/>
                <c:pt idx="0">
                  <c:v>1.6315200000000001</c:v>
                </c:pt>
                <c:pt idx="1">
                  <c:v>1.944264</c:v>
                </c:pt>
                <c:pt idx="2">
                  <c:v>1.6368</c:v>
                </c:pt>
                <c:pt idx="3">
                  <c:v>1.6368</c:v>
                </c:pt>
                <c:pt idx="4">
                  <c:v>1.6368</c:v>
                </c:pt>
                <c:pt idx="5">
                  <c:v>1.6085160000000001</c:v>
                </c:pt>
                <c:pt idx="6">
                  <c:v>1.6863999999999999</c:v>
                </c:pt>
                <c:pt idx="7">
                  <c:v>1.6616</c:v>
                </c:pt>
                <c:pt idx="8">
                  <c:v>1.94432</c:v>
                </c:pt>
                <c:pt idx="9">
                  <c:v>1.6085160000000001</c:v>
                </c:pt>
                <c:pt idx="10">
                  <c:v>1.277595</c:v>
                </c:pt>
                <c:pt idx="11">
                  <c:v>1.918828</c:v>
                </c:pt>
                <c:pt idx="12">
                  <c:v>1.6085160000000001</c:v>
                </c:pt>
                <c:pt idx="13">
                  <c:v>1.918828</c:v>
                </c:pt>
                <c:pt idx="14">
                  <c:v>1.94432</c:v>
                </c:pt>
                <c:pt idx="15">
                  <c:v>2.210232</c:v>
                </c:pt>
                <c:pt idx="16">
                  <c:v>1.84972</c:v>
                </c:pt>
                <c:pt idx="17">
                  <c:v>3.1063519999999998</c:v>
                </c:pt>
                <c:pt idx="18">
                  <c:v>2.0613760000000001</c:v>
                </c:pt>
                <c:pt idx="19">
                  <c:v>1.9403520000000001</c:v>
                </c:pt>
                <c:pt idx="20">
                  <c:v>1.6335</c:v>
                </c:pt>
                <c:pt idx="21">
                  <c:v>1.9660599999999999</c:v>
                </c:pt>
                <c:pt idx="22">
                  <c:v>1.984</c:v>
                </c:pt>
                <c:pt idx="23">
                  <c:v>1.63672</c:v>
                </c:pt>
                <c:pt idx="24">
                  <c:v>1.95608</c:v>
                </c:pt>
                <c:pt idx="25">
                  <c:v>1.6616</c:v>
                </c:pt>
                <c:pt idx="26">
                  <c:v>1.617035</c:v>
                </c:pt>
                <c:pt idx="27">
                  <c:v>1.6351500000000001</c:v>
                </c:pt>
                <c:pt idx="28">
                  <c:v>1.67479</c:v>
                </c:pt>
                <c:pt idx="29">
                  <c:v>1.6351500000000001</c:v>
                </c:pt>
                <c:pt idx="30">
                  <c:v>1.6822440000000001</c:v>
                </c:pt>
                <c:pt idx="31">
                  <c:v>2.0069400000000002</c:v>
                </c:pt>
                <c:pt idx="32">
                  <c:v>1.9423600000000001</c:v>
                </c:pt>
                <c:pt idx="33">
                  <c:v>1.6368</c:v>
                </c:pt>
                <c:pt idx="34">
                  <c:v>1.6368</c:v>
                </c:pt>
                <c:pt idx="35">
                  <c:v>1.6368</c:v>
                </c:pt>
                <c:pt idx="36">
                  <c:v>1.6368</c:v>
                </c:pt>
                <c:pt idx="37">
                  <c:v>1.6368</c:v>
                </c:pt>
                <c:pt idx="38">
                  <c:v>1.6368</c:v>
                </c:pt>
                <c:pt idx="39">
                  <c:v>1.9403520000000001</c:v>
                </c:pt>
                <c:pt idx="40">
                  <c:v>1.6368</c:v>
                </c:pt>
                <c:pt idx="41">
                  <c:v>1.9403520000000001</c:v>
                </c:pt>
                <c:pt idx="42">
                  <c:v>2.0130180000000002</c:v>
                </c:pt>
                <c:pt idx="43">
                  <c:v>1.687368</c:v>
                </c:pt>
                <c:pt idx="44">
                  <c:v>1.982958</c:v>
                </c:pt>
                <c:pt idx="45">
                  <c:v>1.6091519999999999</c:v>
                </c:pt>
                <c:pt idx="46">
                  <c:v>1.7129760000000001</c:v>
                </c:pt>
                <c:pt idx="47">
                  <c:v>1.64</c:v>
                </c:pt>
                <c:pt idx="48">
                  <c:v>1.7129760000000001</c:v>
                </c:pt>
                <c:pt idx="49">
                  <c:v>1.7272000000000001</c:v>
                </c:pt>
                <c:pt idx="50">
                  <c:v>1.6091519999999999</c:v>
                </c:pt>
                <c:pt idx="51">
                  <c:v>1.6091519999999999</c:v>
                </c:pt>
                <c:pt idx="52">
                  <c:v>1.64</c:v>
                </c:pt>
                <c:pt idx="53">
                  <c:v>1.64</c:v>
                </c:pt>
                <c:pt idx="54">
                  <c:v>1.64</c:v>
                </c:pt>
                <c:pt idx="55">
                  <c:v>1.64</c:v>
                </c:pt>
                <c:pt idx="56">
                  <c:v>1.7272000000000001</c:v>
                </c:pt>
                <c:pt idx="57">
                  <c:v>1.7129760000000001</c:v>
                </c:pt>
                <c:pt idx="58">
                  <c:v>1.64</c:v>
                </c:pt>
                <c:pt idx="59">
                  <c:v>1.64</c:v>
                </c:pt>
                <c:pt idx="60">
                  <c:v>2.0725760000000002</c:v>
                </c:pt>
                <c:pt idx="61">
                  <c:v>1.64</c:v>
                </c:pt>
                <c:pt idx="62">
                  <c:v>1.64</c:v>
                </c:pt>
                <c:pt idx="63">
                  <c:v>1.6351500000000001</c:v>
                </c:pt>
                <c:pt idx="64">
                  <c:v>1.6351500000000001</c:v>
                </c:pt>
                <c:pt idx="65">
                  <c:v>1.6351500000000001</c:v>
                </c:pt>
                <c:pt idx="66">
                  <c:v>1.751428</c:v>
                </c:pt>
                <c:pt idx="67">
                  <c:v>1.938396</c:v>
                </c:pt>
                <c:pt idx="68">
                  <c:v>1.656952</c:v>
                </c:pt>
                <c:pt idx="69">
                  <c:v>1.82169</c:v>
                </c:pt>
                <c:pt idx="70">
                  <c:v>1.9403520000000001</c:v>
                </c:pt>
                <c:pt idx="71">
                  <c:v>1.6268800000000001</c:v>
                </c:pt>
                <c:pt idx="72">
                  <c:v>1.6659999999999999</c:v>
                </c:pt>
                <c:pt idx="73">
                  <c:v>2.0099999999999998</c:v>
                </c:pt>
                <c:pt idx="74">
                  <c:v>1.6616</c:v>
                </c:pt>
                <c:pt idx="75">
                  <c:v>1.6616</c:v>
                </c:pt>
                <c:pt idx="76">
                  <c:v>1.9403520000000001</c:v>
                </c:pt>
                <c:pt idx="77">
                  <c:v>1.6268800000000001</c:v>
                </c:pt>
                <c:pt idx="78">
                  <c:v>1.6335</c:v>
                </c:pt>
                <c:pt idx="79">
                  <c:v>1.6335</c:v>
                </c:pt>
                <c:pt idx="80">
                  <c:v>1.6335</c:v>
                </c:pt>
                <c:pt idx="81">
                  <c:v>1.9502999999999999</c:v>
                </c:pt>
                <c:pt idx="82">
                  <c:v>1.9502999999999999</c:v>
                </c:pt>
                <c:pt idx="83">
                  <c:v>1.7</c:v>
                </c:pt>
                <c:pt idx="84">
                  <c:v>1.8090360000000001</c:v>
                </c:pt>
                <c:pt idx="85">
                  <c:v>1.8090360000000001</c:v>
                </c:pt>
                <c:pt idx="86">
                  <c:v>1.979376</c:v>
                </c:pt>
                <c:pt idx="87">
                  <c:v>2.1116030000000001</c:v>
                </c:pt>
                <c:pt idx="88">
                  <c:v>2.1639240000000002</c:v>
                </c:pt>
                <c:pt idx="89">
                  <c:v>2.1024349999999998</c:v>
                </c:pt>
                <c:pt idx="90">
                  <c:v>1.6766749999999999</c:v>
                </c:pt>
                <c:pt idx="91">
                  <c:v>1.6766749999999999</c:v>
                </c:pt>
                <c:pt idx="92">
                  <c:v>1.6766749999999999</c:v>
                </c:pt>
                <c:pt idx="93">
                  <c:v>1.1011</c:v>
                </c:pt>
                <c:pt idx="94">
                  <c:v>1.6766749999999999</c:v>
                </c:pt>
                <c:pt idx="95">
                  <c:v>1.6296679999999999</c:v>
                </c:pt>
                <c:pt idx="96">
                  <c:v>1.6296679999999999</c:v>
                </c:pt>
                <c:pt idx="97">
                  <c:v>1.6296679999999999</c:v>
                </c:pt>
                <c:pt idx="98">
                  <c:v>1.6296679999999999</c:v>
                </c:pt>
                <c:pt idx="99">
                  <c:v>1.86436</c:v>
                </c:pt>
                <c:pt idx="100">
                  <c:v>1.27664</c:v>
                </c:pt>
                <c:pt idx="101">
                  <c:v>1.27664</c:v>
                </c:pt>
                <c:pt idx="102">
                  <c:v>1.6268800000000001</c:v>
                </c:pt>
                <c:pt idx="103">
                  <c:v>1.9403520000000001</c:v>
                </c:pt>
                <c:pt idx="104">
                  <c:v>1.9403520000000001</c:v>
                </c:pt>
                <c:pt idx="105">
                  <c:v>1.4701439999999999</c:v>
                </c:pt>
                <c:pt idx="106">
                  <c:v>1.6368</c:v>
                </c:pt>
                <c:pt idx="107">
                  <c:v>1.94432</c:v>
                </c:pt>
                <c:pt idx="108">
                  <c:v>1.6235999999999999</c:v>
                </c:pt>
                <c:pt idx="109">
                  <c:v>1.687368</c:v>
                </c:pt>
                <c:pt idx="110">
                  <c:v>1.687368</c:v>
                </c:pt>
                <c:pt idx="111">
                  <c:v>1.6368</c:v>
                </c:pt>
                <c:pt idx="112">
                  <c:v>1.6368</c:v>
                </c:pt>
                <c:pt idx="113">
                  <c:v>1.6368</c:v>
                </c:pt>
                <c:pt idx="114">
                  <c:v>1.6368</c:v>
                </c:pt>
                <c:pt idx="115">
                  <c:v>1.6616</c:v>
                </c:pt>
                <c:pt idx="116">
                  <c:v>1.94432</c:v>
                </c:pt>
                <c:pt idx="117">
                  <c:v>1.94432</c:v>
                </c:pt>
                <c:pt idx="118">
                  <c:v>1.9403520000000001</c:v>
                </c:pt>
                <c:pt idx="119">
                  <c:v>2.0069400000000002</c:v>
                </c:pt>
                <c:pt idx="120">
                  <c:v>1.844592</c:v>
                </c:pt>
                <c:pt idx="121">
                  <c:v>1.6832400000000001</c:v>
                </c:pt>
                <c:pt idx="122">
                  <c:v>1.6368</c:v>
                </c:pt>
                <c:pt idx="123">
                  <c:v>1.279029</c:v>
                </c:pt>
                <c:pt idx="124">
                  <c:v>1.279029</c:v>
                </c:pt>
                <c:pt idx="125">
                  <c:v>1.6368</c:v>
                </c:pt>
                <c:pt idx="126">
                  <c:v>1.6368</c:v>
                </c:pt>
                <c:pt idx="127">
                  <c:v>1.9403520000000001</c:v>
                </c:pt>
                <c:pt idx="128">
                  <c:v>1.6235999999999999</c:v>
                </c:pt>
                <c:pt idx="129">
                  <c:v>1.6235999999999999</c:v>
                </c:pt>
                <c:pt idx="130">
                  <c:v>1.6335</c:v>
                </c:pt>
                <c:pt idx="131">
                  <c:v>1.6368</c:v>
                </c:pt>
                <c:pt idx="132">
                  <c:v>1.6335</c:v>
                </c:pt>
                <c:pt idx="133">
                  <c:v>1.4061600000000001</c:v>
                </c:pt>
                <c:pt idx="134">
                  <c:v>1.9403520000000001</c:v>
                </c:pt>
                <c:pt idx="135">
                  <c:v>2.1938399999999998</c:v>
                </c:pt>
                <c:pt idx="136">
                  <c:v>1.6480520000000001</c:v>
                </c:pt>
                <c:pt idx="137">
                  <c:v>1.655875</c:v>
                </c:pt>
                <c:pt idx="138">
                  <c:v>1.264</c:v>
                </c:pt>
                <c:pt idx="139">
                  <c:v>1.6470579999999999</c:v>
                </c:pt>
                <c:pt idx="140">
                  <c:v>1.655875</c:v>
                </c:pt>
                <c:pt idx="141">
                  <c:v>1.6268800000000001</c:v>
                </c:pt>
                <c:pt idx="142">
                  <c:v>1.8514200000000001</c:v>
                </c:pt>
                <c:pt idx="143">
                  <c:v>1.9403520000000001</c:v>
                </c:pt>
                <c:pt idx="144">
                  <c:v>2.0561039999999999</c:v>
                </c:pt>
                <c:pt idx="145">
                  <c:v>1.94432</c:v>
                </c:pt>
                <c:pt idx="146">
                  <c:v>1.861248</c:v>
                </c:pt>
                <c:pt idx="147">
                  <c:v>1.9403520000000001</c:v>
                </c:pt>
                <c:pt idx="148">
                  <c:v>1.6235999999999999</c:v>
                </c:pt>
                <c:pt idx="149">
                  <c:v>1.6235999999999999</c:v>
                </c:pt>
                <c:pt idx="150">
                  <c:v>1.9364399999999999</c:v>
                </c:pt>
                <c:pt idx="151">
                  <c:v>1.6268800000000001</c:v>
                </c:pt>
                <c:pt idx="152">
                  <c:v>1.9364399999999999</c:v>
                </c:pt>
                <c:pt idx="153">
                  <c:v>1.6450499999999999</c:v>
                </c:pt>
                <c:pt idx="154">
                  <c:v>1.9423600000000001</c:v>
                </c:pt>
                <c:pt idx="155">
                  <c:v>1.9403520000000001</c:v>
                </c:pt>
                <c:pt idx="156">
                  <c:v>1.6335</c:v>
                </c:pt>
                <c:pt idx="157">
                  <c:v>1.824484</c:v>
                </c:pt>
                <c:pt idx="158">
                  <c:v>1.6268800000000001</c:v>
                </c:pt>
                <c:pt idx="159">
                  <c:v>1.9403520000000001</c:v>
                </c:pt>
                <c:pt idx="160">
                  <c:v>1.9403520000000001</c:v>
                </c:pt>
                <c:pt idx="161">
                  <c:v>1.6742699999999999</c:v>
                </c:pt>
                <c:pt idx="162">
                  <c:v>1.26084</c:v>
                </c:pt>
                <c:pt idx="163">
                  <c:v>1.9710840000000001</c:v>
                </c:pt>
                <c:pt idx="164">
                  <c:v>1.6832400000000001</c:v>
                </c:pt>
                <c:pt idx="165">
                  <c:v>2.1767050000000001</c:v>
                </c:pt>
                <c:pt idx="166">
                  <c:v>2.012016</c:v>
                </c:pt>
              </c:numCache>
            </c:numRef>
          </c:xVal>
          <c:yVal>
            <c:numRef>
              <c:f>ModuleMassMaths!$X$2:$X$168</c:f>
              <c:numCache>
                <c:formatCode>General</c:formatCode>
                <c:ptCount val="167"/>
                <c:pt idx="0">
                  <c:v>18.399999999999999</c:v>
                </c:pt>
                <c:pt idx="1">
                  <c:v>23.5</c:v>
                </c:pt>
                <c:pt idx="2">
                  <c:v>18.2</c:v>
                </c:pt>
                <c:pt idx="3">
                  <c:v>19.3</c:v>
                </c:pt>
                <c:pt idx="4">
                  <c:v>18.2</c:v>
                </c:pt>
                <c:pt idx="5">
                  <c:v>18.5</c:v>
                </c:pt>
                <c:pt idx="6">
                  <c:v>19.2</c:v>
                </c:pt>
                <c:pt idx="7">
                  <c:v>18.5</c:v>
                </c:pt>
                <c:pt idx="8">
                  <c:v>22.4</c:v>
                </c:pt>
                <c:pt idx="10">
                  <c:v>15.8</c:v>
                </c:pt>
                <c:pt idx="11">
                  <c:v>23</c:v>
                </c:pt>
                <c:pt idx="13">
                  <c:v>22</c:v>
                </c:pt>
                <c:pt idx="14">
                  <c:v>22.4</c:v>
                </c:pt>
                <c:pt idx="15">
                  <c:v>24.9</c:v>
                </c:pt>
                <c:pt idx="16">
                  <c:v>21.1</c:v>
                </c:pt>
                <c:pt idx="17">
                  <c:v>34.4</c:v>
                </c:pt>
                <c:pt idx="18">
                  <c:v>23.4</c:v>
                </c:pt>
                <c:pt idx="19">
                  <c:v>22.2</c:v>
                </c:pt>
                <c:pt idx="20">
                  <c:v>19.5</c:v>
                </c:pt>
                <c:pt idx="21">
                  <c:v>22.2</c:v>
                </c:pt>
                <c:pt idx="22">
                  <c:v>22.6</c:v>
                </c:pt>
                <c:pt idx="23">
                  <c:v>18.7</c:v>
                </c:pt>
                <c:pt idx="24">
                  <c:v>22.9</c:v>
                </c:pt>
                <c:pt idx="25">
                  <c:v>18.5</c:v>
                </c:pt>
                <c:pt idx="26">
                  <c:v>19</c:v>
                </c:pt>
                <c:pt idx="27">
                  <c:v>18.7</c:v>
                </c:pt>
                <c:pt idx="28">
                  <c:v>22.5</c:v>
                </c:pt>
                <c:pt idx="29">
                  <c:v>18.2</c:v>
                </c:pt>
                <c:pt idx="30">
                  <c:v>18.7</c:v>
                </c:pt>
                <c:pt idx="31">
                  <c:v>20.7</c:v>
                </c:pt>
                <c:pt idx="32">
                  <c:v>22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26.5</c:v>
                </c:pt>
                <c:pt idx="40">
                  <c:v>19</c:v>
                </c:pt>
                <c:pt idx="41">
                  <c:v>22.5</c:v>
                </c:pt>
                <c:pt idx="42">
                  <c:v>22.5</c:v>
                </c:pt>
                <c:pt idx="43">
                  <c:v>19</c:v>
                </c:pt>
                <c:pt idx="44">
                  <c:v>22.5</c:v>
                </c:pt>
                <c:pt idx="45">
                  <c:v>18.399999999999999</c:v>
                </c:pt>
                <c:pt idx="46">
                  <c:v>18</c:v>
                </c:pt>
                <c:pt idx="47">
                  <c:v>17</c:v>
                </c:pt>
                <c:pt idx="48">
                  <c:v>18</c:v>
                </c:pt>
                <c:pt idx="49">
                  <c:v>18.5</c:v>
                </c:pt>
                <c:pt idx="50">
                  <c:v>19</c:v>
                </c:pt>
                <c:pt idx="51">
                  <c:v>19</c:v>
                </c:pt>
                <c:pt idx="52">
                  <c:v>16.8</c:v>
                </c:pt>
                <c:pt idx="53">
                  <c:v>16.8</c:v>
                </c:pt>
                <c:pt idx="54">
                  <c:v>17.3</c:v>
                </c:pt>
                <c:pt idx="55">
                  <c:v>16.8</c:v>
                </c:pt>
                <c:pt idx="56">
                  <c:v>18</c:v>
                </c:pt>
                <c:pt idx="57">
                  <c:v>18</c:v>
                </c:pt>
                <c:pt idx="58">
                  <c:v>16.8</c:v>
                </c:pt>
                <c:pt idx="59">
                  <c:v>16.8</c:v>
                </c:pt>
                <c:pt idx="60">
                  <c:v>21.7</c:v>
                </c:pt>
                <c:pt idx="61">
                  <c:v>17</c:v>
                </c:pt>
                <c:pt idx="62">
                  <c:v>16.8</c:v>
                </c:pt>
                <c:pt idx="63">
                  <c:v>18.2</c:v>
                </c:pt>
                <c:pt idx="64">
                  <c:v>18.2</c:v>
                </c:pt>
                <c:pt idx="65">
                  <c:v>18.2</c:v>
                </c:pt>
                <c:pt idx="66">
                  <c:v>19</c:v>
                </c:pt>
                <c:pt idx="67">
                  <c:v>22.5</c:v>
                </c:pt>
                <c:pt idx="68">
                  <c:v>16.8</c:v>
                </c:pt>
                <c:pt idx="69">
                  <c:v>19.5</c:v>
                </c:pt>
                <c:pt idx="70">
                  <c:v>22.5</c:v>
                </c:pt>
                <c:pt idx="71">
                  <c:v>18.5</c:v>
                </c:pt>
                <c:pt idx="72">
                  <c:v>19</c:v>
                </c:pt>
                <c:pt idx="73">
                  <c:v>23.5</c:v>
                </c:pt>
                <c:pt idx="74">
                  <c:v>18.5</c:v>
                </c:pt>
                <c:pt idx="75">
                  <c:v>18.5</c:v>
                </c:pt>
                <c:pt idx="76">
                  <c:v>22</c:v>
                </c:pt>
                <c:pt idx="77">
                  <c:v>17.5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23</c:v>
                </c:pt>
                <c:pt idx="82">
                  <c:v>23</c:v>
                </c:pt>
                <c:pt idx="83">
                  <c:v>18.2</c:v>
                </c:pt>
                <c:pt idx="84">
                  <c:v>22</c:v>
                </c:pt>
                <c:pt idx="85">
                  <c:v>21</c:v>
                </c:pt>
                <c:pt idx="86">
                  <c:v>21</c:v>
                </c:pt>
                <c:pt idx="87">
                  <c:v>21.7</c:v>
                </c:pt>
                <c:pt idx="88">
                  <c:v>29</c:v>
                </c:pt>
                <c:pt idx="89">
                  <c:v>21</c:v>
                </c:pt>
                <c:pt idx="90">
                  <c:v>21.2</c:v>
                </c:pt>
                <c:pt idx="91">
                  <c:v>21.2</c:v>
                </c:pt>
                <c:pt idx="92">
                  <c:v>18</c:v>
                </c:pt>
                <c:pt idx="93">
                  <c:v>21.2</c:v>
                </c:pt>
                <c:pt idx="94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4C-461F-B6BC-379A3B3A7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33312"/>
        <c:axId val="1062233672"/>
      </c:scatterChart>
      <c:valAx>
        <c:axId val="106223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33672"/>
        <c:crosses val="autoZero"/>
        <c:crossBetween val="midCat"/>
      </c:valAx>
      <c:valAx>
        <c:axId val="1062233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3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Module Efficiency [%] </a:t>
            </a:r>
            <a:br>
              <a:rPr lang="en-US"/>
            </a:br>
            <a:r>
              <a:rPr lang="en-US"/>
              <a:t>According to datasheet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7584225867787"/>
          <c:y val="0.18609515026837861"/>
          <c:w val="0.81115430631540231"/>
          <c:h val="0.7052358657870467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ModuleEfficiencyMaths!$I$2</c:f>
              <c:strCache>
                <c:ptCount val="1"/>
                <c:pt idx="0">
                  <c:v>Yuan et al. 2024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ModuleEfficiencyMaths!$H$3:$H$17</c:f>
              <c:numCache>
                <c:formatCode>General</c:formatCode>
                <c:ptCount val="1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</c:numCache>
            </c:numRef>
          </c:xVal>
          <c:yVal>
            <c:numRef>
              <c:f>ModuleEfficiencyMaths!$I$3:$I$17</c:f>
              <c:numCache>
                <c:formatCode>General</c:formatCode>
                <c:ptCount val="15"/>
                <c:pt idx="0">
                  <c:v>13.1</c:v>
                </c:pt>
                <c:pt idx="2">
                  <c:v>13.7</c:v>
                </c:pt>
                <c:pt idx="3">
                  <c:v>14.066666666666668</c:v>
                </c:pt>
                <c:pt idx="4">
                  <c:v>14.433000000000002</c:v>
                </c:pt>
                <c:pt idx="5">
                  <c:v>15.315000000000001</c:v>
                </c:pt>
                <c:pt idx="6">
                  <c:v>15.76</c:v>
                </c:pt>
                <c:pt idx="7">
                  <c:v>16.565999999999999</c:v>
                </c:pt>
                <c:pt idx="8">
                  <c:v>16.552</c:v>
                </c:pt>
                <c:pt idx="9">
                  <c:v>17.560526315789474</c:v>
                </c:pt>
                <c:pt idx="10">
                  <c:v>18.265500000000003</c:v>
                </c:pt>
                <c:pt idx="11">
                  <c:v>17.759999999999998</c:v>
                </c:pt>
                <c:pt idx="12">
                  <c:v>18.9955</c:v>
                </c:pt>
                <c:pt idx="13">
                  <c:v>19.472999999999999</c:v>
                </c:pt>
                <c:pt idx="14">
                  <c:v>19.494000000000003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06-471C-AFFC-04B1E135D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8915864"/>
        <c:axId val="948906504"/>
      </c:scatterChart>
      <c:valAx>
        <c:axId val="948915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906504"/>
        <c:crosses val="autoZero"/>
        <c:crossBetween val="midCat"/>
      </c:valAx>
      <c:valAx>
        <c:axId val="948906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Module Efficiency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915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4391572282064471"/>
          <c:y val="0.1948048048048048"/>
          <c:w val="0.31146026349287081"/>
          <c:h val="7.60800170248989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2000" b="0" i="0">
              <a:solidFill>
                <a:srgbClr val="595959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n-US" sz="2000"/>
            <a:t>Chart Title</a:t>
          </a:r>
        </a:p>
      </cx:txPr>
    </cx:title>
    <cx:plotArea>
      <cx:plotAreaRegion>
        <cx:series layoutId="clusteredColumn" uniqueId="{FF92BC66-B5B4-4E8C-82B2-BAF7C0B9EEB0}">
          <cx:tx>
            <cx:txData>
              <cx:f>_xlchart.v1.0</cx:f>
              <cx:v>Year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20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2000"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20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2000"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2400" b="0" i="0">
              <a:solidFill>
                <a:srgbClr val="595959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n-US" sz="2400"/>
            <a:t>Chart Title</a:t>
          </a:r>
        </a:p>
      </cx:txPr>
    </cx:title>
    <cx:plotArea>
      <cx:plotAreaRegion>
        <cx:series layoutId="clusteredColumn" uniqueId="{AD7AAB78-CA23-4972-B6D5-A1046A0568C7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24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2400"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24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2400"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26" Type="http://schemas.openxmlformats.org/officeDocument/2006/relationships/image" Target="../media/image12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3" Type="http://schemas.openxmlformats.org/officeDocument/2006/relationships/image" Target="../media/image3.tiff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16" Type="http://schemas.openxmlformats.org/officeDocument/2006/relationships/image" Target="../media/image116.png"/><Relationship Id="rId124" Type="http://schemas.openxmlformats.org/officeDocument/2006/relationships/image" Target="../media/image124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11" Type="http://schemas.openxmlformats.org/officeDocument/2006/relationships/image" Target="../media/image111.png"/><Relationship Id="rId1" Type="http://schemas.openxmlformats.org/officeDocument/2006/relationships/image" Target="../media/image1.tiff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127" Type="http://schemas.microsoft.com/office/2014/relationships/chartEx" Target="../charts/chartEx1.xml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4" Type="http://schemas.openxmlformats.org/officeDocument/2006/relationships/image" Target="../media/image4.tiff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tiff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486480</xdr:colOff>
      <xdr:row>10</xdr:row>
      <xdr:rowOff>161925</xdr:rowOff>
    </xdr:from>
    <xdr:to>
      <xdr:col>25</xdr:col>
      <xdr:colOff>598714</xdr:colOff>
      <xdr:row>38</xdr:row>
      <xdr:rowOff>104069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E34DDE-B63A-8D28-543F-3B132337D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206074</xdr:colOff>
      <xdr:row>2</xdr:row>
      <xdr:rowOff>90099</xdr:rowOff>
    </xdr:from>
    <xdr:to>
      <xdr:col>17</xdr:col>
      <xdr:colOff>862642</xdr:colOff>
      <xdr:row>16</xdr:row>
      <xdr:rowOff>149525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AB62C2-1D09-1504-8149-BF7AC4D5C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369816</xdr:colOff>
      <xdr:row>36</xdr:row>
      <xdr:rowOff>148669</xdr:rowOff>
    </xdr:from>
    <xdr:to>
      <xdr:col>12</xdr:col>
      <xdr:colOff>575626</xdr:colOff>
      <xdr:row>59</xdr:row>
      <xdr:rowOff>145260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124397-1EB6-544A-EB0B-C605D7AC7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125413</xdr:colOff>
      <xdr:row>1</xdr:row>
      <xdr:rowOff>69056</xdr:rowOff>
    </xdr:from>
    <xdr:to>
      <xdr:col>30</xdr:col>
      <xdr:colOff>105834</xdr:colOff>
      <xdr:row>16</xdr:row>
      <xdr:rowOff>169334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6ED794-28E0-A422-B51A-A17176F486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306387</xdr:colOff>
      <xdr:row>2</xdr:row>
      <xdr:rowOff>25399</xdr:rowOff>
    </xdr:from>
    <xdr:to>
      <xdr:col>26</xdr:col>
      <xdr:colOff>38100</xdr:colOff>
      <xdr:row>23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73E116-5574-D339-DC6B-C5386776B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44174</xdr:colOff>
      <xdr:row>96</xdr:row>
      <xdr:rowOff>66261</xdr:rowOff>
    </xdr:from>
    <xdr:to>
      <xdr:col>9</xdr:col>
      <xdr:colOff>1479274</xdr:colOff>
      <xdr:row>96</xdr:row>
      <xdr:rowOff>1845368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9FD647-4494-A64D-9EAF-0239B3BBF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73217" y="8945218"/>
          <a:ext cx="1435100" cy="1779107"/>
        </a:xfrm>
        <a:prstGeom prst="rect">
          <a:avLst/>
        </a:prstGeom>
      </xdr:spPr>
    </xdr:pic>
    <xdr:clientData/>
  </xdr:twoCellAnchor>
  <xdr:twoCellAnchor>
    <xdr:from>
      <xdr:col>9</xdr:col>
      <xdr:colOff>34636</xdr:colOff>
      <xdr:row>34</xdr:row>
      <xdr:rowOff>46182</xdr:rowOff>
    </xdr:from>
    <xdr:to>
      <xdr:col>9</xdr:col>
      <xdr:colOff>1273993</xdr:colOff>
      <xdr:row>34</xdr:row>
      <xdr:rowOff>1616364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2DA34E-3E3E-3044-8037-5C13EED5D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29181" y="1893455"/>
          <a:ext cx="1239357" cy="1570182"/>
        </a:xfrm>
        <a:prstGeom prst="rect">
          <a:avLst/>
        </a:prstGeom>
      </xdr:spPr>
    </xdr:pic>
    <xdr:clientData/>
  </xdr:twoCellAnchor>
  <xdr:twoCellAnchor>
    <xdr:from>
      <xdr:col>9</xdr:col>
      <xdr:colOff>121479</xdr:colOff>
      <xdr:row>3</xdr:row>
      <xdr:rowOff>56221</xdr:rowOff>
    </xdr:from>
    <xdr:to>
      <xdr:col>9</xdr:col>
      <xdr:colOff>1438670</xdr:colOff>
      <xdr:row>3</xdr:row>
      <xdr:rowOff>1610701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BED3603-CA7A-D941-99EA-C79F2ED8F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50522" y="652569"/>
          <a:ext cx="1317191" cy="1554480"/>
        </a:xfrm>
        <a:prstGeom prst="rect">
          <a:avLst/>
        </a:prstGeom>
      </xdr:spPr>
    </xdr:pic>
    <xdr:clientData/>
  </xdr:twoCellAnchor>
  <xdr:twoCellAnchor>
    <xdr:from>
      <xdr:col>9</xdr:col>
      <xdr:colOff>99392</xdr:colOff>
      <xdr:row>129</xdr:row>
      <xdr:rowOff>108146</xdr:rowOff>
    </xdr:from>
    <xdr:to>
      <xdr:col>9</xdr:col>
      <xdr:colOff>1626482</xdr:colOff>
      <xdr:row>129</xdr:row>
      <xdr:rowOff>1571186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402C958-7435-584C-880F-BBB18E2A8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28435" y="12355363"/>
          <a:ext cx="1527090" cy="1463040"/>
        </a:xfrm>
        <a:prstGeom prst="rect">
          <a:avLst/>
        </a:prstGeom>
      </xdr:spPr>
    </xdr:pic>
    <xdr:clientData/>
  </xdr:twoCellAnchor>
  <xdr:twoCellAnchor>
    <xdr:from>
      <xdr:col>9</xdr:col>
      <xdr:colOff>63170</xdr:colOff>
      <xdr:row>130</xdr:row>
      <xdr:rowOff>66261</xdr:rowOff>
    </xdr:from>
    <xdr:to>
      <xdr:col>9</xdr:col>
      <xdr:colOff>1590260</xdr:colOff>
      <xdr:row>130</xdr:row>
      <xdr:rowOff>1529301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9171CE4-A206-124C-8A02-4E806D6DE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49866" y="14301304"/>
          <a:ext cx="1527090" cy="1463040"/>
        </a:xfrm>
        <a:prstGeom prst="rect">
          <a:avLst/>
        </a:prstGeom>
      </xdr:spPr>
    </xdr:pic>
    <xdr:clientData/>
  </xdr:twoCellAnchor>
  <xdr:twoCellAnchor>
    <xdr:from>
      <xdr:col>9</xdr:col>
      <xdr:colOff>176696</xdr:colOff>
      <xdr:row>4</xdr:row>
      <xdr:rowOff>99392</xdr:rowOff>
    </xdr:from>
    <xdr:to>
      <xdr:col>9</xdr:col>
      <xdr:colOff>1424608</xdr:colOff>
      <xdr:row>4</xdr:row>
      <xdr:rowOff>1416969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751808E-C430-EB4D-ABA6-BD83858F8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63392" y="2374349"/>
          <a:ext cx="1247912" cy="1317577"/>
        </a:xfrm>
        <a:prstGeom prst="rect">
          <a:avLst/>
        </a:prstGeom>
      </xdr:spPr>
    </xdr:pic>
    <xdr:clientData/>
  </xdr:twoCellAnchor>
  <xdr:twoCellAnchor>
    <xdr:from>
      <xdr:col>9</xdr:col>
      <xdr:colOff>165652</xdr:colOff>
      <xdr:row>6</xdr:row>
      <xdr:rowOff>55218</xdr:rowOff>
    </xdr:from>
    <xdr:to>
      <xdr:col>9</xdr:col>
      <xdr:colOff>1457739</xdr:colOff>
      <xdr:row>6</xdr:row>
      <xdr:rowOff>1544168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3CDDB05-81D3-4F4C-9E56-08B9257E5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52348" y="4075044"/>
          <a:ext cx="1292087" cy="1488950"/>
        </a:xfrm>
        <a:prstGeom prst="rect">
          <a:avLst/>
        </a:prstGeom>
      </xdr:spPr>
    </xdr:pic>
    <xdr:clientData/>
  </xdr:twoCellAnchor>
  <xdr:twoCellAnchor>
    <xdr:from>
      <xdr:col>9</xdr:col>
      <xdr:colOff>220870</xdr:colOff>
      <xdr:row>5</xdr:row>
      <xdr:rowOff>77305</xdr:rowOff>
    </xdr:from>
    <xdr:to>
      <xdr:col>9</xdr:col>
      <xdr:colOff>1402522</xdr:colOff>
      <xdr:row>5</xdr:row>
      <xdr:rowOff>1438994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CF8BAFB-6821-134F-85D9-ED9FBC2A3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07566" y="3898348"/>
          <a:ext cx="1181652" cy="1361689"/>
        </a:xfrm>
        <a:prstGeom prst="rect">
          <a:avLst/>
        </a:prstGeom>
      </xdr:spPr>
    </xdr:pic>
    <xdr:clientData/>
  </xdr:twoCellAnchor>
  <xdr:twoCellAnchor>
    <xdr:from>
      <xdr:col>9</xdr:col>
      <xdr:colOff>88348</xdr:colOff>
      <xdr:row>35</xdr:row>
      <xdr:rowOff>77304</xdr:rowOff>
    </xdr:from>
    <xdr:to>
      <xdr:col>9</xdr:col>
      <xdr:colOff>1523448</xdr:colOff>
      <xdr:row>35</xdr:row>
      <xdr:rowOff>1589540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C1837CD-46FB-2940-A94C-47990FE80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75044" y="8746434"/>
          <a:ext cx="1435100" cy="1512236"/>
        </a:xfrm>
        <a:prstGeom prst="rect">
          <a:avLst/>
        </a:prstGeom>
      </xdr:spPr>
    </xdr:pic>
    <xdr:clientData/>
  </xdr:twoCellAnchor>
  <xdr:twoCellAnchor>
    <xdr:from>
      <xdr:col>9</xdr:col>
      <xdr:colOff>143565</xdr:colOff>
      <xdr:row>36</xdr:row>
      <xdr:rowOff>88347</xdr:rowOff>
    </xdr:from>
    <xdr:to>
      <xdr:col>9</xdr:col>
      <xdr:colOff>1617562</xdr:colOff>
      <xdr:row>36</xdr:row>
      <xdr:rowOff>1457738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5B7C0E6-711E-1640-AEE5-0B67C7B7A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30261" y="10425043"/>
          <a:ext cx="1473997" cy="1369391"/>
        </a:xfrm>
        <a:prstGeom prst="rect">
          <a:avLst/>
        </a:prstGeom>
      </xdr:spPr>
    </xdr:pic>
    <xdr:clientData/>
  </xdr:twoCellAnchor>
  <xdr:twoCellAnchor>
    <xdr:from>
      <xdr:col>9</xdr:col>
      <xdr:colOff>165652</xdr:colOff>
      <xdr:row>64</xdr:row>
      <xdr:rowOff>36896</xdr:rowOff>
    </xdr:from>
    <xdr:to>
      <xdr:col>9</xdr:col>
      <xdr:colOff>1446695</xdr:colOff>
      <xdr:row>64</xdr:row>
      <xdr:rowOff>1463512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7EC3C29-65E9-E647-9048-B9B4C3973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52348" y="13278026"/>
          <a:ext cx="1281043" cy="1426616"/>
        </a:xfrm>
        <a:prstGeom prst="rect">
          <a:avLst/>
        </a:prstGeom>
      </xdr:spPr>
    </xdr:pic>
    <xdr:clientData/>
  </xdr:twoCellAnchor>
  <xdr:twoCellAnchor>
    <xdr:from>
      <xdr:col>9</xdr:col>
      <xdr:colOff>88348</xdr:colOff>
      <xdr:row>98</xdr:row>
      <xdr:rowOff>44174</xdr:rowOff>
    </xdr:from>
    <xdr:to>
      <xdr:col>9</xdr:col>
      <xdr:colOff>1523448</xdr:colOff>
      <xdr:row>98</xdr:row>
      <xdr:rowOff>1823281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A1A2AA7-FB78-BC46-A41E-344AC8E3E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5044" y="20739652"/>
          <a:ext cx="1435100" cy="1779107"/>
        </a:xfrm>
        <a:prstGeom prst="rect">
          <a:avLst/>
        </a:prstGeom>
      </xdr:spPr>
    </xdr:pic>
    <xdr:clientData/>
  </xdr:twoCellAnchor>
  <xdr:twoCellAnchor>
    <xdr:from>
      <xdr:col>9</xdr:col>
      <xdr:colOff>110435</xdr:colOff>
      <xdr:row>99</xdr:row>
      <xdr:rowOff>66261</xdr:rowOff>
    </xdr:from>
    <xdr:to>
      <xdr:col>9</xdr:col>
      <xdr:colOff>1545535</xdr:colOff>
      <xdr:row>99</xdr:row>
      <xdr:rowOff>1845368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97DD23A-CD74-3140-ACC1-5703EEA35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7131" y="22628087"/>
          <a:ext cx="1435100" cy="1779107"/>
        </a:xfrm>
        <a:prstGeom prst="rect">
          <a:avLst/>
        </a:prstGeom>
      </xdr:spPr>
    </xdr:pic>
    <xdr:clientData/>
  </xdr:twoCellAnchor>
  <xdr:twoCellAnchor>
    <xdr:from>
      <xdr:col>9</xdr:col>
      <xdr:colOff>187740</xdr:colOff>
      <xdr:row>112</xdr:row>
      <xdr:rowOff>55218</xdr:rowOff>
    </xdr:from>
    <xdr:to>
      <xdr:col>9</xdr:col>
      <xdr:colOff>1468783</xdr:colOff>
      <xdr:row>112</xdr:row>
      <xdr:rowOff>1235787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8E6D63E-26B8-F04B-9EA0-A9AF02179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74436" y="24472348"/>
          <a:ext cx="1281043" cy="1180569"/>
        </a:xfrm>
        <a:prstGeom prst="rect">
          <a:avLst/>
        </a:prstGeom>
      </xdr:spPr>
    </xdr:pic>
    <xdr:clientData/>
  </xdr:twoCellAnchor>
  <xdr:twoCellAnchor>
    <xdr:from>
      <xdr:col>9</xdr:col>
      <xdr:colOff>187739</xdr:colOff>
      <xdr:row>113</xdr:row>
      <xdr:rowOff>44174</xdr:rowOff>
    </xdr:from>
    <xdr:to>
      <xdr:col>9</xdr:col>
      <xdr:colOff>1435652</xdr:colOff>
      <xdr:row>113</xdr:row>
      <xdr:rowOff>1312545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186B0AB-AC05-474A-9C01-6F444708E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174435" y="25720261"/>
          <a:ext cx="1247913" cy="1268371"/>
        </a:xfrm>
        <a:prstGeom prst="rect">
          <a:avLst/>
        </a:prstGeom>
      </xdr:spPr>
    </xdr:pic>
    <xdr:clientData/>
  </xdr:twoCellAnchor>
  <xdr:twoCellAnchor>
    <xdr:from>
      <xdr:col>9</xdr:col>
      <xdr:colOff>121478</xdr:colOff>
      <xdr:row>114</xdr:row>
      <xdr:rowOff>55217</xdr:rowOff>
    </xdr:from>
    <xdr:to>
      <xdr:col>9</xdr:col>
      <xdr:colOff>1590260</xdr:colOff>
      <xdr:row>114</xdr:row>
      <xdr:rowOff>1441986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C58773-567E-554C-BC3F-8E4FC541B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108174" y="27067565"/>
          <a:ext cx="1468782" cy="1386769"/>
        </a:xfrm>
        <a:prstGeom prst="rect">
          <a:avLst/>
        </a:prstGeom>
      </xdr:spPr>
    </xdr:pic>
    <xdr:clientData/>
  </xdr:twoCellAnchor>
  <xdr:twoCellAnchor>
    <xdr:from>
      <xdr:col>9</xdr:col>
      <xdr:colOff>88348</xdr:colOff>
      <xdr:row>115</xdr:row>
      <xdr:rowOff>55217</xdr:rowOff>
    </xdr:from>
    <xdr:to>
      <xdr:col>9</xdr:col>
      <xdr:colOff>1557130</xdr:colOff>
      <xdr:row>115</xdr:row>
      <xdr:rowOff>1441986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AEDE577-281A-8347-8895-13A5FA31E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075044" y="28558434"/>
          <a:ext cx="1468782" cy="1386769"/>
        </a:xfrm>
        <a:prstGeom prst="rect">
          <a:avLst/>
        </a:prstGeom>
      </xdr:spPr>
    </xdr:pic>
    <xdr:clientData/>
  </xdr:twoCellAnchor>
  <xdr:twoCellAnchor>
    <xdr:from>
      <xdr:col>9</xdr:col>
      <xdr:colOff>44173</xdr:colOff>
      <xdr:row>46</xdr:row>
      <xdr:rowOff>66261</xdr:rowOff>
    </xdr:from>
    <xdr:to>
      <xdr:col>9</xdr:col>
      <xdr:colOff>1656520</xdr:colOff>
      <xdr:row>46</xdr:row>
      <xdr:rowOff>1349420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1CEE5A2-CAF0-8B48-8D70-F768BAF38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030869" y="12015304"/>
          <a:ext cx="1612347" cy="1283159"/>
        </a:xfrm>
        <a:prstGeom prst="rect">
          <a:avLst/>
        </a:prstGeom>
      </xdr:spPr>
    </xdr:pic>
    <xdr:clientData/>
  </xdr:twoCellAnchor>
  <xdr:twoCellAnchor>
    <xdr:from>
      <xdr:col>9</xdr:col>
      <xdr:colOff>154608</xdr:colOff>
      <xdr:row>97</xdr:row>
      <xdr:rowOff>66260</xdr:rowOff>
    </xdr:from>
    <xdr:to>
      <xdr:col>9</xdr:col>
      <xdr:colOff>1589708</xdr:colOff>
      <xdr:row>97</xdr:row>
      <xdr:rowOff>1845367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9CA7315-83F2-D54B-B0E2-84831821F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304" y="21910260"/>
          <a:ext cx="1435100" cy="1779107"/>
        </a:xfrm>
        <a:prstGeom prst="rect">
          <a:avLst/>
        </a:prstGeom>
      </xdr:spPr>
    </xdr:pic>
    <xdr:clientData/>
  </xdr:twoCellAnchor>
  <xdr:twoCellAnchor>
    <xdr:from>
      <xdr:col>9</xdr:col>
      <xdr:colOff>179917</xdr:colOff>
      <xdr:row>2</xdr:row>
      <xdr:rowOff>84667</xdr:rowOff>
    </xdr:from>
    <xdr:to>
      <xdr:col>9</xdr:col>
      <xdr:colOff>1344084</xdr:colOff>
      <xdr:row>2</xdr:row>
      <xdr:rowOff>1639786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1367862-776C-CF47-BA95-396E4B470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069417" y="4106334"/>
          <a:ext cx="1164167" cy="1555119"/>
        </a:xfrm>
        <a:prstGeom prst="rect">
          <a:avLst/>
        </a:prstGeom>
      </xdr:spPr>
    </xdr:pic>
    <xdr:clientData/>
  </xdr:twoCellAnchor>
  <xdr:twoCellAnchor>
    <xdr:from>
      <xdr:col>9</xdr:col>
      <xdr:colOff>63500</xdr:colOff>
      <xdr:row>1</xdr:row>
      <xdr:rowOff>84666</xdr:rowOff>
    </xdr:from>
    <xdr:to>
      <xdr:col>9</xdr:col>
      <xdr:colOff>1399971</xdr:colOff>
      <xdr:row>1</xdr:row>
      <xdr:rowOff>1619249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160011A-3729-6A4B-82F3-ADD6811D4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953000" y="677333"/>
          <a:ext cx="1336471" cy="1534583"/>
        </a:xfrm>
        <a:prstGeom prst="rect">
          <a:avLst/>
        </a:prstGeom>
      </xdr:spPr>
    </xdr:pic>
    <xdr:clientData/>
  </xdr:twoCellAnchor>
  <xdr:twoCellAnchor>
    <xdr:from>
      <xdr:col>9</xdr:col>
      <xdr:colOff>162560</xdr:colOff>
      <xdr:row>7</xdr:row>
      <xdr:rowOff>121920</xdr:rowOff>
    </xdr:from>
    <xdr:to>
      <xdr:col>9</xdr:col>
      <xdr:colOff>1470950</xdr:colOff>
      <xdr:row>7</xdr:row>
      <xdr:rowOff>1635760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A4014E29-57ED-4E43-AEE7-E79C67CB2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039360" y="14457680"/>
          <a:ext cx="1308390" cy="1513840"/>
        </a:xfrm>
        <a:prstGeom prst="rect">
          <a:avLst/>
        </a:prstGeom>
      </xdr:spPr>
    </xdr:pic>
    <xdr:clientData/>
  </xdr:twoCellAnchor>
  <xdr:twoCellAnchor>
    <xdr:from>
      <xdr:col>9</xdr:col>
      <xdr:colOff>182880</xdr:colOff>
      <xdr:row>8</xdr:row>
      <xdr:rowOff>91440</xdr:rowOff>
    </xdr:from>
    <xdr:to>
      <xdr:col>9</xdr:col>
      <xdr:colOff>1491270</xdr:colOff>
      <xdr:row>8</xdr:row>
      <xdr:rowOff>1605280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BE56E8A-8BEC-764B-B818-EB93E9ADE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059680" y="16144240"/>
          <a:ext cx="1308390" cy="1513840"/>
        </a:xfrm>
        <a:prstGeom prst="rect">
          <a:avLst/>
        </a:prstGeom>
      </xdr:spPr>
    </xdr:pic>
    <xdr:clientData/>
  </xdr:twoCellAnchor>
  <xdr:twoCellAnchor>
    <xdr:from>
      <xdr:col>9</xdr:col>
      <xdr:colOff>254000</xdr:colOff>
      <xdr:row>9</xdr:row>
      <xdr:rowOff>121920</xdr:rowOff>
    </xdr:from>
    <xdr:to>
      <xdr:col>9</xdr:col>
      <xdr:colOff>1562390</xdr:colOff>
      <xdr:row>9</xdr:row>
      <xdr:rowOff>1635760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D05EB72C-F153-9C48-8F15-1E8B09E37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130800" y="17891760"/>
          <a:ext cx="1308390" cy="1513840"/>
        </a:xfrm>
        <a:prstGeom prst="rect">
          <a:avLst/>
        </a:prstGeom>
      </xdr:spPr>
    </xdr:pic>
    <xdr:clientData/>
  </xdr:twoCellAnchor>
  <xdr:twoCellAnchor>
    <xdr:from>
      <xdr:col>9</xdr:col>
      <xdr:colOff>121920</xdr:colOff>
      <xdr:row>20</xdr:row>
      <xdr:rowOff>101600</xdr:rowOff>
    </xdr:from>
    <xdr:to>
      <xdr:col>9</xdr:col>
      <xdr:colOff>1531463</xdr:colOff>
      <xdr:row>20</xdr:row>
      <xdr:rowOff>1676400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6E9D8334-F979-3147-8899-0F6E63B31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998720" y="19588480"/>
          <a:ext cx="1409543" cy="1574800"/>
        </a:xfrm>
        <a:prstGeom prst="rect">
          <a:avLst/>
        </a:prstGeom>
      </xdr:spPr>
    </xdr:pic>
    <xdr:clientData/>
  </xdr:twoCellAnchor>
  <xdr:twoCellAnchor>
    <xdr:from>
      <xdr:col>9</xdr:col>
      <xdr:colOff>111760</xdr:colOff>
      <xdr:row>22</xdr:row>
      <xdr:rowOff>71120</xdr:rowOff>
    </xdr:from>
    <xdr:to>
      <xdr:col>9</xdr:col>
      <xdr:colOff>1530397</xdr:colOff>
      <xdr:row>22</xdr:row>
      <xdr:rowOff>1656080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4B23E93B-886A-9E4F-9F83-23091D1A6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988560" y="22992080"/>
          <a:ext cx="1418637" cy="1584960"/>
        </a:xfrm>
        <a:prstGeom prst="rect">
          <a:avLst/>
        </a:prstGeom>
      </xdr:spPr>
    </xdr:pic>
    <xdr:clientData/>
  </xdr:twoCellAnchor>
  <xdr:twoCellAnchor>
    <xdr:from>
      <xdr:col>9</xdr:col>
      <xdr:colOff>81280</xdr:colOff>
      <xdr:row>23</xdr:row>
      <xdr:rowOff>71120</xdr:rowOff>
    </xdr:from>
    <xdr:to>
      <xdr:col>9</xdr:col>
      <xdr:colOff>1503128</xdr:colOff>
      <xdr:row>23</xdr:row>
      <xdr:rowOff>1666240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94F67464-BB07-F34B-9FA8-7AC031621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958080" y="26426160"/>
          <a:ext cx="1421848" cy="1595120"/>
        </a:xfrm>
        <a:prstGeom prst="rect">
          <a:avLst/>
        </a:prstGeom>
      </xdr:spPr>
    </xdr:pic>
    <xdr:clientData/>
  </xdr:twoCellAnchor>
  <xdr:twoCellAnchor>
    <xdr:from>
      <xdr:col>9</xdr:col>
      <xdr:colOff>50800</xdr:colOff>
      <xdr:row>25</xdr:row>
      <xdr:rowOff>386080</xdr:rowOff>
    </xdr:from>
    <xdr:to>
      <xdr:col>9</xdr:col>
      <xdr:colOff>785102</xdr:colOff>
      <xdr:row>25</xdr:row>
      <xdr:rowOff>1229360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A81E1715-CFCB-1C45-BA47-9C2634042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927600" y="30175200"/>
          <a:ext cx="734302" cy="843280"/>
        </a:xfrm>
        <a:prstGeom prst="rect">
          <a:avLst/>
        </a:prstGeom>
      </xdr:spPr>
    </xdr:pic>
    <xdr:clientData/>
  </xdr:twoCellAnchor>
  <xdr:twoCellAnchor>
    <xdr:from>
      <xdr:col>9</xdr:col>
      <xdr:colOff>792480</xdr:colOff>
      <xdr:row>25</xdr:row>
      <xdr:rowOff>365760</xdr:rowOff>
    </xdr:from>
    <xdr:to>
      <xdr:col>9</xdr:col>
      <xdr:colOff>1588712</xdr:colOff>
      <xdr:row>25</xdr:row>
      <xdr:rowOff>1280160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D091C4A4-0E66-634D-A6AD-3F0899E29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669280" y="30154880"/>
          <a:ext cx="796232" cy="914400"/>
        </a:xfrm>
        <a:prstGeom prst="rect">
          <a:avLst/>
        </a:prstGeom>
      </xdr:spPr>
    </xdr:pic>
    <xdr:clientData/>
  </xdr:twoCellAnchor>
  <xdr:twoCellAnchor>
    <xdr:from>
      <xdr:col>9</xdr:col>
      <xdr:colOff>152400</xdr:colOff>
      <xdr:row>28</xdr:row>
      <xdr:rowOff>142240</xdr:rowOff>
    </xdr:from>
    <xdr:to>
      <xdr:col>9</xdr:col>
      <xdr:colOff>1639648</xdr:colOff>
      <xdr:row>28</xdr:row>
      <xdr:rowOff>1584960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3D1EBB19-377D-834B-BA3E-2260A040E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029200" y="31648400"/>
          <a:ext cx="1487248" cy="1442720"/>
        </a:xfrm>
        <a:prstGeom prst="rect">
          <a:avLst/>
        </a:prstGeom>
      </xdr:spPr>
    </xdr:pic>
    <xdr:clientData/>
  </xdr:twoCellAnchor>
  <xdr:twoCellAnchor>
    <xdr:from>
      <xdr:col>9</xdr:col>
      <xdr:colOff>30480</xdr:colOff>
      <xdr:row>29</xdr:row>
      <xdr:rowOff>121920</xdr:rowOff>
    </xdr:from>
    <xdr:to>
      <xdr:col>9</xdr:col>
      <xdr:colOff>1584675</xdr:colOff>
      <xdr:row>29</xdr:row>
      <xdr:rowOff>1584960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85B8CB11-101E-2941-BD3A-AB7403C6C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907280" y="36779200"/>
          <a:ext cx="1554195" cy="1463040"/>
        </a:xfrm>
        <a:prstGeom prst="rect">
          <a:avLst/>
        </a:prstGeom>
      </xdr:spPr>
    </xdr:pic>
    <xdr:clientData/>
  </xdr:twoCellAnchor>
  <xdr:twoCellAnchor>
    <xdr:from>
      <xdr:col>9</xdr:col>
      <xdr:colOff>152400</xdr:colOff>
      <xdr:row>37</xdr:row>
      <xdr:rowOff>81280</xdr:rowOff>
    </xdr:from>
    <xdr:to>
      <xdr:col>9</xdr:col>
      <xdr:colOff>1391757</xdr:colOff>
      <xdr:row>37</xdr:row>
      <xdr:rowOff>1651462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E7C6832C-603F-BF45-BDED-2B3F3FB29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29200" y="43606720"/>
          <a:ext cx="1239357" cy="1570182"/>
        </a:xfrm>
        <a:prstGeom prst="rect">
          <a:avLst/>
        </a:prstGeom>
      </xdr:spPr>
    </xdr:pic>
    <xdr:clientData/>
  </xdr:twoCellAnchor>
  <xdr:twoCellAnchor>
    <xdr:from>
      <xdr:col>9</xdr:col>
      <xdr:colOff>101600</xdr:colOff>
      <xdr:row>116</xdr:row>
      <xdr:rowOff>182880</xdr:rowOff>
    </xdr:from>
    <xdr:to>
      <xdr:col>9</xdr:col>
      <xdr:colOff>1570382</xdr:colOff>
      <xdr:row>116</xdr:row>
      <xdr:rowOff>1569649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598758A9-E0D6-1946-9BA2-070E6B841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978400" y="134711440"/>
          <a:ext cx="1468782" cy="1386769"/>
        </a:xfrm>
        <a:prstGeom prst="rect">
          <a:avLst/>
        </a:prstGeom>
      </xdr:spPr>
    </xdr:pic>
    <xdr:clientData/>
  </xdr:twoCellAnchor>
  <xdr:twoCellAnchor>
    <xdr:from>
      <xdr:col>9</xdr:col>
      <xdr:colOff>111760</xdr:colOff>
      <xdr:row>117</xdr:row>
      <xdr:rowOff>50800</xdr:rowOff>
    </xdr:from>
    <xdr:to>
      <xdr:col>9</xdr:col>
      <xdr:colOff>1414145</xdr:colOff>
      <xdr:row>117</xdr:row>
      <xdr:rowOff>1615440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57362E47-BF50-0D42-880A-437F70561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988560" y="136296400"/>
          <a:ext cx="1302385" cy="1564640"/>
        </a:xfrm>
        <a:prstGeom prst="rect">
          <a:avLst/>
        </a:prstGeom>
      </xdr:spPr>
    </xdr:pic>
    <xdr:clientData/>
  </xdr:twoCellAnchor>
  <xdr:twoCellAnchor>
    <xdr:from>
      <xdr:col>9</xdr:col>
      <xdr:colOff>264160</xdr:colOff>
      <xdr:row>118</xdr:row>
      <xdr:rowOff>50800</xdr:rowOff>
    </xdr:from>
    <xdr:to>
      <xdr:col>9</xdr:col>
      <xdr:colOff>1566545</xdr:colOff>
      <xdr:row>118</xdr:row>
      <xdr:rowOff>1615440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92791F1F-41D9-E744-840F-927A9C7BE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140960" y="136296400"/>
          <a:ext cx="1302385" cy="1564640"/>
        </a:xfrm>
        <a:prstGeom prst="rect">
          <a:avLst/>
        </a:prstGeom>
      </xdr:spPr>
    </xdr:pic>
    <xdr:clientData/>
  </xdr:twoCellAnchor>
  <xdr:twoCellAnchor>
    <xdr:from>
      <xdr:col>9</xdr:col>
      <xdr:colOff>152400</xdr:colOff>
      <xdr:row>132</xdr:row>
      <xdr:rowOff>152400</xdr:rowOff>
    </xdr:from>
    <xdr:to>
      <xdr:col>9</xdr:col>
      <xdr:colOff>1478830</xdr:colOff>
      <xdr:row>132</xdr:row>
      <xdr:rowOff>1635760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29F7497C-927C-6B43-AD70-9F3356EBA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029200" y="153568400"/>
          <a:ext cx="1326430" cy="1483360"/>
        </a:xfrm>
        <a:prstGeom prst="rect">
          <a:avLst/>
        </a:prstGeom>
      </xdr:spPr>
    </xdr:pic>
    <xdr:clientData/>
  </xdr:twoCellAnchor>
  <xdr:twoCellAnchor>
    <xdr:from>
      <xdr:col>9</xdr:col>
      <xdr:colOff>193040</xdr:colOff>
      <xdr:row>131</xdr:row>
      <xdr:rowOff>71120</xdr:rowOff>
    </xdr:from>
    <xdr:to>
      <xdr:col>9</xdr:col>
      <xdr:colOff>1388098</xdr:colOff>
      <xdr:row>131</xdr:row>
      <xdr:rowOff>1666240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C1933AA-4029-F442-8C3D-7272116E9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069840" y="151770080"/>
          <a:ext cx="1195058" cy="1595120"/>
        </a:xfrm>
        <a:prstGeom prst="rect">
          <a:avLst/>
        </a:prstGeom>
      </xdr:spPr>
    </xdr:pic>
    <xdr:clientData/>
  </xdr:twoCellAnchor>
  <xdr:twoCellAnchor>
    <xdr:from>
      <xdr:col>9</xdr:col>
      <xdr:colOff>213360</xdr:colOff>
      <xdr:row>65</xdr:row>
      <xdr:rowOff>91440</xdr:rowOff>
    </xdr:from>
    <xdr:to>
      <xdr:col>9</xdr:col>
      <xdr:colOff>1494403</xdr:colOff>
      <xdr:row>65</xdr:row>
      <xdr:rowOff>1518056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3B70E4C-63E8-DC44-A94A-F46E38E90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090160" y="62504320"/>
          <a:ext cx="1281043" cy="1426616"/>
        </a:xfrm>
        <a:prstGeom prst="rect">
          <a:avLst/>
        </a:prstGeom>
      </xdr:spPr>
    </xdr:pic>
    <xdr:clientData/>
  </xdr:twoCellAnchor>
  <xdr:twoCellAnchor>
    <xdr:from>
      <xdr:col>9</xdr:col>
      <xdr:colOff>162560</xdr:colOff>
      <xdr:row>79</xdr:row>
      <xdr:rowOff>162560</xdr:rowOff>
    </xdr:from>
    <xdr:to>
      <xdr:col>9</xdr:col>
      <xdr:colOff>1437640</xdr:colOff>
      <xdr:row>79</xdr:row>
      <xdr:rowOff>1554480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E225DF5-90A4-6A4C-9321-50EBC12F9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039360" y="79745840"/>
          <a:ext cx="1275080" cy="1391920"/>
        </a:xfrm>
        <a:prstGeom prst="rect">
          <a:avLst/>
        </a:prstGeom>
      </xdr:spPr>
    </xdr:pic>
    <xdr:clientData/>
  </xdr:twoCellAnchor>
  <xdr:twoCellAnchor>
    <xdr:from>
      <xdr:col>9</xdr:col>
      <xdr:colOff>203200</xdr:colOff>
      <xdr:row>80</xdr:row>
      <xdr:rowOff>161778</xdr:rowOff>
    </xdr:from>
    <xdr:to>
      <xdr:col>9</xdr:col>
      <xdr:colOff>1478280</xdr:colOff>
      <xdr:row>80</xdr:row>
      <xdr:rowOff>1553698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D9E7927F-C8E7-CA46-97B4-D45B00527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654431" y="134322624"/>
          <a:ext cx="1275080" cy="1391920"/>
        </a:xfrm>
        <a:prstGeom prst="rect">
          <a:avLst/>
        </a:prstGeom>
      </xdr:spPr>
    </xdr:pic>
    <xdr:clientData/>
  </xdr:twoCellAnchor>
  <xdr:twoCellAnchor>
    <xdr:from>
      <xdr:col>9</xdr:col>
      <xdr:colOff>182880</xdr:colOff>
      <xdr:row>81</xdr:row>
      <xdr:rowOff>182880</xdr:rowOff>
    </xdr:from>
    <xdr:to>
      <xdr:col>9</xdr:col>
      <xdr:colOff>1457960</xdr:colOff>
      <xdr:row>81</xdr:row>
      <xdr:rowOff>1574800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F603C4FA-2054-B642-9024-7D12D931B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059680" y="83200240"/>
          <a:ext cx="1275080" cy="1391920"/>
        </a:xfrm>
        <a:prstGeom prst="rect">
          <a:avLst/>
        </a:prstGeom>
      </xdr:spPr>
    </xdr:pic>
    <xdr:clientData/>
  </xdr:twoCellAnchor>
  <xdr:twoCellAnchor>
    <xdr:from>
      <xdr:col>9</xdr:col>
      <xdr:colOff>233680</xdr:colOff>
      <xdr:row>82</xdr:row>
      <xdr:rowOff>111760</xdr:rowOff>
    </xdr:from>
    <xdr:to>
      <xdr:col>9</xdr:col>
      <xdr:colOff>1508760</xdr:colOff>
      <xdr:row>82</xdr:row>
      <xdr:rowOff>1503680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8FB58205-017D-5B4C-B5A4-235340DE1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110480" y="84846160"/>
          <a:ext cx="1275080" cy="1391920"/>
        </a:xfrm>
        <a:prstGeom prst="rect">
          <a:avLst/>
        </a:prstGeom>
      </xdr:spPr>
    </xdr:pic>
    <xdr:clientData/>
  </xdr:twoCellAnchor>
  <xdr:twoCellAnchor>
    <xdr:from>
      <xdr:col>9</xdr:col>
      <xdr:colOff>203200</xdr:colOff>
      <xdr:row>83</xdr:row>
      <xdr:rowOff>213360</xdr:rowOff>
    </xdr:from>
    <xdr:to>
      <xdr:col>9</xdr:col>
      <xdr:colOff>1478280</xdr:colOff>
      <xdr:row>83</xdr:row>
      <xdr:rowOff>1605280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4AFF2900-CC6C-6C4C-91C0-A07F05104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080000" y="86664800"/>
          <a:ext cx="1275080" cy="1391920"/>
        </a:xfrm>
        <a:prstGeom prst="rect">
          <a:avLst/>
        </a:prstGeom>
      </xdr:spPr>
    </xdr:pic>
    <xdr:clientData/>
  </xdr:twoCellAnchor>
  <xdr:twoCellAnchor>
    <xdr:from>
      <xdr:col>9</xdr:col>
      <xdr:colOff>111760</xdr:colOff>
      <xdr:row>47</xdr:row>
      <xdr:rowOff>101600</xdr:rowOff>
    </xdr:from>
    <xdr:to>
      <xdr:col>9</xdr:col>
      <xdr:colOff>1451278</xdr:colOff>
      <xdr:row>47</xdr:row>
      <xdr:rowOff>1645920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3BE22059-F0DD-4443-BE93-26B428ED2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988560" y="50495200"/>
          <a:ext cx="1339518" cy="1544320"/>
        </a:xfrm>
        <a:prstGeom prst="rect">
          <a:avLst/>
        </a:prstGeom>
      </xdr:spPr>
    </xdr:pic>
    <xdr:clientData/>
  </xdr:twoCellAnchor>
  <xdr:twoCellAnchor>
    <xdr:from>
      <xdr:col>9</xdr:col>
      <xdr:colOff>121920</xdr:colOff>
      <xdr:row>49</xdr:row>
      <xdr:rowOff>91440</xdr:rowOff>
    </xdr:from>
    <xdr:to>
      <xdr:col>9</xdr:col>
      <xdr:colOff>1461438</xdr:colOff>
      <xdr:row>49</xdr:row>
      <xdr:rowOff>1635760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9AA65620-0B44-924E-BBC6-D696557A5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998720" y="53919120"/>
          <a:ext cx="1339518" cy="1544320"/>
        </a:xfrm>
        <a:prstGeom prst="rect">
          <a:avLst/>
        </a:prstGeom>
      </xdr:spPr>
    </xdr:pic>
    <xdr:clientData/>
  </xdr:twoCellAnchor>
  <xdr:twoCellAnchor>
    <xdr:from>
      <xdr:col>9</xdr:col>
      <xdr:colOff>40640</xdr:colOff>
      <xdr:row>50</xdr:row>
      <xdr:rowOff>406400</xdr:rowOff>
    </xdr:from>
    <xdr:to>
      <xdr:col>9</xdr:col>
      <xdr:colOff>1653343</xdr:colOff>
      <xdr:row>50</xdr:row>
      <xdr:rowOff>1290320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140AA001-C19F-2A46-8E88-5076360B9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917440" y="55951120"/>
          <a:ext cx="1612703" cy="883920"/>
        </a:xfrm>
        <a:prstGeom prst="rect">
          <a:avLst/>
        </a:prstGeom>
      </xdr:spPr>
    </xdr:pic>
    <xdr:clientData/>
  </xdr:twoCellAnchor>
  <xdr:twoCellAnchor>
    <xdr:from>
      <xdr:col>9</xdr:col>
      <xdr:colOff>60960</xdr:colOff>
      <xdr:row>48</xdr:row>
      <xdr:rowOff>355600</xdr:rowOff>
    </xdr:from>
    <xdr:to>
      <xdr:col>9</xdr:col>
      <xdr:colOff>1552438</xdr:colOff>
      <xdr:row>48</xdr:row>
      <xdr:rowOff>1391920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E890BA81-15CF-A749-B251-22E9BC2F4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937760" y="52466240"/>
          <a:ext cx="1491478" cy="1036320"/>
        </a:xfrm>
        <a:prstGeom prst="rect">
          <a:avLst/>
        </a:prstGeom>
      </xdr:spPr>
    </xdr:pic>
    <xdr:clientData/>
  </xdr:twoCellAnchor>
  <xdr:twoCellAnchor>
    <xdr:from>
      <xdr:col>9</xdr:col>
      <xdr:colOff>350517</xdr:colOff>
      <xdr:row>71</xdr:row>
      <xdr:rowOff>84666</xdr:rowOff>
    </xdr:from>
    <xdr:to>
      <xdr:col>9</xdr:col>
      <xdr:colOff>1393584</xdr:colOff>
      <xdr:row>71</xdr:row>
      <xdr:rowOff>1664516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392B7A1E-2AB2-CF42-A195-C4747DD6E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16200000">
          <a:off x="5543126" y="62828590"/>
          <a:ext cx="1579850" cy="1043067"/>
        </a:xfrm>
        <a:prstGeom prst="rect">
          <a:avLst/>
        </a:prstGeom>
      </xdr:spPr>
    </xdr:pic>
    <xdr:clientData/>
  </xdr:twoCellAnchor>
  <xdr:twoCellAnchor>
    <xdr:from>
      <xdr:col>9</xdr:col>
      <xdr:colOff>272873</xdr:colOff>
      <xdr:row>72</xdr:row>
      <xdr:rowOff>85113</xdr:rowOff>
    </xdr:from>
    <xdr:to>
      <xdr:col>9</xdr:col>
      <xdr:colOff>1475040</xdr:colOff>
      <xdr:row>72</xdr:row>
      <xdr:rowOff>1600200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DF2C68FB-B9C7-114E-8FB4-5BE7CBAAD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16200000">
          <a:off x="5577413" y="64435840"/>
          <a:ext cx="1515087" cy="1202167"/>
        </a:xfrm>
        <a:prstGeom prst="rect">
          <a:avLst/>
        </a:prstGeom>
      </xdr:spPr>
    </xdr:pic>
    <xdr:clientData/>
  </xdr:twoCellAnchor>
  <xdr:twoCellAnchor>
    <xdr:from>
      <xdr:col>9</xdr:col>
      <xdr:colOff>220133</xdr:colOff>
      <xdr:row>73</xdr:row>
      <xdr:rowOff>194734</xdr:rowOff>
    </xdr:from>
    <xdr:to>
      <xdr:col>9</xdr:col>
      <xdr:colOff>1470385</xdr:colOff>
      <xdr:row>73</xdr:row>
      <xdr:rowOff>1481668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F3E1520B-639B-EA4E-947C-33D9315CC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681133" y="67826467"/>
          <a:ext cx="1250252" cy="1286934"/>
        </a:xfrm>
        <a:prstGeom prst="rect">
          <a:avLst/>
        </a:prstGeom>
      </xdr:spPr>
    </xdr:pic>
    <xdr:clientData/>
  </xdr:twoCellAnchor>
  <xdr:twoCellAnchor>
    <xdr:from>
      <xdr:col>9</xdr:col>
      <xdr:colOff>228600</xdr:colOff>
      <xdr:row>77</xdr:row>
      <xdr:rowOff>135467</xdr:rowOff>
    </xdr:from>
    <xdr:to>
      <xdr:col>9</xdr:col>
      <xdr:colOff>1502364</xdr:colOff>
      <xdr:row>77</xdr:row>
      <xdr:rowOff>1617133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CA3E389D-8B0C-FF4B-84DC-4E5D165FE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689600" y="69485934"/>
          <a:ext cx="1273764" cy="1481666"/>
        </a:xfrm>
        <a:prstGeom prst="rect">
          <a:avLst/>
        </a:prstGeom>
      </xdr:spPr>
    </xdr:pic>
    <xdr:clientData/>
  </xdr:twoCellAnchor>
  <xdr:twoCellAnchor>
    <xdr:from>
      <xdr:col>9</xdr:col>
      <xdr:colOff>287867</xdr:colOff>
      <xdr:row>78</xdr:row>
      <xdr:rowOff>160867</xdr:rowOff>
    </xdr:from>
    <xdr:to>
      <xdr:col>9</xdr:col>
      <xdr:colOff>1452082</xdr:colOff>
      <xdr:row>78</xdr:row>
      <xdr:rowOff>1515534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F41FA5FB-4347-5846-BE62-51C810C78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748867" y="71230067"/>
          <a:ext cx="1164215" cy="1354667"/>
        </a:xfrm>
        <a:prstGeom prst="rect">
          <a:avLst/>
        </a:prstGeom>
      </xdr:spPr>
    </xdr:pic>
    <xdr:clientData/>
  </xdr:twoCellAnchor>
  <xdr:twoCellAnchor>
    <xdr:from>
      <xdr:col>9</xdr:col>
      <xdr:colOff>186267</xdr:colOff>
      <xdr:row>85</xdr:row>
      <xdr:rowOff>93133</xdr:rowOff>
    </xdr:from>
    <xdr:to>
      <xdr:col>9</xdr:col>
      <xdr:colOff>1354667</xdr:colOff>
      <xdr:row>85</xdr:row>
      <xdr:rowOff>1657729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B29CEEDC-39D1-CA42-B4C5-A5397703F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47267" y="84912200"/>
          <a:ext cx="1168400" cy="1564596"/>
        </a:xfrm>
        <a:prstGeom prst="rect">
          <a:avLst/>
        </a:prstGeom>
      </xdr:spPr>
    </xdr:pic>
    <xdr:clientData/>
  </xdr:twoCellAnchor>
  <xdr:twoCellAnchor>
    <xdr:from>
      <xdr:col>9</xdr:col>
      <xdr:colOff>93133</xdr:colOff>
      <xdr:row>86</xdr:row>
      <xdr:rowOff>330200</xdr:rowOff>
    </xdr:from>
    <xdr:to>
      <xdr:col>9</xdr:col>
      <xdr:colOff>1573944</xdr:colOff>
      <xdr:row>86</xdr:row>
      <xdr:rowOff>1456267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F9E520BC-53EB-AE4E-96C9-10E87A1B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54133" y="86868000"/>
          <a:ext cx="1480811" cy="1126067"/>
        </a:xfrm>
        <a:prstGeom prst="rect">
          <a:avLst/>
        </a:prstGeom>
      </xdr:spPr>
    </xdr:pic>
    <xdr:clientData/>
  </xdr:twoCellAnchor>
  <xdr:twoCellAnchor>
    <xdr:from>
      <xdr:col>9</xdr:col>
      <xdr:colOff>59266</xdr:colOff>
      <xdr:row>87</xdr:row>
      <xdr:rowOff>93133</xdr:rowOff>
    </xdr:from>
    <xdr:to>
      <xdr:col>9</xdr:col>
      <xdr:colOff>1572512</xdr:colOff>
      <xdr:row>87</xdr:row>
      <xdr:rowOff>1532467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9FBA0B9C-BCC6-9943-AF16-0608CE9E0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0266" y="88349666"/>
          <a:ext cx="1513246" cy="1439334"/>
        </a:xfrm>
        <a:prstGeom prst="rect">
          <a:avLst/>
        </a:prstGeom>
      </xdr:spPr>
    </xdr:pic>
    <xdr:clientData/>
  </xdr:twoCellAnchor>
  <xdr:twoCellAnchor>
    <xdr:from>
      <xdr:col>9</xdr:col>
      <xdr:colOff>50800</xdr:colOff>
      <xdr:row>88</xdr:row>
      <xdr:rowOff>177799</xdr:rowOff>
    </xdr:from>
    <xdr:to>
      <xdr:col>9</xdr:col>
      <xdr:colOff>1652300</xdr:colOff>
      <xdr:row>88</xdr:row>
      <xdr:rowOff>1574799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86645707-D804-C34E-832B-EBC46EDD0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11800" y="90153066"/>
          <a:ext cx="1601500" cy="1397000"/>
        </a:xfrm>
        <a:prstGeom prst="rect">
          <a:avLst/>
        </a:prstGeom>
      </xdr:spPr>
    </xdr:pic>
    <xdr:clientData/>
  </xdr:twoCellAnchor>
  <xdr:twoCellAnchor>
    <xdr:from>
      <xdr:col>9</xdr:col>
      <xdr:colOff>101601</xdr:colOff>
      <xdr:row>91</xdr:row>
      <xdr:rowOff>101601</xdr:rowOff>
    </xdr:from>
    <xdr:to>
      <xdr:col>9</xdr:col>
      <xdr:colOff>1530907</xdr:colOff>
      <xdr:row>91</xdr:row>
      <xdr:rowOff>1549401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5056B466-0B30-6F4F-AEBD-86707AF2B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62601" y="91795601"/>
          <a:ext cx="1429306" cy="1447800"/>
        </a:xfrm>
        <a:prstGeom prst="rect">
          <a:avLst/>
        </a:prstGeom>
      </xdr:spPr>
    </xdr:pic>
    <xdr:clientData/>
  </xdr:twoCellAnchor>
  <xdr:twoCellAnchor>
    <xdr:from>
      <xdr:col>9</xdr:col>
      <xdr:colOff>127000</xdr:colOff>
      <xdr:row>92</xdr:row>
      <xdr:rowOff>101600</xdr:rowOff>
    </xdr:from>
    <xdr:to>
      <xdr:col>9</xdr:col>
      <xdr:colOff>1428049</xdr:colOff>
      <xdr:row>92</xdr:row>
      <xdr:rowOff>1617134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F996620D-36E2-FD46-9A54-3594D0DF2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88000" y="93514333"/>
          <a:ext cx="1301049" cy="1515534"/>
        </a:xfrm>
        <a:prstGeom prst="rect">
          <a:avLst/>
        </a:prstGeom>
      </xdr:spPr>
    </xdr:pic>
    <xdr:clientData/>
  </xdr:twoCellAnchor>
  <xdr:twoCellAnchor>
    <xdr:from>
      <xdr:col>9</xdr:col>
      <xdr:colOff>101600</xdr:colOff>
      <xdr:row>93</xdr:row>
      <xdr:rowOff>118534</xdr:rowOff>
    </xdr:from>
    <xdr:to>
      <xdr:col>9</xdr:col>
      <xdr:colOff>1530906</xdr:colOff>
      <xdr:row>93</xdr:row>
      <xdr:rowOff>1566334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2B5440E5-3FEE-7A47-9FC8-3FC03A27B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62600" y="95250001"/>
          <a:ext cx="1429306" cy="1447800"/>
        </a:xfrm>
        <a:prstGeom prst="rect">
          <a:avLst/>
        </a:prstGeom>
      </xdr:spPr>
    </xdr:pic>
    <xdr:clientData/>
  </xdr:twoCellAnchor>
  <xdr:twoCellAnchor>
    <xdr:from>
      <xdr:col>9</xdr:col>
      <xdr:colOff>177799</xdr:colOff>
      <xdr:row>94</xdr:row>
      <xdr:rowOff>101600</xdr:rowOff>
    </xdr:from>
    <xdr:to>
      <xdr:col>9</xdr:col>
      <xdr:colOff>1481666</xdr:colOff>
      <xdr:row>94</xdr:row>
      <xdr:rowOff>1585499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B85CDB2A-6731-4141-AF55-F92C85266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38799" y="96951800"/>
          <a:ext cx="1303867" cy="1483899"/>
        </a:xfrm>
        <a:prstGeom prst="rect">
          <a:avLst/>
        </a:prstGeom>
      </xdr:spPr>
    </xdr:pic>
    <xdr:clientData/>
  </xdr:twoCellAnchor>
  <xdr:twoCellAnchor>
    <xdr:from>
      <xdr:col>9</xdr:col>
      <xdr:colOff>84666</xdr:colOff>
      <xdr:row>101</xdr:row>
      <xdr:rowOff>135467</xdr:rowOff>
    </xdr:from>
    <xdr:to>
      <xdr:col>9</xdr:col>
      <xdr:colOff>1604048</xdr:colOff>
      <xdr:row>101</xdr:row>
      <xdr:rowOff>1557867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992E6EE1-CA1C-CD4B-87B0-DE5E4D80A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45666" y="109016800"/>
          <a:ext cx="1519382" cy="1422400"/>
        </a:xfrm>
        <a:prstGeom prst="rect">
          <a:avLst/>
        </a:prstGeom>
      </xdr:spPr>
    </xdr:pic>
    <xdr:clientData/>
  </xdr:twoCellAnchor>
  <xdr:twoCellAnchor>
    <xdr:from>
      <xdr:col>9</xdr:col>
      <xdr:colOff>67734</xdr:colOff>
      <xdr:row>102</xdr:row>
      <xdr:rowOff>287867</xdr:rowOff>
    </xdr:from>
    <xdr:to>
      <xdr:col>9</xdr:col>
      <xdr:colOff>1665817</xdr:colOff>
      <xdr:row>102</xdr:row>
      <xdr:rowOff>1566333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334EF79-BEDB-3B4A-AE12-ABC1936BC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8734" y="110887934"/>
          <a:ext cx="1598083" cy="1278466"/>
        </a:xfrm>
        <a:prstGeom prst="rect">
          <a:avLst/>
        </a:prstGeom>
      </xdr:spPr>
    </xdr:pic>
    <xdr:clientData/>
  </xdr:twoCellAnchor>
  <xdr:twoCellAnchor>
    <xdr:from>
      <xdr:col>9</xdr:col>
      <xdr:colOff>67734</xdr:colOff>
      <xdr:row>103</xdr:row>
      <xdr:rowOff>228600</xdr:rowOff>
    </xdr:from>
    <xdr:to>
      <xdr:col>9</xdr:col>
      <xdr:colOff>1587279</xdr:colOff>
      <xdr:row>103</xdr:row>
      <xdr:rowOff>1456267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69ED69DF-EF9E-8E46-B7A8-BBF10B1CF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8734" y="112547400"/>
          <a:ext cx="1519545" cy="1227667"/>
        </a:xfrm>
        <a:prstGeom prst="rect">
          <a:avLst/>
        </a:prstGeom>
      </xdr:spPr>
    </xdr:pic>
    <xdr:clientData/>
  </xdr:twoCellAnchor>
  <xdr:twoCellAnchor>
    <xdr:from>
      <xdr:col>9</xdr:col>
      <xdr:colOff>143934</xdr:colOff>
      <xdr:row>104</xdr:row>
      <xdr:rowOff>135467</xdr:rowOff>
    </xdr:from>
    <xdr:to>
      <xdr:col>9</xdr:col>
      <xdr:colOff>1445018</xdr:colOff>
      <xdr:row>104</xdr:row>
      <xdr:rowOff>1524001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5F9B00C3-A489-9145-AFDC-2650D21A1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04934" y="114173000"/>
          <a:ext cx="1301084" cy="1388534"/>
        </a:xfrm>
        <a:prstGeom prst="rect">
          <a:avLst/>
        </a:prstGeom>
      </xdr:spPr>
    </xdr:pic>
    <xdr:clientData/>
  </xdr:twoCellAnchor>
  <xdr:twoCellAnchor>
    <xdr:from>
      <xdr:col>9</xdr:col>
      <xdr:colOff>110067</xdr:colOff>
      <xdr:row>105</xdr:row>
      <xdr:rowOff>237068</xdr:rowOff>
    </xdr:from>
    <xdr:to>
      <xdr:col>9</xdr:col>
      <xdr:colOff>1575984</xdr:colOff>
      <xdr:row>105</xdr:row>
      <xdr:rowOff>1583268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9F6131B-B8BB-6849-B8CF-9AD13393F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71067" y="115993335"/>
          <a:ext cx="1465917" cy="1346200"/>
        </a:xfrm>
        <a:prstGeom prst="rect">
          <a:avLst/>
        </a:prstGeom>
      </xdr:spPr>
    </xdr:pic>
    <xdr:clientData/>
  </xdr:twoCellAnchor>
  <xdr:twoCellAnchor>
    <xdr:from>
      <xdr:col>9</xdr:col>
      <xdr:colOff>127001</xdr:colOff>
      <xdr:row>107</xdr:row>
      <xdr:rowOff>84668</xdr:rowOff>
    </xdr:from>
    <xdr:to>
      <xdr:col>9</xdr:col>
      <xdr:colOff>1609127</xdr:colOff>
      <xdr:row>107</xdr:row>
      <xdr:rowOff>1684867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CCDE6823-0AC3-D044-851A-8104665E7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88001" y="117559668"/>
          <a:ext cx="1482126" cy="1600199"/>
        </a:xfrm>
        <a:prstGeom prst="rect">
          <a:avLst/>
        </a:prstGeom>
      </xdr:spPr>
    </xdr:pic>
    <xdr:clientData/>
  </xdr:twoCellAnchor>
  <xdr:twoCellAnchor>
    <xdr:from>
      <xdr:col>9</xdr:col>
      <xdr:colOff>228600</xdr:colOff>
      <xdr:row>108</xdr:row>
      <xdr:rowOff>33867</xdr:rowOff>
    </xdr:from>
    <xdr:to>
      <xdr:col>9</xdr:col>
      <xdr:colOff>1464733</xdr:colOff>
      <xdr:row>108</xdr:row>
      <xdr:rowOff>1591447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C2EADCB4-B2D6-2B43-9F72-9D3EEF1CC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689600" y="120946334"/>
          <a:ext cx="1236133" cy="1557580"/>
        </a:xfrm>
        <a:prstGeom prst="rect">
          <a:avLst/>
        </a:prstGeom>
      </xdr:spPr>
    </xdr:pic>
    <xdr:clientData/>
  </xdr:twoCellAnchor>
  <xdr:twoCellAnchor editAs="oneCell">
    <xdr:from>
      <xdr:col>9</xdr:col>
      <xdr:colOff>209825</xdr:colOff>
      <xdr:row>30</xdr:row>
      <xdr:rowOff>187738</xdr:rowOff>
    </xdr:from>
    <xdr:to>
      <xdr:col>9</xdr:col>
      <xdr:colOff>1501912</xdr:colOff>
      <xdr:row>30</xdr:row>
      <xdr:rowOff>1631272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022337A-C789-3935-87C5-A3FAD71B1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665303" y="31595390"/>
          <a:ext cx="1292087" cy="1440359"/>
        </a:xfrm>
        <a:prstGeom prst="rect">
          <a:avLst/>
        </a:prstGeom>
      </xdr:spPr>
    </xdr:pic>
    <xdr:clientData/>
  </xdr:twoCellAnchor>
  <xdr:twoCellAnchor editAs="oneCell">
    <xdr:from>
      <xdr:col>9</xdr:col>
      <xdr:colOff>77304</xdr:colOff>
      <xdr:row>31</xdr:row>
      <xdr:rowOff>110434</xdr:rowOff>
    </xdr:from>
    <xdr:to>
      <xdr:col>9</xdr:col>
      <xdr:colOff>1466388</xdr:colOff>
      <xdr:row>31</xdr:row>
      <xdr:rowOff>1438827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AC591CF-DB34-4468-DB9C-5A26FF4BF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32782" y="33229825"/>
          <a:ext cx="1389084" cy="1325218"/>
        </a:xfrm>
        <a:prstGeom prst="rect">
          <a:avLst/>
        </a:prstGeom>
      </xdr:spPr>
    </xdr:pic>
    <xdr:clientData/>
  </xdr:twoCellAnchor>
  <xdr:twoCellAnchor editAs="oneCell">
    <xdr:from>
      <xdr:col>9</xdr:col>
      <xdr:colOff>99391</xdr:colOff>
      <xdr:row>32</xdr:row>
      <xdr:rowOff>231912</xdr:rowOff>
    </xdr:from>
    <xdr:to>
      <xdr:col>9</xdr:col>
      <xdr:colOff>1421434</xdr:colOff>
      <xdr:row>32</xdr:row>
      <xdr:rowOff>1514978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6795A87-5F1F-8739-5354-701BBEA48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54869" y="36774782"/>
          <a:ext cx="1325218" cy="1286241"/>
        </a:xfrm>
        <a:prstGeom prst="rect">
          <a:avLst/>
        </a:prstGeom>
      </xdr:spPr>
    </xdr:pic>
    <xdr:clientData/>
  </xdr:twoCellAnchor>
  <xdr:twoCellAnchor editAs="oneCell">
    <xdr:from>
      <xdr:col>9</xdr:col>
      <xdr:colOff>77304</xdr:colOff>
      <xdr:row>33</xdr:row>
      <xdr:rowOff>165653</xdr:rowOff>
    </xdr:from>
    <xdr:to>
      <xdr:col>9</xdr:col>
      <xdr:colOff>1579218</xdr:colOff>
      <xdr:row>33</xdr:row>
      <xdr:rowOff>1689058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476676C5-18FD-FF67-8FDA-95164B4C9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32782" y="38420262"/>
          <a:ext cx="1501914" cy="1520230"/>
        </a:xfrm>
        <a:prstGeom prst="rect">
          <a:avLst/>
        </a:prstGeom>
      </xdr:spPr>
    </xdr:pic>
    <xdr:clientData/>
  </xdr:twoCellAnchor>
  <xdr:twoCellAnchor editAs="oneCell">
    <xdr:from>
      <xdr:col>9</xdr:col>
      <xdr:colOff>143565</xdr:colOff>
      <xdr:row>39</xdr:row>
      <xdr:rowOff>121478</xdr:rowOff>
    </xdr:from>
    <xdr:to>
      <xdr:col>9</xdr:col>
      <xdr:colOff>1553956</xdr:colOff>
      <xdr:row>39</xdr:row>
      <xdr:rowOff>1589961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650AB408-106D-13D7-D8C5-5D71B269B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99043" y="46934782"/>
          <a:ext cx="1413566" cy="1471658"/>
        </a:xfrm>
        <a:prstGeom prst="rect">
          <a:avLst/>
        </a:prstGeom>
      </xdr:spPr>
    </xdr:pic>
    <xdr:clientData/>
  </xdr:twoCellAnchor>
  <xdr:twoCellAnchor>
    <xdr:from>
      <xdr:col>9</xdr:col>
      <xdr:colOff>209826</xdr:colOff>
      <xdr:row>38</xdr:row>
      <xdr:rowOff>44174</xdr:rowOff>
    </xdr:from>
    <xdr:to>
      <xdr:col>9</xdr:col>
      <xdr:colOff>1449183</xdr:colOff>
      <xdr:row>38</xdr:row>
      <xdr:rowOff>1614356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C6F2436-E505-C54D-A18B-01DD4ED12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65304" y="45145739"/>
          <a:ext cx="1239357" cy="1570182"/>
        </a:xfrm>
        <a:prstGeom prst="rect">
          <a:avLst/>
        </a:prstGeom>
      </xdr:spPr>
    </xdr:pic>
    <xdr:clientData/>
  </xdr:twoCellAnchor>
  <xdr:twoCellAnchor editAs="oneCell">
    <xdr:from>
      <xdr:col>9</xdr:col>
      <xdr:colOff>187738</xdr:colOff>
      <xdr:row>40</xdr:row>
      <xdr:rowOff>176695</xdr:rowOff>
    </xdr:from>
    <xdr:to>
      <xdr:col>9</xdr:col>
      <xdr:colOff>1446695</xdr:colOff>
      <xdr:row>40</xdr:row>
      <xdr:rowOff>1555038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1D73CA6A-3ABA-51DB-30EC-2E184D8F1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43216" y="48701738"/>
          <a:ext cx="1258957" cy="1375168"/>
        </a:xfrm>
        <a:prstGeom prst="rect">
          <a:avLst/>
        </a:prstGeom>
      </xdr:spPr>
    </xdr:pic>
    <xdr:clientData/>
  </xdr:twoCellAnchor>
  <xdr:twoCellAnchor>
    <xdr:from>
      <xdr:col>9</xdr:col>
      <xdr:colOff>165652</xdr:colOff>
      <xdr:row>41</xdr:row>
      <xdr:rowOff>132522</xdr:rowOff>
    </xdr:from>
    <xdr:to>
      <xdr:col>9</xdr:col>
      <xdr:colOff>1600752</xdr:colOff>
      <xdr:row>41</xdr:row>
      <xdr:rowOff>1644758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79B60C9A-492C-BF4B-8BEC-23AE8A961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21130" y="50369305"/>
          <a:ext cx="1435100" cy="1512236"/>
        </a:xfrm>
        <a:prstGeom prst="rect">
          <a:avLst/>
        </a:prstGeom>
      </xdr:spPr>
    </xdr:pic>
    <xdr:clientData/>
  </xdr:twoCellAnchor>
  <xdr:twoCellAnchor>
    <xdr:from>
      <xdr:col>9</xdr:col>
      <xdr:colOff>176695</xdr:colOff>
      <xdr:row>42</xdr:row>
      <xdr:rowOff>99391</xdr:rowOff>
    </xdr:from>
    <xdr:to>
      <xdr:col>9</xdr:col>
      <xdr:colOff>1611795</xdr:colOff>
      <xdr:row>42</xdr:row>
      <xdr:rowOff>1611627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CC7A0247-084F-8B4A-A96A-AA9628286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32173" y="52047913"/>
          <a:ext cx="1435100" cy="1512236"/>
        </a:xfrm>
        <a:prstGeom prst="rect">
          <a:avLst/>
        </a:prstGeom>
      </xdr:spPr>
    </xdr:pic>
    <xdr:clientData/>
  </xdr:twoCellAnchor>
  <xdr:twoCellAnchor>
    <xdr:from>
      <xdr:col>9</xdr:col>
      <xdr:colOff>132522</xdr:colOff>
      <xdr:row>44</xdr:row>
      <xdr:rowOff>55218</xdr:rowOff>
    </xdr:from>
    <xdr:to>
      <xdr:col>9</xdr:col>
      <xdr:colOff>1567622</xdr:colOff>
      <xdr:row>44</xdr:row>
      <xdr:rowOff>1567454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E54AFECD-36B7-6C4C-9459-A04ED59BA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88000" y="55427218"/>
          <a:ext cx="1435100" cy="1512236"/>
        </a:xfrm>
        <a:prstGeom prst="rect">
          <a:avLst/>
        </a:prstGeom>
      </xdr:spPr>
    </xdr:pic>
    <xdr:clientData/>
  </xdr:twoCellAnchor>
  <xdr:twoCellAnchor>
    <xdr:from>
      <xdr:col>9</xdr:col>
      <xdr:colOff>187739</xdr:colOff>
      <xdr:row>43</xdr:row>
      <xdr:rowOff>66260</xdr:rowOff>
    </xdr:from>
    <xdr:to>
      <xdr:col>9</xdr:col>
      <xdr:colOff>1622839</xdr:colOff>
      <xdr:row>43</xdr:row>
      <xdr:rowOff>1578496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9619DFF5-4B05-834F-9795-B10F83848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43217" y="53726521"/>
          <a:ext cx="1435100" cy="1512236"/>
        </a:xfrm>
        <a:prstGeom prst="rect">
          <a:avLst/>
        </a:prstGeom>
      </xdr:spPr>
    </xdr:pic>
    <xdr:clientData/>
  </xdr:twoCellAnchor>
  <xdr:twoCellAnchor editAs="oneCell">
    <xdr:from>
      <xdr:col>9</xdr:col>
      <xdr:colOff>220870</xdr:colOff>
      <xdr:row>45</xdr:row>
      <xdr:rowOff>110435</xdr:rowOff>
    </xdr:from>
    <xdr:to>
      <xdr:col>9</xdr:col>
      <xdr:colOff>1476652</xdr:colOff>
      <xdr:row>45</xdr:row>
      <xdr:rowOff>1485603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C23F35E9-EBA2-554E-BB52-4A0690C89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76348" y="57194174"/>
          <a:ext cx="1258957" cy="1375168"/>
        </a:xfrm>
        <a:prstGeom prst="rect">
          <a:avLst/>
        </a:prstGeom>
      </xdr:spPr>
    </xdr:pic>
    <xdr:clientData/>
  </xdr:twoCellAnchor>
  <xdr:twoCellAnchor editAs="oneCell">
    <xdr:from>
      <xdr:col>9</xdr:col>
      <xdr:colOff>121478</xdr:colOff>
      <xdr:row>74</xdr:row>
      <xdr:rowOff>187738</xdr:rowOff>
    </xdr:from>
    <xdr:to>
      <xdr:col>9</xdr:col>
      <xdr:colOff>1572654</xdr:colOff>
      <xdr:row>74</xdr:row>
      <xdr:rowOff>1501911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5BB1C685-67BE-E4C8-6763-2E9D098F2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76956" y="77812347"/>
          <a:ext cx="1454351" cy="1314173"/>
        </a:xfrm>
        <a:prstGeom prst="rect">
          <a:avLst/>
        </a:prstGeom>
      </xdr:spPr>
    </xdr:pic>
    <xdr:clientData/>
  </xdr:twoCellAnchor>
  <xdr:twoCellAnchor>
    <xdr:from>
      <xdr:col>9</xdr:col>
      <xdr:colOff>165653</xdr:colOff>
      <xdr:row>75</xdr:row>
      <xdr:rowOff>88348</xdr:rowOff>
    </xdr:from>
    <xdr:to>
      <xdr:col>9</xdr:col>
      <xdr:colOff>1367820</xdr:colOff>
      <xdr:row>75</xdr:row>
      <xdr:rowOff>1603435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9A6FD0B1-D3F4-EF43-8A2B-664154898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16200000">
          <a:off x="5464671" y="79581156"/>
          <a:ext cx="1515087" cy="1202167"/>
        </a:xfrm>
        <a:prstGeom prst="rect">
          <a:avLst/>
        </a:prstGeom>
      </xdr:spPr>
    </xdr:pic>
    <xdr:clientData/>
  </xdr:twoCellAnchor>
  <xdr:twoCellAnchor>
    <xdr:from>
      <xdr:col>9</xdr:col>
      <xdr:colOff>231913</xdr:colOff>
      <xdr:row>89</xdr:row>
      <xdr:rowOff>55217</xdr:rowOff>
    </xdr:from>
    <xdr:to>
      <xdr:col>9</xdr:col>
      <xdr:colOff>1400313</xdr:colOff>
      <xdr:row>89</xdr:row>
      <xdr:rowOff>1619813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3A46808D-D322-CB44-B67E-1CFAC1829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87391" y="99932434"/>
          <a:ext cx="1168400" cy="1564596"/>
        </a:xfrm>
        <a:prstGeom prst="rect">
          <a:avLst/>
        </a:prstGeom>
      </xdr:spPr>
    </xdr:pic>
    <xdr:clientData/>
  </xdr:twoCellAnchor>
  <xdr:twoCellAnchor editAs="oneCell">
    <xdr:from>
      <xdr:col>9</xdr:col>
      <xdr:colOff>44174</xdr:colOff>
      <xdr:row>90</xdr:row>
      <xdr:rowOff>287130</xdr:rowOff>
    </xdr:from>
    <xdr:to>
      <xdr:col>9</xdr:col>
      <xdr:colOff>1629393</xdr:colOff>
      <xdr:row>90</xdr:row>
      <xdr:rowOff>1516131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C05ED8CA-1510-2C65-503B-A2B99C9B8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499652" y="101876087"/>
          <a:ext cx="1588394" cy="1225826"/>
        </a:xfrm>
        <a:prstGeom prst="rect">
          <a:avLst/>
        </a:prstGeom>
      </xdr:spPr>
    </xdr:pic>
    <xdr:clientData/>
  </xdr:twoCellAnchor>
  <xdr:twoCellAnchor editAs="oneCell">
    <xdr:from>
      <xdr:col>9</xdr:col>
      <xdr:colOff>121478</xdr:colOff>
      <xdr:row>109</xdr:row>
      <xdr:rowOff>99392</xdr:rowOff>
    </xdr:from>
    <xdr:to>
      <xdr:col>9</xdr:col>
      <xdr:colOff>1236870</xdr:colOff>
      <xdr:row>109</xdr:row>
      <xdr:rowOff>821116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206B5F37-C9B8-1ADC-58EC-682580AE2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76956" y="129076175"/>
          <a:ext cx="1115392" cy="721724"/>
        </a:xfrm>
        <a:prstGeom prst="rect">
          <a:avLst/>
        </a:prstGeom>
      </xdr:spPr>
    </xdr:pic>
    <xdr:clientData/>
  </xdr:twoCellAnchor>
  <xdr:twoCellAnchor editAs="oneCell">
    <xdr:from>
      <xdr:col>9</xdr:col>
      <xdr:colOff>644955</xdr:colOff>
      <xdr:row>109</xdr:row>
      <xdr:rowOff>850347</xdr:rowOff>
    </xdr:from>
    <xdr:to>
      <xdr:col>9</xdr:col>
      <xdr:colOff>1540011</xdr:colOff>
      <xdr:row>109</xdr:row>
      <xdr:rowOff>1668532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E57CF265-6CAF-7E20-F0BD-108CDA593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6100433" y="129827130"/>
          <a:ext cx="895056" cy="815010"/>
        </a:xfrm>
        <a:prstGeom prst="rect">
          <a:avLst/>
        </a:prstGeom>
      </xdr:spPr>
    </xdr:pic>
    <xdr:clientData/>
  </xdr:twoCellAnchor>
  <xdr:twoCellAnchor editAs="oneCell">
    <xdr:from>
      <xdr:col>9</xdr:col>
      <xdr:colOff>187740</xdr:colOff>
      <xdr:row>119</xdr:row>
      <xdr:rowOff>187739</xdr:rowOff>
    </xdr:from>
    <xdr:to>
      <xdr:col>9</xdr:col>
      <xdr:colOff>1494045</xdr:colOff>
      <xdr:row>119</xdr:row>
      <xdr:rowOff>1438196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D66A834F-240E-9552-89A5-2A31B6620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43218" y="144570174"/>
          <a:ext cx="1303130" cy="1247282"/>
        </a:xfrm>
        <a:prstGeom prst="rect">
          <a:avLst/>
        </a:prstGeom>
      </xdr:spPr>
    </xdr:pic>
    <xdr:clientData/>
  </xdr:twoCellAnchor>
  <xdr:twoCellAnchor editAs="oneCell">
    <xdr:from>
      <xdr:col>9</xdr:col>
      <xdr:colOff>121479</xdr:colOff>
      <xdr:row>120</xdr:row>
      <xdr:rowOff>397566</xdr:rowOff>
    </xdr:from>
    <xdr:to>
      <xdr:col>9</xdr:col>
      <xdr:colOff>1607163</xdr:colOff>
      <xdr:row>120</xdr:row>
      <xdr:rowOff>1236870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4AC4A3D4-16EA-328B-4FCD-44B511022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76957" y="146491740"/>
          <a:ext cx="1482509" cy="839304"/>
        </a:xfrm>
        <a:prstGeom prst="rect">
          <a:avLst/>
        </a:prstGeom>
      </xdr:spPr>
    </xdr:pic>
    <xdr:clientData/>
  </xdr:twoCellAnchor>
  <xdr:twoCellAnchor editAs="oneCell">
    <xdr:from>
      <xdr:col>9</xdr:col>
      <xdr:colOff>88348</xdr:colOff>
      <xdr:row>121</xdr:row>
      <xdr:rowOff>408608</xdr:rowOff>
    </xdr:from>
    <xdr:to>
      <xdr:col>9</xdr:col>
      <xdr:colOff>1574032</xdr:colOff>
      <xdr:row>121</xdr:row>
      <xdr:rowOff>1244737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44AE3708-1898-EC42-91E3-6C238FF3D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43826" y="148214521"/>
          <a:ext cx="1482509" cy="839304"/>
        </a:xfrm>
        <a:prstGeom prst="rect">
          <a:avLst/>
        </a:prstGeom>
      </xdr:spPr>
    </xdr:pic>
    <xdr:clientData/>
  </xdr:twoCellAnchor>
  <xdr:twoCellAnchor editAs="oneCell">
    <xdr:from>
      <xdr:col>9</xdr:col>
      <xdr:colOff>110067</xdr:colOff>
      <xdr:row>122</xdr:row>
      <xdr:rowOff>372533</xdr:rowOff>
    </xdr:from>
    <xdr:to>
      <xdr:col>9</xdr:col>
      <xdr:colOff>1589401</xdr:colOff>
      <xdr:row>122</xdr:row>
      <xdr:rowOff>1208662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2048924A-64FA-FB44-84C6-C7E448A37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71067" y="150503466"/>
          <a:ext cx="1482509" cy="839304"/>
        </a:xfrm>
        <a:prstGeom prst="rect">
          <a:avLst/>
        </a:prstGeom>
      </xdr:spPr>
    </xdr:pic>
    <xdr:clientData/>
  </xdr:twoCellAnchor>
  <xdr:twoCellAnchor editAs="oneCell">
    <xdr:from>
      <xdr:col>9</xdr:col>
      <xdr:colOff>416560</xdr:colOff>
      <xdr:row>10</xdr:row>
      <xdr:rowOff>101600</xdr:rowOff>
    </xdr:from>
    <xdr:to>
      <xdr:col>9</xdr:col>
      <xdr:colOff>1239520</xdr:colOff>
      <xdr:row>10</xdr:row>
      <xdr:rowOff>1612191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7418E723-4AC3-924F-0500-94CCD3450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862320" y="16154400"/>
          <a:ext cx="822960" cy="1513766"/>
        </a:xfrm>
        <a:prstGeom prst="rect">
          <a:avLst/>
        </a:prstGeom>
      </xdr:spPr>
    </xdr:pic>
    <xdr:clientData/>
  </xdr:twoCellAnchor>
  <xdr:twoCellAnchor editAs="oneCell">
    <xdr:from>
      <xdr:col>9</xdr:col>
      <xdr:colOff>399815</xdr:colOff>
      <xdr:row>11</xdr:row>
      <xdr:rowOff>58796</xdr:rowOff>
    </xdr:from>
    <xdr:to>
      <xdr:col>9</xdr:col>
      <xdr:colOff>1302103</xdr:colOff>
      <xdr:row>12</xdr:row>
      <xdr:rowOff>6382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F8EBC3CA-4763-3496-CB9D-0DC3BC9B9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832593" y="17827037"/>
          <a:ext cx="905463" cy="1661263"/>
        </a:xfrm>
        <a:prstGeom prst="rect">
          <a:avLst/>
        </a:prstGeom>
      </xdr:spPr>
    </xdr:pic>
    <xdr:clientData/>
  </xdr:twoCellAnchor>
  <xdr:twoCellAnchor editAs="oneCell">
    <xdr:from>
      <xdr:col>9</xdr:col>
      <xdr:colOff>105833</xdr:colOff>
      <xdr:row>12</xdr:row>
      <xdr:rowOff>129351</xdr:rowOff>
    </xdr:from>
    <xdr:to>
      <xdr:col>9</xdr:col>
      <xdr:colOff>1588558</xdr:colOff>
      <xdr:row>12</xdr:row>
      <xdr:rowOff>1573976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DC1AF47-1FD7-9E0A-EF4C-38D549148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38611" y="19614444"/>
          <a:ext cx="1485900" cy="1447800"/>
        </a:xfrm>
        <a:prstGeom prst="rect">
          <a:avLst/>
        </a:prstGeom>
      </xdr:spPr>
    </xdr:pic>
    <xdr:clientData/>
  </xdr:twoCellAnchor>
  <xdr:twoCellAnchor editAs="oneCell">
    <xdr:from>
      <xdr:col>9</xdr:col>
      <xdr:colOff>376296</xdr:colOff>
      <xdr:row>13</xdr:row>
      <xdr:rowOff>70556</xdr:rowOff>
    </xdr:from>
    <xdr:to>
      <xdr:col>9</xdr:col>
      <xdr:colOff>1199256</xdr:colOff>
      <xdr:row>13</xdr:row>
      <xdr:rowOff>1584322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2FB6BAB7-9069-C149-85B0-9D54C3592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809074" y="21272500"/>
          <a:ext cx="822960" cy="1513766"/>
        </a:xfrm>
        <a:prstGeom prst="rect">
          <a:avLst/>
        </a:prstGeom>
      </xdr:spPr>
    </xdr:pic>
    <xdr:clientData/>
  </xdr:twoCellAnchor>
  <xdr:twoCellAnchor editAs="oneCell">
    <xdr:from>
      <xdr:col>9</xdr:col>
      <xdr:colOff>94074</xdr:colOff>
      <xdr:row>14</xdr:row>
      <xdr:rowOff>164629</xdr:rowOff>
    </xdr:from>
    <xdr:to>
      <xdr:col>9</xdr:col>
      <xdr:colOff>1579974</xdr:colOff>
      <xdr:row>14</xdr:row>
      <xdr:rowOff>1609254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FB951493-A4E8-D24B-9124-44D821226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6852" y="23083425"/>
          <a:ext cx="1485900" cy="1447800"/>
        </a:xfrm>
        <a:prstGeom prst="rect">
          <a:avLst/>
        </a:prstGeom>
      </xdr:spPr>
    </xdr:pic>
    <xdr:clientData/>
  </xdr:twoCellAnchor>
  <xdr:twoCellAnchor>
    <xdr:from>
      <xdr:col>9</xdr:col>
      <xdr:colOff>293981</xdr:colOff>
      <xdr:row>15</xdr:row>
      <xdr:rowOff>117592</xdr:rowOff>
    </xdr:from>
    <xdr:to>
      <xdr:col>9</xdr:col>
      <xdr:colOff>1475633</xdr:colOff>
      <xdr:row>15</xdr:row>
      <xdr:rowOff>1479281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7DCD330D-C6CF-104F-9316-DB8F4E3D6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26759" y="24753240"/>
          <a:ext cx="1181652" cy="1361689"/>
        </a:xfrm>
        <a:prstGeom prst="rect">
          <a:avLst/>
        </a:prstGeom>
      </xdr:spPr>
    </xdr:pic>
    <xdr:clientData/>
  </xdr:twoCellAnchor>
  <xdr:twoCellAnchor editAs="oneCell">
    <xdr:from>
      <xdr:col>9</xdr:col>
      <xdr:colOff>176389</xdr:colOff>
      <xdr:row>16</xdr:row>
      <xdr:rowOff>141111</xdr:rowOff>
    </xdr:from>
    <xdr:to>
      <xdr:col>9</xdr:col>
      <xdr:colOff>1379714</xdr:colOff>
      <xdr:row>16</xdr:row>
      <xdr:rowOff>1401586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9BBFF569-C9BF-4DD7-09D6-5E924ACD7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09167" y="26493611"/>
          <a:ext cx="1206500" cy="1257300"/>
        </a:xfrm>
        <a:prstGeom prst="rect">
          <a:avLst/>
        </a:prstGeom>
      </xdr:spPr>
    </xdr:pic>
    <xdr:clientData/>
  </xdr:twoCellAnchor>
  <xdr:twoCellAnchor editAs="oneCell">
    <xdr:from>
      <xdr:col>9</xdr:col>
      <xdr:colOff>223426</xdr:colOff>
      <xdr:row>17</xdr:row>
      <xdr:rowOff>152870</xdr:rowOff>
    </xdr:from>
    <xdr:to>
      <xdr:col>9</xdr:col>
      <xdr:colOff>1429926</xdr:colOff>
      <xdr:row>17</xdr:row>
      <xdr:rowOff>1410170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E4211550-B7B6-9847-BA2C-5EA6CA92D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656204" y="28222222"/>
          <a:ext cx="1206500" cy="1257300"/>
        </a:xfrm>
        <a:prstGeom prst="rect">
          <a:avLst/>
        </a:prstGeom>
      </xdr:spPr>
    </xdr:pic>
    <xdr:clientData/>
  </xdr:twoCellAnchor>
  <xdr:twoCellAnchor editAs="oneCell">
    <xdr:from>
      <xdr:col>9</xdr:col>
      <xdr:colOff>82315</xdr:colOff>
      <xdr:row>18</xdr:row>
      <xdr:rowOff>152870</xdr:rowOff>
    </xdr:from>
    <xdr:to>
      <xdr:col>9</xdr:col>
      <xdr:colOff>1582361</xdr:colOff>
      <xdr:row>18</xdr:row>
      <xdr:rowOff>1446388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865CEEC7-6EB5-9F72-AB84-02BB1D33C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15093" y="29939074"/>
          <a:ext cx="1500046" cy="1293518"/>
        </a:xfrm>
        <a:prstGeom prst="rect">
          <a:avLst/>
        </a:prstGeom>
      </xdr:spPr>
    </xdr:pic>
    <xdr:clientData/>
  </xdr:twoCellAnchor>
  <xdr:twoCellAnchor>
    <xdr:from>
      <xdr:col>9</xdr:col>
      <xdr:colOff>82315</xdr:colOff>
      <xdr:row>95</xdr:row>
      <xdr:rowOff>82315</xdr:rowOff>
    </xdr:from>
    <xdr:to>
      <xdr:col>9</xdr:col>
      <xdr:colOff>1383364</xdr:colOff>
      <xdr:row>95</xdr:row>
      <xdr:rowOff>1597849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6BC46EA2-26FD-0448-879E-EDADB2A14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15093" y="126012222"/>
          <a:ext cx="1301049" cy="1515534"/>
        </a:xfrm>
        <a:prstGeom prst="rect">
          <a:avLst/>
        </a:prstGeom>
      </xdr:spPr>
    </xdr:pic>
    <xdr:clientData/>
  </xdr:twoCellAnchor>
  <xdr:twoCellAnchor editAs="oneCell">
    <xdr:from>
      <xdr:col>9</xdr:col>
      <xdr:colOff>203200</xdr:colOff>
      <xdr:row>123</xdr:row>
      <xdr:rowOff>243840</xdr:rowOff>
    </xdr:from>
    <xdr:to>
      <xdr:col>9</xdr:col>
      <xdr:colOff>1476375</xdr:colOff>
      <xdr:row>123</xdr:row>
      <xdr:rowOff>1497965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CB43F278-6B2C-59E8-831F-011B73B2D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648960" y="169113200"/>
          <a:ext cx="1270000" cy="1257300"/>
        </a:xfrm>
        <a:prstGeom prst="rect">
          <a:avLst/>
        </a:prstGeom>
      </xdr:spPr>
    </xdr:pic>
    <xdr:clientData/>
  </xdr:twoCellAnchor>
  <xdr:twoCellAnchor>
    <xdr:from>
      <xdr:col>9</xdr:col>
      <xdr:colOff>213360</xdr:colOff>
      <xdr:row>124</xdr:row>
      <xdr:rowOff>233680</xdr:rowOff>
    </xdr:from>
    <xdr:to>
      <xdr:col>9</xdr:col>
      <xdr:colOff>1494403</xdr:colOff>
      <xdr:row>124</xdr:row>
      <xdr:rowOff>1414249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4E98047B-6FDE-2D42-9A45-935EF76A1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59120" y="170820080"/>
          <a:ext cx="1281043" cy="1180569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26</xdr:row>
      <xdr:rowOff>152400</xdr:rowOff>
    </xdr:from>
    <xdr:to>
      <xdr:col>9</xdr:col>
      <xdr:colOff>1447800</xdr:colOff>
      <xdr:row>26</xdr:row>
      <xdr:rowOff>1524000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C53F1221-549E-5DEC-B1DD-6B529C2F3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98160" y="41960800"/>
          <a:ext cx="1295400" cy="1371600"/>
        </a:xfrm>
        <a:prstGeom prst="rect">
          <a:avLst/>
        </a:prstGeom>
      </xdr:spPr>
    </xdr:pic>
    <xdr:clientData/>
  </xdr:twoCellAnchor>
  <xdr:twoCellAnchor editAs="oneCell">
    <xdr:from>
      <xdr:col>9</xdr:col>
      <xdr:colOff>223519</xdr:colOff>
      <xdr:row>27</xdr:row>
      <xdr:rowOff>274320</xdr:rowOff>
    </xdr:from>
    <xdr:to>
      <xdr:col>9</xdr:col>
      <xdr:colOff>1450740</xdr:colOff>
      <xdr:row>27</xdr:row>
      <xdr:rowOff>1371600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33EB8DFD-1AF7-DAA7-7DFD-C35ACEA14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669279" y="43799760"/>
          <a:ext cx="1227221" cy="1097280"/>
        </a:xfrm>
        <a:prstGeom prst="rect">
          <a:avLst/>
        </a:prstGeom>
      </xdr:spPr>
    </xdr:pic>
    <xdr:clientData/>
  </xdr:twoCellAnchor>
  <xdr:twoCellAnchor editAs="oneCell">
    <xdr:from>
      <xdr:col>9</xdr:col>
      <xdr:colOff>91440</xdr:colOff>
      <xdr:row>24</xdr:row>
      <xdr:rowOff>254000</xdr:rowOff>
    </xdr:from>
    <xdr:to>
      <xdr:col>9</xdr:col>
      <xdr:colOff>1440815</xdr:colOff>
      <xdr:row>24</xdr:row>
      <xdr:rowOff>1447800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6AA9C26D-E1D2-522E-507C-A53118BA8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37200" y="38628320"/>
          <a:ext cx="1346200" cy="1193800"/>
        </a:xfrm>
        <a:prstGeom prst="rect">
          <a:avLst/>
        </a:prstGeom>
      </xdr:spPr>
    </xdr:pic>
    <xdr:clientData/>
  </xdr:twoCellAnchor>
  <xdr:twoCellAnchor>
    <xdr:from>
      <xdr:col>9</xdr:col>
      <xdr:colOff>235185</xdr:colOff>
      <xdr:row>19</xdr:row>
      <xdr:rowOff>56444</xdr:rowOff>
    </xdr:from>
    <xdr:to>
      <xdr:col>9</xdr:col>
      <xdr:colOff>1543575</xdr:colOff>
      <xdr:row>19</xdr:row>
      <xdr:rowOff>1570284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E043D2A-2068-484A-8EB4-9EFFE6703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682074" y="31467777"/>
          <a:ext cx="1308390" cy="1513840"/>
        </a:xfrm>
        <a:prstGeom prst="rect">
          <a:avLst/>
        </a:prstGeom>
      </xdr:spPr>
    </xdr:pic>
    <xdr:clientData/>
  </xdr:twoCellAnchor>
  <xdr:twoCellAnchor editAs="oneCell">
    <xdr:from>
      <xdr:col>9</xdr:col>
      <xdr:colOff>150518</xdr:colOff>
      <xdr:row>21</xdr:row>
      <xdr:rowOff>122296</xdr:rowOff>
    </xdr:from>
    <xdr:to>
      <xdr:col>9</xdr:col>
      <xdr:colOff>1536582</xdr:colOff>
      <xdr:row>21</xdr:row>
      <xdr:rowOff>1619829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A779C37-CFDE-7220-2294-ABFF1F2C2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97407" y="34957926"/>
          <a:ext cx="1382889" cy="149753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51</xdr:row>
      <xdr:rowOff>178740</xdr:rowOff>
    </xdr:from>
    <xdr:to>
      <xdr:col>10</xdr:col>
      <xdr:colOff>25699</xdr:colOff>
      <xdr:row>51</xdr:row>
      <xdr:rowOff>818445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9F9639-D69D-2B3A-A7C9-A0FB58BE7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446889" y="88090962"/>
          <a:ext cx="1725265" cy="639705"/>
        </a:xfrm>
        <a:prstGeom prst="rect">
          <a:avLst/>
        </a:prstGeom>
      </xdr:spPr>
    </xdr:pic>
    <xdr:clientData/>
  </xdr:twoCellAnchor>
  <xdr:twoCellAnchor editAs="oneCell">
    <xdr:from>
      <xdr:col>8</xdr:col>
      <xdr:colOff>639704</xdr:colOff>
      <xdr:row>52</xdr:row>
      <xdr:rowOff>188148</xdr:rowOff>
    </xdr:from>
    <xdr:to>
      <xdr:col>10</xdr:col>
      <xdr:colOff>6884</xdr:colOff>
      <xdr:row>52</xdr:row>
      <xdr:rowOff>831028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4EC646F-2EA7-4B47-8964-E35043E9B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428074" y="89191629"/>
          <a:ext cx="1725265" cy="639705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52</xdr:row>
      <xdr:rowOff>178740</xdr:rowOff>
    </xdr:from>
    <xdr:ext cx="1725265" cy="639705"/>
    <xdr:pic>
      <xdr:nvPicPr>
        <xdr:cNvPr id="36" name="Picture 35">
          <a:extLst>
            <a:ext uri="{FF2B5EF4-FFF2-40B4-BE49-F238E27FC236}">
              <a16:creationId xmlns:a16="http://schemas.microsoft.com/office/drawing/2014/main" id="{087A86B8-751A-9845-AD8C-223E05934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446889" y="88090962"/>
          <a:ext cx="1725265" cy="639705"/>
        </a:xfrm>
        <a:prstGeom prst="rect">
          <a:avLst/>
        </a:prstGeom>
      </xdr:spPr>
    </xdr:pic>
    <xdr:clientData/>
  </xdr:oneCellAnchor>
  <xdr:twoCellAnchor editAs="oneCell">
    <xdr:from>
      <xdr:col>9</xdr:col>
      <xdr:colOff>162727</xdr:colOff>
      <xdr:row>53</xdr:row>
      <xdr:rowOff>56443</xdr:rowOff>
    </xdr:from>
    <xdr:to>
      <xdr:col>9</xdr:col>
      <xdr:colOff>1608314</xdr:colOff>
      <xdr:row>53</xdr:row>
      <xdr:rowOff>1040106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214F7055-F2BC-4303-B2D1-C7E735922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609616" y="90038295"/>
          <a:ext cx="1448762" cy="986838"/>
        </a:xfrm>
        <a:prstGeom prst="rect">
          <a:avLst/>
        </a:prstGeom>
      </xdr:spPr>
    </xdr:pic>
    <xdr:clientData/>
  </xdr:twoCellAnchor>
  <xdr:twoCellAnchor editAs="oneCell">
    <xdr:from>
      <xdr:col>9</xdr:col>
      <xdr:colOff>142240</xdr:colOff>
      <xdr:row>54</xdr:row>
      <xdr:rowOff>60960</xdr:rowOff>
    </xdr:from>
    <xdr:to>
      <xdr:col>9</xdr:col>
      <xdr:colOff>1587827</xdr:colOff>
      <xdr:row>54</xdr:row>
      <xdr:rowOff>1047798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212729CF-8E56-6841-BE1B-A4939DE11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88000" y="91470480"/>
          <a:ext cx="1448762" cy="986838"/>
        </a:xfrm>
        <a:prstGeom prst="rect">
          <a:avLst/>
        </a:prstGeom>
      </xdr:spPr>
    </xdr:pic>
    <xdr:clientData/>
  </xdr:twoCellAnchor>
  <xdr:twoCellAnchor editAs="oneCell">
    <xdr:from>
      <xdr:col>9</xdr:col>
      <xdr:colOff>182880</xdr:colOff>
      <xdr:row>55</xdr:row>
      <xdr:rowOff>60960</xdr:rowOff>
    </xdr:from>
    <xdr:to>
      <xdr:col>9</xdr:col>
      <xdr:colOff>1628467</xdr:colOff>
      <xdr:row>55</xdr:row>
      <xdr:rowOff>1047798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4DA61C63-866F-DB4F-8701-361C1FA6E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628640" y="92577920"/>
          <a:ext cx="1448762" cy="986838"/>
        </a:xfrm>
        <a:prstGeom prst="rect">
          <a:avLst/>
        </a:prstGeom>
      </xdr:spPr>
    </xdr:pic>
    <xdr:clientData/>
  </xdr:twoCellAnchor>
  <xdr:twoCellAnchor editAs="oneCell">
    <xdr:from>
      <xdr:col>9</xdr:col>
      <xdr:colOff>172720</xdr:colOff>
      <xdr:row>56</xdr:row>
      <xdr:rowOff>111760</xdr:rowOff>
    </xdr:from>
    <xdr:to>
      <xdr:col>9</xdr:col>
      <xdr:colOff>1621482</xdr:colOff>
      <xdr:row>56</xdr:row>
      <xdr:rowOff>1095423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A07619AD-1900-DA42-8BA5-464B8D1C0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618480" y="93756480"/>
          <a:ext cx="1448762" cy="986838"/>
        </a:xfrm>
        <a:prstGeom prst="rect">
          <a:avLst/>
        </a:prstGeom>
      </xdr:spPr>
    </xdr:pic>
    <xdr:clientData/>
  </xdr:twoCellAnchor>
  <xdr:twoCellAnchor>
    <xdr:from>
      <xdr:col>9</xdr:col>
      <xdr:colOff>365760</xdr:colOff>
      <xdr:row>57</xdr:row>
      <xdr:rowOff>50800</xdr:rowOff>
    </xdr:from>
    <xdr:to>
      <xdr:col>9</xdr:col>
      <xdr:colOff>1219200</xdr:colOff>
      <xdr:row>57</xdr:row>
      <xdr:rowOff>1198149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CC45543-9508-974B-936E-E166F8B96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811520" y="94853760"/>
          <a:ext cx="853440" cy="1147349"/>
        </a:xfrm>
        <a:prstGeom prst="rect">
          <a:avLst/>
        </a:prstGeom>
      </xdr:spPr>
    </xdr:pic>
    <xdr:clientData/>
  </xdr:twoCellAnchor>
  <xdr:twoCellAnchor>
    <xdr:from>
      <xdr:col>9</xdr:col>
      <xdr:colOff>457200</xdr:colOff>
      <xdr:row>58</xdr:row>
      <xdr:rowOff>20320</xdr:rowOff>
    </xdr:from>
    <xdr:to>
      <xdr:col>9</xdr:col>
      <xdr:colOff>1310640</xdr:colOff>
      <xdr:row>58</xdr:row>
      <xdr:rowOff>1167669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DCB5292A-CE02-5F46-BAF7-34155D9A4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902960" y="96032320"/>
          <a:ext cx="853440" cy="1147349"/>
        </a:xfrm>
        <a:prstGeom prst="rect">
          <a:avLst/>
        </a:prstGeom>
      </xdr:spPr>
    </xdr:pic>
    <xdr:clientData/>
  </xdr:twoCellAnchor>
  <xdr:twoCellAnchor editAs="oneCell">
    <xdr:from>
      <xdr:col>9</xdr:col>
      <xdr:colOff>91440</xdr:colOff>
      <xdr:row>59</xdr:row>
      <xdr:rowOff>50800</xdr:rowOff>
    </xdr:from>
    <xdr:to>
      <xdr:col>9</xdr:col>
      <xdr:colOff>1540202</xdr:colOff>
      <xdr:row>59</xdr:row>
      <xdr:rowOff>1040813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9D9D8B97-3B4A-1C40-B044-2EBFF22EF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37200" y="97292160"/>
          <a:ext cx="1448762" cy="986838"/>
        </a:xfrm>
        <a:prstGeom prst="rect">
          <a:avLst/>
        </a:prstGeom>
      </xdr:spPr>
    </xdr:pic>
    <xdr:clientData/>
  </xdr:twoCellAnchor>
  <xdr:twoCellAnchor editAs="oneCell">
    <xdr:from>
      <xdr:col>9</xdr:col>
      <xdr:colOff>127000</xdr:colOff>
      <xdr:row>60</xdr:row>
      <xdr:rowOff>127001</xdr:rowOff>
    </xdr:from>
    <xdr:to>
      <xdr:col>9</xdr:col>
      <xdr:colOff>1572587</xdr:colOff>
      <xdr:row>60</xdr:row>
      <xdr:rowOff>1117014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6648C107-CFF3-6C49-8E4C-21E6EBB56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78929" y="98343358"/>
          <a:ext cx="1448762" cy="986838"/>
        </a:xfrm>
        <a:prstGeom prst="rect">
          <a:avLst/>
        </a:prstGeom>
      </xdr:spPr>
    </xdr:pic>
    <xdr:clientData/>
  </xdr:twoCellAnchor>
  <xdr:twoCellAnchor>
    <xdr:from>
      <xdr:col>9</xdr:col>
      <xdr:colOff>399144</xdr:colOff>
      <xdr:row>61</xdr:row>
      <xdr:rowOff>72571</xdr:rowOff>
    </xdr:from>
    <xdr:to>
      <xdr:col>9</xdr:col>
      <xdr:colOff>1252584</xdr:colOff>
      <xdr:row>61</xdr:row>
      <xdr:rowOff>1219920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8846F8E5-2190-8C42-BDD6-CC01BE1EC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851073" y="99441000"/>
          <a:ext cx="853440" cy="1147349"/>
        </a:xfrm>
        <a:prstGeom prst="rect">
          <a:avLst/>
        </a:prstGeom>
      </xdr:spPr>
    </xdr:pic>
    <xdr:clientData/>
  </xdr:twoCellAnchor>
  <xdr:twoCellAnchor>
    <xdr:from>
      <xdr:col>9</xdr:col>
      <xdr:colOff>68384</xdr:colOff>
      <xdr:row>62</xdr:row>
      <xdr:rowOff>156308</xdr:rowOff>
    </xdr:from>
    <xdr:to>
      <xdr:col>9</xdr:col>
      <xdr:colOff>1681087</xdr:colOff>
      <xdr:row>62</xdr:row>
      <xdr:rowOff>1040228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1ABBF88-1A9E-CF49-826F-53030132A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19615" y="101033385"/>
          <a:ext cx="1612703" cy="883920"/>
        </a:xfrm>
        <a:prstGeom prst="rect">
          <a:avLst/>
        </a:prstGeom>
      </xdr:spPr>
    </xdr:pic>
    <xdr:clientData/>
  </xdr:twoCellAnchor>
  <xdr:twoCellAnchor editAs="oneCell">
    <xdr:from>
      <xdr:col>9</xdr:col>
      <xdr:colOff>117231</xdr:colOff>
      <xdr:row>63</xdr:row>
      <xdr:rowOff>58616</xdr:rowOff>
    </xdr:from>
    <xdr:to>
      <xdr:col>9</xdr:col>
      <xdr:colOff>1569168</xdr:colOff>
      <xdr:row>63</xdr:row>
      <xdr:rowOff>1045454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3B3F4208-3262-6C48-8769-17595AF3A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68462" y="102117770"/>
          <a:ext cx="1448762" cy="986838"/>
        </a:xfrm>
        <a:prstGeom prst="rect">
          <a:avLst/>
        </a:prstGeom>
      </xdr:spPr>
    </xdr:pic>
    <xdr:clientData/>
  </xdr:twoCellAnchor>
  <xdr:twoCellAnchor>
    <xdr:from>
      <xdr:col>9</xdr:col>
      <xdr:colOff>146538</xdr:colOff>
      <xdr:row>66</xdr:row>
      <xdr:rowOff>107461</xdr:rowOff>
    </xdr:from>
    <xdr:to>
      <xdr:col>9</xdr:col>
      <xdr:colOff>1427581</xdr:colOff>
      <xdr:row>66</xdr:row>
      <xdr:rowOff>1534077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61F449BD-3074-0B4A-B3D6-42CE8FECB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97769" y="106758153"/>
          <a:ext cx="1281043" cy="1426616"/>
        </a:xfrm>
        <a:prstGeom prst="rect">
          <a:avLst/>
        </a:prstGeom>
      </xdr:spPr>
    </xdr:pic>
    <xdr:clientData/>
  </xdr:twoCellAnchor>
  <xdr:twoCellAnchor editAs="oneCell">
    <xdr:from>
      <xdr:col>9</xdr:col>
      <xdr:colOff>127000</xdr:colOff>
      <xdr:row>67</xdr:row>
      <xdr:rowOff>156307</xdr:rowOff>
    </xdr:from>
    <xdr:to>
      <xdr:col>9</xdr:col>
      <xdr:colOff>1521114</xdr:colOff>
      <xdr:row>67</xdr:row>
      <xdr:rowOff>1504461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A6F11173-A5B5-28B7-11B6-382529075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78231" y="108526384"/>
          <a:ext cx="1394114" cy="1348154"/>
        </a:xfrm>
        <a:prstGeom prst="rect">
          <a:avLst/>
        </a:prstGeom>
      </xdr:spPr>
    </xdr:pic>
    <xdr:clientData/>
  </xdr:twoCellAnchor>
  <xdr:twoCellAnchor editAs="oneCell">
    <xdr:from>
      <xdr:col>9</xdr:col>
      <xdr:colOff>195385</xdr:colOff>
      <xdr:row>68</xdr:row>
      <xdr:rowOff>39077</xdr:rowOff>
    </xdr:from>
    <xdr:to>
      <xdr:col>9</xdr:col>
      <xdr:colOff>1417760</xdr:colOff>
      <xdr:row>68</xdr:row>
      <xdr:rowOff>1591652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D43EB222-C2D3-D2E1-0B92-75C9265F1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646616" y="110128539"/>
          <a:ext cx="1219200" cy="1549400"/>
        </a:xfrm>
        <a:prstGeom prst="rect">
          <a:avLst/>
        </a:prstGeom>
      </xdr:spPr>
    </xdr:pic>
    <xdr:clientData/>
  </xdr:twoCellAnchor>
  <xdr:twoCellAnchor>
    <xdr:from>
      <xdr:col>9</xdr:col>
      <xdr:colOff>244231</xdr:colOff>
      <xdr:row>69</xdr:row>
      <xdr:rowOff>117231</xdr:rowOff>
    </xdr:from>
    <xdr:to>
      <xdr:col>9</xdr:col>
      <xdr:colOff>1525274</xdr:colOff>
      <xdr:row>69</xdr:row>
      <xdr:rowOff>1543847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1E46E92-E045-4A4F-9A5F-AAA34537C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695462" y="113645462"/>
          <a:ext cx="1281043" cy="1426616"/>
        </a:xfrm>
        <a:prstGeom prst="rect">
          <a:avLst/>
        </a:prstGeom>
      </xdr:spPr>
    </xdr:pic>
    <xdr:clientData/>
  </xdr:twoCellAnchor>
  <xdr:twoCellAnchor>
    <xdr:from>
      <xdr:col>9</xdr:col>
      <xdr:colOff>156308</xdr:colOff>
      <xdr:row>76</xdr:row>
      <xdr:rowOff>68385</xdr:rowOff>
    </xdr:from>
    <xdr:to>
      <xdr:col>9</xdr:col>
      <xdr:colOff>1358475</xdr:colOff>
      <xdr:row>76</xdr:row>
      <xdr:rowOff>1583472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10AC8335-7DDD-014D-BBD0-1B28DEA81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16200000">
          <a:off x="5451079" y="127508153"/>
          <a:ext cx="1515087" cy="1202167"/>
        </a:xfrm>
        <a:prstGeom prst="rect">
          <a:avLst/>
        </a:prstGeom>
      </xdr:spPr>
    </xdr:pic>
    <xdr:clientData/>
  </xdr:twoCellAnchor>
  <xdr:twoCellAnchor editAs="oneCell">
    <xdr:from>
      <xdr:col>9</xdr:col>
      <xdr:colOff>205152</xdr:colOff>
      <xdr:row>84</xdr:row>
      <xdr:rowOff>205153</xdr:rowOff>
    </xdr:from>
    <xdr:to>
      <xdr:col>9</xdr:col>
      <xdr:colOff>1640403</xdr:colOff>
      <xdr:row>84</xdr:row>
      <xdr:rowOff>1426306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3B393DE-6D39-CF1D-617D-62F2ACD12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656383" y="141243538"/>
          <a:ext cx="1435251" cy="1221153"/>
        </a:xfrm>
        <a:prstGeom prst="rect">
          <a:avLst/>
        </a:prstGeom>
      </xdr:spPr>
    </xdr:pic>
    <xdr:clientData/>
  </xdr:twoCellAnchor>
  <xdr:twoCellAnchor editAs="oneCell">
    <xdr:from>
      <xdr:col>9</xdr:col>
      <xdr:colOff>224692</xdr:colOff>
      <xdr:row>100</xdr:row>
      <xdr:rowOff>39077</xdr:rowOff>
    </xdr:from>
    <xdr:to>
      <xdr:col>9</xdr:col>
      <xdr:colOff>1361098</xdr:colOff>
      <xdr:row>100</xdr:row>
      <xdr:rowOff>1667755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EEB46ECD-BC53-6A5F-F9E0-2ECA2DC2C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675923" y="170307000"/>
          <a:ext cx="1133231" cy="1631853"/>
        </a:xfrm>
        <a:prstGeom prst="rect">
          <a:avLst/>
        </a:prstGeom>
      </xdr:spPr>
    </xdr:pic>
    <xdr:clientData/>
  </xdr:twoCellAnchor>
  <xdr:twoCellAnchor>
    <xdr:from>
      <xdr:col>9</xdr:col>
      <xdr:colOff>68385</xdr:colOff>
      <xdr:row>106</xdr:row>
      <xdr:rowOff>322384</xdr:rowOff>
    </xdr:from>
    <xdr:to>
      <xdr:col>9</xdr:col>
      <xdr:colOff>1666468</xdr:colOff>
      <xdr:row>106</xdr:row>
      <xdr:rowOff>1600850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219B463F-C392-7545-A85F-CD77DE722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19616" y="180906615"/>
          <a:ext cx="1598083" cy="1278466"/>
        </a:xfrm>
        <a:prstGeom prst="rect">
          <a:avLst/>
        </a:prstGeom>
      </xdr:spPr>
    </xdr:pic>
    <xdr:clientData/>
  </xdr:twoCellAnchor>
  <xdr:twoCellAnchor editAs="oneCell">
    <xdr:from>
      <xdr:col>9</xdr:col>
      <xdr:colOff>659829</xdr:colOff>
      <xdr:row>110</xdr:row>
      <xdr:rowOff>761999</xdr:rowOff>
    </xdr:from>
    <xdr:to>
      <xdr:col>9</xdr:col>
      <xdr:colOff>1630892</xdr:colOff>
      <xdr:row>110</xdr:row>
      <xdr:rowOff>1649941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52682032-0D91-84D1-341B-E3ABADD1B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6120829" y="189924266"/>
          <a:ext cx="974238" cy="884767"/>
        </a:xfrm>
        <a:prstGeom prst="rect">
          <a:avLst/>
        </a:prstGeom>
      </xdr:spPr>
    </xdr:pic>
    <xdr:clientData/>
  </xdr:twoCellAnchor>
  <xdr:twoCellAnchor editAs="oneCell">
    <xdr:from>
      <xdr:col>9</xdr:col>
      <xdr:colOff>50800</xdr:colOff>
      <xdr:row>110</xdr:row>
      <xdr:rowOff>76200</xdr:rowOff>
    </xdr:from>
    <xdr:to>
      <xdr:col>9</xdr:col>
      <xdr:colOff>973762</xdr:colOff>
      <xdr:row>110</xdr:row>
      <xdr:rowOff>914400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56354C94-A9DA-AA0A-8559-D2643CFA4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11800" y="189238467"/>
          <a:ext cx="922962" cy="838200"/>
        </a:xfrm>
        <a:prstGeom prst="rect">
          <a:avLst/>
        </a:prstGeom>
      </xdr:spPr>
    </xdr:pic>
    <xdr:clientData/>
  </xdr:twoCellAnchor>
  <xdr:twoCellAnchor editAs="oneCell">
    <xdr:from>
      <xdr:col>9</xdr:col>
      <xdr:colOff>668296</xdr:colOff>
      <xdr:row>111</xdr:row>
      <xdr:rowOff>761999</xdr:rowOff>
    </xdr:from>
    <xdr:to>
      <xdr:col>9</xdr:col>
      <xdr:colOff>1645709</xdr:colOff>
      <xdr:row>111</xdr:row>
      <xdr:rowOff>1649941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3C463A41-6D32-DA40-8CCD-5A91AAF0C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6129296" y="191642999"/>
          <a:ext cx="974238" cy="884767"/>
        </a:xfrm>
        <a:prstGeom prst="rect">
          <a:avLst/>
        </a:prstGeom>
      </xdr:spPr>
    </xdr:pic>
    <xdr:clientData/>
  </xdr:twoCellAnchor>
  <xdr:twoCellAnchor editAs="oneCell">
    <xdr:from>
      <xdr:col>9</xdr:col>
      <xdr:colOff>59267</xdr:colOff>
      <xdr:row>111</xdr:row>
      <xdr:rowOff>76200</xdr:rowOff>
    </xdr:from>
    <xdr:to>
      <xdr:col>9</xdr:col>
      <xdr:colOff>979054</xdr:colOff>
      <xdr:row>111</xdr:row>
      <xdr:rowOff>914400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A1635FED-69AF-B549-8B0B-BAF0394D5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0267" y="190957200"/>
          <a:ext cx="922962" cy="838200"/>
        </a:xfrm>
        <a:prstGeom prst="rect">
          <a:avLst/>
        </a:prstGeom>
      </xdr:spPr>
    </xdr:pic>
    <xdr:clientData/>
  </xdr:twoCellAnchor>
  <xdr:twoCellAnchor editAs="oneCell">
    <xdr:from>
      <xdr:col>9</xdr:col>
      <xdr:colOff>274320</xdr:colOff>
      <xdr:row>133</xdr:row>
      <xdr:rowOff>71120</xdr:rowOff>
    </xdr:from>
    <xdr:to>
      <xdr:col>9</xdr:col>
      <xdr:colOff>1430020</xdr:colOff>
      <xdr:row>133</xdr:row>
      <xdr:rowOff>1249045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BF27B6D6-9F99-49B3-8D8D-E0AE0D61B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720080" y="221650560"/>
          <a:ext cx="1155700" cy="1181100"/>
        </a:xfrm>
        <a:prstGeom prst="rect">
          <a:avLst/>
        </a:prstGeom>
      </xdr:spPr>
    </xdr:pic>
    <xdr:clientData/>
  </xdr:twoCellAnchor>
  <xdr:twoCellAnchor editAs="oneCell">
    <xdr:from>
      <xdr:col>9</xdr:col>
      <xdr:colOff>162560</xdr:colOff>
      <xdr:row>125</xdr:row>
      <xdr:rowOff>182880</xdr:rowOff>
    </xdr:from>
    <xdr:to>
      <xdr:col>9</xdr:col>
      <xdr:colOff>1435735</xdr:colOff>
      <xdr:row>125</xdr:row>
      <xdr:rowOff>1437005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98C8BB11-A2D7-E943-B721-024E71EB5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608320" y="214894160"/>
          <a:ext cx="1270000" cy="1257300"/>
        </a:xfrm>
        <a:prstGeom prst="rect">
          <a:avLst/>
        </a:prstGeom>
      </xdr:spPr>
    </xdr:pic>
    <xdr:clientData/>
  </xdr:twoCellAnchor>
  <xdr:twoCellAnchor editAs="oneCell">
    <xdr:from>
      <xdr:col>9</xdr:col>
      <xdr:colOff>203200</xdr:colOff>
      <xdr:row>126</xdr:row>
      <xdr:rowOff>264160</xdr:rowOff>
    </xdr:from>
    <xdr:to>
      <xdr:col>9</xdr:col>
      <xdr:colOff>1476375</xdr:colOff>
      <xdr:row>126</xdr:row>
      <xdr:rowOff>1521460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15411657-DC48-064A-9023-D51F82740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648960" y="216692480"/>
          <a:ext cx="1270000" cy="1257300"/>
        </a:xfrm>
        <a:prstGeom prst="rect">
          <a:avLst/>
        </a:prstGeom>
      </xdr:spPr>
    </xdr:pic>
    <xdr:clientData/>
  </xdr:twoCellAnchor>
  <xdr:twoCellAnchor editAs="oneCell">
    <xdr:from>
      <xdr:col>9</xdr:col>
      <xdr:colOff>193040</xdr:colOff>
      <xdr:row>127</xdr:row>
      <xdr:rowOff>172720</xdr:rowOff>
    </xdr:from>
    <xdr:to>
      <xdr:col>9</xdr:col>
      <xdr:colOff>1459865</xdr:colOff>
      <xdr:row>127</xdr:row>
      <xdr:rowOff>1430020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A3E420DD-61B8-6043-991D-7AE84F844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638800" y="218318080"/>
          <a:ext cx="1270000" cy="1257300"/>
        </a:xfrm>
        <a:prstGeom prst="rect">
          <a:avLst/>
        </a:prstGeom>
      </xdr:spPr>
    </xdr:pic>
    <xdr:clientData/>
  </xdr:twoCellAnchor>
  <xdr:twoCellAnchor editAs="oneCell">
    <xdr:from>
      <xdr:col>9</xdr:col>
      <xdr:colOff>172720</xdr:colOff>
      <xdr:row>128</xdr:row>
      <xdr:rowOff>193039</xdr:rowOff>
    </xdr:from>
    <xdr:to>
      <xdr:col>9</xdr:col>
      <xdr:colOff>1435735</xdr:colOff>
      <xdr:row>128</xdr:row>
      <xdr:rowOff>1522870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34AE19F6-1A6B-6C84-5FE3-FD77C66CA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618480" y="220055439"/>
          <a:ext cx="1259840" cy="1329831"/>
        </a:xfrm>
        <a:prstGeom prst="rect">
          <a:avLst/>
        </a:prstGeom>
      </xdr:spPr>
    </xdr:pic>
    <xdr:clientData/>
  </xdr:twoCellAnchor>
  <xdr:twoCellAnchor editAs="oneCell">
    <xdr:from>
      <xdr:col>9</xdr:col>
      <xdr:colOff>223520</xdr:colOff>
      <xdr:row>134</xdr:row>
      <xdr:rowOff>111760</xdr:rowOff>
    </xdr:from>
    <xdr:to>
      <xdr:col>9</xdr:col>
      <xdr:colOff>1371224</xdr:colOff>
      <xdr:row>134</xdr:row>
      <xdr:rowOff>1073700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29B39CEF-B3D0-954A-BBB9-489BEB468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669280" y="229880160"/>
          <a:ext cx="1147704" cy="965115"/>
        </a:xfrm>
        <a:prstGeom prst="rect">
          <a:avLst/>
        </a:prstGeom>
      </xdr:spPr>
    </xdr:pic>
    <xdr:clientData/>
  </xdr:twoCellAnchor>
  <xdr:twoCellAnchor editAs="oneCell">
    <xdr:from>
      <xdr:col>9</xdr:col>
      <xdr:colOff>120431</xdr:colOff>
      <xdr:row>135</xdr:row>
      <xdr:rowOff>98534</xdr:rowOff>
    </xdr:from>
    <xdr:to>
      <xdr:col>9</xdr:col>
      <xdr:colOff>1580931</xdr:colOff>
      <xdr:row>135</xdr:row>
      <xdr:rowOff>1454259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8AD47F34-BBAB-D04C-9567-60CF1057D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72672" y="231282327"/>
          <a:ext cx="1460500" cy="1358900"/>
        </a:xfrm>
        <a:prstGeom prst="rect">
          <a:avLst/>
        </a:prstGeom>
      </xdr:spPr>
    </xdr:pic>
    <xdr:clientData/>
  </xdr:twoCellAnchor>
  <xdr:twoCellAnchor editAs="oneCell">
    <xdr:from>
      <xdr:col>9</xdr:col>
      <xdr:colOff>98535</xdr:colOff>
      <xdr:row>136</xdr:row>
      <xdr:rowOff>525517</xdr:rowOff>
    </xdr:from>
    <xdr:to>
      <xdr:col>9</xdr:col>
      <xdr:colOff>875336</xdr:colOff>
      <xdr:row>136</xdr:row>
      <xdr:rowOff>1630705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C52545B7-9741-6C4D-8A59-A13B6D174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50776" y="235508362"/>
          <a:ext cx="776801" cy="1108363"/>
        </a:xfrm>
        <a:prstGeom prst="rect">
          <a:avLst/>
        </a:prstGeom>
      </xdr:spPr>
    </xdr:pic>
    <xdr:clientData/>
  </xdr:twoCellAnchor>
  <xdr:twoCellAnchor editAs="oneCell">
    <xdr:from>
      <xdr:col>9</xdr:col>
      <xdr:colOff>860324</xdr:colOff>
      <xdr:row>136</xdr:row>
      <xdr:rowOff>537062</xdr:rowOff>
    </xdr:from>
    <xdr:to>
      <xdr:col>9</xdr:col>
      <xdr:colOff>1597134</xdr:colOff>
      <xdr:row>136</xdr:row>
      <xdr:rowOff>1572978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A737FE7D-99C2-304D-AADE-C1BEE3B4C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6312565" y="235519907"/>
          <a:ext cx="736810" cy="1039091"/>
        </a:xfrm>
        <a:prstGeom prst="rect">
          <a:avLst/>
        </a:prstGeom>
      </xdr:spPr>
    </xdr:pic>
    <xdr:clientData/>
  </xdr:twoCellAnchor>
  <xdr:twoCellAnchor editAs="oneCell">
    <xdr:from>
      <xdr:col>9</xdr:col>
      <xdr:colOff>271119</xdr:colOff>
      <xdr:row>138</xdr:row>
      <xdr:rowOff>142327</xdr:rowOff>
    </xdr:from>
    <xdr:to>
      <xdr:col>9</xdr:col>
      <xdr:colOff>1440769</xdr:colOff>
      <xdr:row>138</xdr:row>
      <xdr:rowOff>942138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2B7EBB01-E887-314F-8810-78A0B7C63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723360" y="237533793"/>
          <a:ext cx="1172825" cy="796636"/>
        </a:xfrm>
        <a:prstGeom prst="rect">
          <a:avLst/>
        </a:prstGeom>
      </xdr:spPr>
    </xdr:pic>
    <xdr:clientData/>
  </xdr:twoCellAnchor>
  <xdr:twoCellAnchor editAs="oneCell">
    <xdr:from>
      <xdr:col>9</xdr:col>
      <xdr:colOff>109483</xdr:colOff>
      <xdr:row>138</xdr:row>
      <xdr:rowOff>938963</xdr:rowOff>
    </xdr:from>
    <xdr:to>
      <xdr:col>9</xdr:col>
      <xdr:colOff>1599381</xdr:colOff>
      <xdr:row>138</xdr:row>
      <xdr:rowOff>1827963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2DC1331-4482-854E-8FBB-CAFC6ED62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61724" y="238330429"/>
          <a:ext cx="1489898" cy="889000"/>
        </a:xfrm>
        <a:prstGeom prst="rect">
          <a:avLst/>
        </a:prstGeom>
      </xdr:spPr>
    </xdr:pic>
    <xdr:clientData/>
  </xdr:twoCellAnchor>
  <xdr:twoCellAnchor editAs="oneCell">
    <xdr:from>
      <xdr:col>9</xdr:col>
      <xdr:colOff>273707</xdr:colOff>
      <xdr:row>139</xdr:row>
      <xdr:rowOff>153276</xdr:rowOff>
    </xdr:from>
    <xdr:to>
      <xdr:col>9</xdr:col>
      <xdr:colOff>1370524</xdr:colOff>
      <xdr:row>139</xdr:row>
      <xdr:rowOff>733723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AD8B5501-E5E0-7E42-B585-38AFA8355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725948" y="239395000"/>
          <a:ext cx="1096817" cy="577272"/>
        </a:xfrm>
        <a:prstGeom prst="rect">
          <a:avLst/>
        </a:prstGeom>
      </xdr:spPr>
    </xdr:pic>
    <xdr:clientData/>
  </xdr:twoCellAnchor>
  <xdr:twoCellAnchor editAs="oneCell">
    <xdr:from>
      <xdr:col>9</xdr:col>
      <xdr:colOff>366070</xdr:colOff>
      <xdr:row>139</xdr:row>
      <xdr:rowOff>869095</xdr:rowOff>
    </xdr:from>
    <xdr:to>
      <xdr:col>9</xdr:col>
      <xdr:colOff>1278161</xdr:colOff>
      <xdr:row>139</xdr:row>
      <xdr:rowOff>1820237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9AF78E3B-A76C-5C4F-951B-C2D1FB51A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818311" y="240110819"/>
          <a:ext cx="912091" cy="954317"/>
        </a:xfrm>
        <a:prstGeom prst="rect">
          <a:avLst/>
        </a:prstGeom>
      </xdr:spPr>
    </xdr:pic>
    <xdr:clientData/>
  </xdr:twoCellAnchor>
  <xdr:twoCellAnchor editAs="oneCell">
    <xdr:from>
      <xdr:col>9</xdr:col>
      <xdr:colOff>43793</xdr:colOff>
      <xdr:row>140</xdr:row>
      <xdr:rowOff>240862</xdr:rowOff>
    </xdr:from>
    <xdr:to>
      <xdr:col>9</xdr:col>
      <xdr:colOff>924423</xdr:colOff>
      <xdr:row>140</xdr:row>
      <xdr:rowOff>1191813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BB1F08A9-27B1-2741-903B-BE493F1D6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496034" y="241442328"/>
          <a:ext cx="877455" cy="954126"/>
        </a:xfrm>
        <a:prstGeom prst="rect">
          <a:avLst/>
        </a:prstGeom>
      </xdr:spPr>
    </xdr:pic>
    <xdr:clientData/>
  </xdr:twoCellAnchor>
  <xdr:twoCellAnchor editAs="oneCell">
    <xdr:from>
      <xdr:col>9</xdr:col>
      <xdr:colOff>817338</xdr:colOff>
      <xdr:row>140</xdr:row>
      <xdr:rowOff>287043</xdr:rowOff>
    </xdr:from>
    <xdr:to>
      <xdr:col>9</xdr:col>
      <xdr:colOff>1645435</xdr:colOff>
      <xdr:row>140</xdr:row>
      <xdr:rowOff>1792320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F1B1DB90-50DC-1E46-9D15-984F3670F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6269579" y="241488509"/>
          <a:ext cx="831272" cy="1505277"/>
        </a:xfrm>
        <a:prstGeom prst="rect">
          <a:avLst/>
        </a:prstGeom>
      </xdr:spPr>
    </xdr:pic>
    <xdr:clientData/>
  </xdr:twoCellAnchor>
  <xdr:twoCellAnchor editAs="oneCell">
    <xdr:from>
      <xdr:col>9</xdr:col>
      <xdr:colOff>306552</xdr:colOff>
      <xdr:row>141</xdr:row>
      <xdr:rowOff>54742</xdr:rowOff>
    </xdr:from>
    <xdr:to>
      <xdr:col>9</xdr:col>
      <xdr:colOff>1486938</xdr:colOff>
      <xdr:row>141</xdr:row>
      <xdr:rowOff>932197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08877F08-F1E8-8A46-AE7E-459FC7092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758793" y="243172156"/>
          <a:ext cx="1180386" cy="877455"/>
        </a:xfrm>
        <a:prstGeom prst="rect">
          <a:avLst/>
        </a:prstGeom>
      </xdr:spPr>
    </xdr:pic>
    <xdr:clientData/>
  </xdr:twoCellAnchor>
  <xdr:twoCellAnchor editAs="oneCell">
    <xdr:from>
      <xdr:col>9</xdr:col>
      <xdr:colOff>341189</xdr:colOff>
      <xdr:row>141</xdr:row>
      <xdr:rowOff>1047652</xdr:rowOff>
    </xdr:from>
    <xdr:to>
      <xdr:col>9</xdr:col>
      <xdr:colOff>1435602</xdr:colOff>
      <xdr:row>141</xdr:row>
      <xdr:rowOff>1760295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F899F0D8-7FE9-8646-B4DA-7C82287BA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793430" y="244165066"/>
          <a:ext cx="1097588" cy="715818"/>
        </a:xfrm>
        <a:prstGeom prst="rect">
          <a:avLst/>
        </a:prstGeom>
      </xdr:spPr>
    </xdr:pic>
    <xdr:clientData/>
  </xdr:twoCellAnchor>
  <xdr:twoCellAnchor editAs="oneCell">
    <xdr:from>
      <xdr:col>9</xdr:col>
      <xdr:colOff>524641</xdr:colOff>
      <xdr:row>142</xdr:row>
      <xdr:rowOff>42917</xdr:rowOff>
    </xdr:from>
    <xdr:to>
      <xdr:col>9</xdr:col>
      <xdr:colOff>1154854</xdr:colOff>
      <xdr:row>142</xdr:row>
      <xdr:rowOff>905652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6CA2D4BD-A12F-8741-A63B-0E67983E8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976882" y="246203951"/>
          <a:ext cx="627038" cy="865910"/>
        </a:xfrm>
        <a:prstGeom prst="rect">
          <a:avLst/>
        </a:prstGeom>
      </xdr:spPr>
    </xdr:pic>
    <xdr:clientData/>
  </xdr:twoCellAnchor>
  <xdr:twoCellAnchor editAs="oneCell">
    <xdr:from>
      <xdr:col>9</xdr:col>
      <xdr:colOff>492673</xdr:colOff>
      <xdr:row>143</xdr:row>
      <xdr:rowOff>98534</xdr:rowOff>
    </xdr:from>
    <xdr:to>
      <xdr:col>9</xdr:col>
      <xdr:colOff>1193771</xdr:colOff>
      <xdr:row>143</xdr:row>
      <xdr:rowOff>850543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23DC87AF-3254-A441-B165-A462C7741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944914" y="247223017"/>
          <a:ext cx="704273" cy="755184"/>
        </a:xfrm>
        <a:prstGeom prst="rect">
          <a:avLst/>
        </a:prstGeom>
      </xdr:spPr>
    </xdr:pic>
    <xdr:clientData/>
  </xdr:twoCellAnchor>
  <xdr:twoCellAnchor editAs="oneCell">
    <xdr:from>
      <xdr:col>9</xdr:col>
      <xdr:colOff>481724</xdr:colOff>
      <xdr:row>144</xdr:row>
      <xdr:rowOff>153275</xdr:rowOff>
    </xdr:from>
    <xdr:to>
      <xdr:col>9</xdr:col>
      <xdr:colOff>1136641</xdr:colOff>
      <xdr:row>144</xdr:row>
      <xdr:rowOff>997299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B5263907-D428-A143-B4D2-0BB263970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933965" y="248197413"/>
          <a:ext cx="658092" cy="847199"/>
        </a:xfrm>
        <a:prstGeom prst="rect">
          <a:avLst/>
        </a:prstGeom>
      </xdr:spPr>
    </xdr:pic>
    <xdr:clientData/>
  </xdr:twoCellAnchor>
  <xdr:twoCellAnchor editAs="oneCell">
    <xdr:from>
      <xdr:col>9</xdr:col>
      <xdr:colOff>253180</xdr:colOff>
      <xdr:row>145</xdr:row>
      <xdr:rowOff>63774</xdr:rowOff>
    </xdr:from>
    <xdr:to>
      <xdr:col>9</xdr:col>
      <xdr:colOff>1221282</xdr:colOff>
      <xdr:row>145</xdr:row>
      <xdr:rowOff>1035051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741B7F6B-EF9D-A049-871E-64B72998C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698305" y="247483587"/>
          <a:ext cx="968102" cy="968102"/>
        </a:xfrm>
        <a:prstGeom prst="rect">
          <a:avLst/>
        </a:prstGeom>
      </xdr:spPr>
    </xdr:pic>
    <xdr:clientData/>
  </xdr:twoCellAnchor>
  <xdr:twoCellAnchor editAs="oneCell">
    <xdr:from>
      <xdr:col>9</xdr:col>
      <xdr:colOff>459827</xdr:colOff>
      <xdr:row>146</xdr:row>
      <xdr:rowOff>83275</xdr:rowOff>
    </xdr:from>
    <xdr:to>
      <xdr:col>9</xdr:col>
      <xdr:colOff>1222374</xdr:colOff>
      <xdr:row>146</xdr:row>
      <xdr:rowOff>1096829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F94DB8C8-51A4-D24A-8777-6F6F74E37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904952" y="248566713"/>
          <a:ext cx="762547" cy="1016729"/>
        </a:xfrm>
        <a:prstGeom prst="rect">
          <a:avLst/>
        </a:prstGeom>
      </xdr:spPr>
    </xdr:pic>
    <xdr:clientData/>
  </xdr:twoCellAnchor>
  <xdr:twoCellAnchor editAs="oneCell">
    <xdr:from>
      <xdr:col>9</xdr:col>
      <xdr:colOff>43794</xdr:colOff>
      <xdr:row>147</xdr:row>
      <xdr:rowOff>284656</xdr:rowOff>
    </xdr:from>
    <xdr:to>
      <xdr:col>9</xdr:col>
      <xdr:colOff>731265</xdr:colOff>
      <xdr:row>147</xdr:row>
      <xdr:rowOff>1312202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82D51839-74DA-7541-8744-15408C1D7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496035" y="251602328"/>
          <a:ext cx="690646" cy="1027546"/>
        </a:xfrm>
        <a:prstGeom prst="rect">
          <a:avLst/>
        </a:prstGeom>
      </xdr:spPr>
    </xdr:pic>
    <xdr:clientData/>
  </xdr:twoCellAnchor>
  <xdr:twoCellAnchor editAs="oneCell">
    <xdr:from>
      <xdr:col>9</xdr:col>
      <xdr:colOff>849893</xdr:colOff>
      <xdr:row>147</xdr:row>
      <xdr:rowOff>284657</xdr:rowOff>
    </xdr:from>
    <xdr:to>
      <xdr:col>9</xdr:col>
      <xdr:colOff>1628772</xdr:colOff>
      <xdr:row>147</xdr:row>
      <xdr:rowOff>1335294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2834B644-9101-A645-BE92-0325CDA95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 flipH="1">
          <a:off x="6296660" y="249752071"/>
          <a:ext cx="782054" cy="1050637"/>
        </a:xfrm>
        <a:prstGeom prst="rect">
          <a:avLst/>
        </a:prstGeom>
      </xdr:spPr>
    </xdr:pic>
    <xdr:clientData/>
  </xdr:twoCellAnchor>
  <xdr:twoCellAnchor editAs="oneCell">
    <xdr:from>
      <xdr:col>9</xdr:col>
      <xdr:colOff>389211</xdr:colOff>
      <xdr:row>148</xdr:row>
      <xdr:rowOff>133977</xdr:rowOff>
    </xdr:from>
    <xdr:to>
      <xdr:col>9</xdr:col>
      <xdr:colOff>1266825</xdr:colOff>
      <xdr:row>148</xdr:row>
      <xdr:rowOff>1207479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D385B038-92D8-6F4A-8B37-B3B3D2C38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834336" y="251181227"/>
          <a:ext cx="880789" cy="1070327"/>
        </a:xfrm>
        <a:prstGeom prst="rect">
          <a:avLst/>
        </a:prstGeom>
      </xdr:spPr>
    </xdr:pic>
    <xdr:clientData/>
  </xdr:twoCellAnchor>
  <xdr:twoCellAnchor editAs="oneCell">
    <xdr:from>
      <xdr:col>9</xdr:col>
      <xdr:colOff>393891</xdr:colOff>
      <xdr:row>149</xdr:row>
      <xdr:rowOff>25454</xdr:rowOff>
    </xdr:from>
    <xdr:to>
      <xdr:col>9</xdr:col>
      <xdr:colOff>1293812</xdr:colOff>
      <xdr:row>149</xdr:row>
      <xdr:rowOff>1211900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D3C509BC-4FD7-C24B-84D7-05347B807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839016" y="252366517"/>
          <a:ext cx="899921" cy="1189621"/>
        </a:xfrm>
        <a:prstGeom prst="rect">
          <a:avLst/>
        </a:prstGeom>
      </xdr:spPr>
    </xdr:pic>
    <xdr:clientData/>
  </xdr:twoCellAnchor>
  <xdr:twoCellAnchor editAs="oneCell">
    <xdr:from>
      <xdr:col>9</xdr:col>
      <xdr:colOff>388117</xdr:colOff>
      <xdr:row>150</xdr:row>
      <xdr:rowOff>36278</xdr:rowOff>
    </xdr:from>
    <xdr:to>
      <xdr:col>9</xdr:col>
      <xdr:colOff>1306513</xdr:colOff>
      <xdr:row>150</xdr:row>
      <xdr:rowOff>1135637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70F65193-BEDF-0940-A90F-38A82D4AA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833242" y="253647341"/>
          <a:ext cx="921571" cy="1096184"/>
        </a:xfrm>
        <a:prstGeom prst="rect">
          <a:avLst/>
        </a:prstGeom>
      </xdr:spPr>
    </xdr:pic>
    <xdr:clientData/>
  </xdr:twoCellAnchor>
  <xdr:twoCellAnchor editAs="oneCell">
    <xdr:from>
      <xdr:col>9</xdr:col>
      <xdr:colOff>344099</xdr:colOff>
      <xdr:row>151</xdr:row>
      <xdr:rowOff>66260</xdr:rowOff>
    </xdr:from>
    <xdr:to>
      <xdr:col>9</xdr:col>
      <xdr:colOff>1373187</xdr:colOff>
      <xdr:row>151</xdr:row>
      <xdr:rowOff>1273863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4CA9C631-ED44-624E-8DE1-96BDAA263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789224" y="254844135"/>
          <a:ext cx="1029088" cy="1207603"/>
        </a:xfrm>
        <a:prstGeom prst="rect">
          <a:avLst/>
        </a:prstGeom>
      </xdr:spPr>
    </xdr:pic>
    <xdr:clientData/>
  </xdr:twoCellAnchor>
  <xdr:twoCellAnchor editAs="oneCell">
    <xdr:from>
      <xdr:col>9</xdr:col>
      <xdr:colOff>488294</xdr:colOff>
      <xdr:row>152</xdr:row>
      <xdr:rowOff>65889</xdr:rowOff>
    </xdr:from>
    <xdr:to>
      <xdr:col>9</xdr:col>
      <xdr:colOff>1114241</xdr:colOff>
      <xdr:row>152</xdr:row>
      <xdr:rowOff>923427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88E44E82-5F26-0548-9E17-9D7054332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940535" y="257886837"/>
          <a:ext cx="629122" cy="854363"/>
        </a:xfrm>
        <a:prstGeom prst="rect">
          <a:avLst/>
        </a:prstGeom>
      </xdr:spPr>
    </xdr:pic>
    <xdr:clientData/>
  </xdr:twoCellAnchor>
  <xdr:twoCellAnchor editAs="oneCell">
    <xdr:from>
      <xdr:col>9</xdr:col>
      <xdr:colOff>522931</xdr:colOff>
      <xdr:row>153</xdr:row>
      <xdr:rowOff>182934</xdr:rowOff>
    </xdr:from>
    <xdr:to>
      <xdr:col>9</xdr:col>
      <xdr:colOff>1096434</xdr:colOff>
      <xdr:row>153</xdr:row>
      <xdr:rowOff>1164299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5E7D941B-0C8A-0149-95D5-1FF1C0FAB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975172" y="258868796"/>
          <a:ext cx="576678" cy="981365"/>
        </a:xfrm>
        <a:prstGeom prst="rect">
          <a:avLst/>
        </a:prstGeom>
      </xdr:spPr>
    </xdr:pic>
    <xdr:clientData/>
  </xdr:twoCellAnchor>
  <xdr:twoCellAnchor editAs="oneCell">
    <xdr:from>
      <xdr:col>9</xdr:col>
      <xdr:colOff>289024</xdr:colOff>
      <xdr:row>154</xdr:row>
      <xdr:rowOff>21344</xdr:rowOff>
    </xdr:from>
    <xdr:to>
      <xdr:col>9</xdr:col>
      <xdr:colOff>1238018</xdr:colOff>
      <xdr:row>154</xdr:row>
      <xdr:rowOff>1025799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AEBF5C63-0D03-B341-953B-D87F6C839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742553" y="259912436"/>
          <a:ext cx="948994" cy="1004455"/>
        </a:xfrm>
        <a:prstGeom prst="rect">
          <a:avLst/>
        </a:prstGeom>
      </xdr:spPr>
    </xdr:pic>
    <xdr:clientData/>
  </xdr:twoCellAnchor>
  <xdr:twoCellAnchor editAs="oneCell">
    <xdr:from>
      <xdr:col>9</xdr:col>
      <xdr:colOff>416898</xdr:colOff>
      <xdr:row>155</xdr:row>
      <xdr:rowOff>108663</xdr:rowOff>
    </xdr:from>
    <xdr:to>
      <xdr:col>9</xdr:col>
      <xdr:colOff>1112801</xdr:colOff>
      <xdr:row>155</xdr:row>
      <xdr:rowOff>963449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6C1DAC88-17EB-984F-A8BC-07A5A068D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870427" y="261045638"/>
          <a:ext cx="692728" cy="851611"/>
        </a:xfrm>
        <a:prstGeom prst="rect">
          <a:avLst/>
        </a:prstGeom>
      </xdr:spPr>
    </xdr:pic>
    <xdr:clientData/>
  </xdr:twoCellAnchor>
  <xdr:twoCellAnchor editAs="oneCell">
    <xdr:from>
      <xdr:col>9</xdr:col>
      <xdr:colOff>416025</xdr:colOff>
      <xdr:row>156</xdr:row>
      <xdr:rowOff>49577</xdr:rowOff>
    </xdr:from>
    <xdr:to>
      <xdr:col>9</xdr:col>
      <xdr:colOff>1192745</xdr:colOff>
      <xdr:row>156</xdr:row>
      <xdr:rowOff>931902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1CC75E03-3296-4B48-9E6B-0ABA0B98C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869554" y="261979073"/>
          <a:ext cx="773545" cy="882325"/>
        </a:xfrm>
        <a:prstGeom prst="rect">
          <a:avLst/>
        </a:prstGeom>
      </xdr:spPr>
    </xdr:pic>
    <xdr:clientData/>
  </xdr:twoCellAnchor>
  <xdr:twoCellAnchor editAs="oneCell">
    <xdr:from>
      <xdr:col>9</xdr:col>
      <xdr:colOff>352185</xdr:colOff>
      <xdr:row>157</xdr:row>
      <xdr:rowOff>133596</xdr:rowOff>
    </xdr:from>
    <xdr:to>
      <xdr:col>9</xdr:col>
      <xdr:colOff>1183457</xdr:colOff>
      <xdr:row>157</xdr:row>
      <xdr:rowOff>1064621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2BA9FA42-3946-2B4B-9681-E861E851D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805714" y="263023596"/>
          <a:ext cx="831272" cy="931025"/>
        </a:xfrm>
        <a:prstGeom prst="rect">
          <a:avLst/>
        </a:prstGeom>
      </xdr:spPr>
    </xdr:pic>
    <xdr:clientData/>
  </xdr:twoCellAnchor>
  <xdr:twoCellAnchor editAs="oneCell">
    <xdr:from>
      <xdr:col>9</xdr:col>
      <xdr:colOff>277479</xdr:colOff>
      <xdr:row>158</xdr:row>
      <xdr:rowOff>74706</xdr:rowOff>
    </xdr:from>
    <xdr:to>
      <xdr:col>9</xdr:col>
      <xdr:colOff>1286458</xdr:colOff>
      <xdr:row>158</xdr:row>
      <xdr:rowOff>1067615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6F8A2040-8EB8-EA49-AE5D-9ED70BAFB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731008" y="264074622"/>
          <a:ext cx="1005804" cy="992909"/>
        </a:xfrm>
        <a:prstGeom prst="rect">
          <a:avLst/>
        </a:prstGeom>
      </xdr:spPr>
    </xdr:pic>
    <xdr:clientData/>
  </xdr:twoCellAnchor>
  <xdr:twoCellAnchor editAs="oneCell">
    <xdr:from>
      <xdr:col>9</xdr:col>
      <xdr:colOff>335205</xdr:colOff>
      <xdr:row>159</xdr:row>
      <xdr:rowOff>181623</xdr:rowOff>
    </xdr:from>
    <xdr:to>
      <xdr:col>9</xdr:col>
      <xdr:colOff>1235750</xdr:colOff>
      <xdr:row>159</xdr:row>
      <xdr:rowOff>1087693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5FF2258E-F245-974B-A773-DDD67DBBE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788734" y="265206077"/>
          <a:ext cx="900545" cy="906070"/>
        </a:xfrm>
        <a:prstGeom prst="rect">
          <a:avLst/>
        </a:prstGeom>
      </xdr:spPr>
    </xdr:pic>
    <xdr:clientData/>
  </xdr:twoCellAnchor>
  <xdr:twoCellAnchor editAs="oneCell">
    <xdr:from>
      <xdr:col>9</xdr:col>
      <xdr:colOff>358297</xdr:colOff>
      <xdr:row>160</xdr:row>
      <xdr:rowOff>107109</xdr:rowOff>
    </xdr:from>
    <xdr:to>
      <xdr:col>9</xdr:col>
      <xdr:colOff>1363181</xdr:colOff>
      <xdr:row>160</xdr:row>
      <xdr:rowOff>1207103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B9D43451-A398-554E-B184-FCDD90A02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811826" y="266337529"/>
          <a:ext cx="1008059" cy="1096819"/>
        </a:xfrm>
        <a:prstGeom prst="rect">
          <a:avLst/>
        </a:prstGeom>
      </xdr:spPr>
    </xdr:pic>
    <xdr:clientData/>
  </xdr:twoCellAnchor>
  <xdr:twoCellAnchor editAs="oneCell">
    <xdr:from>
      <xdr:col>9</xdr:col>
      <xdr:colOff>315608</xdr:colOff>
      <xdr:row>161</xdr:row>
      <xdr:rowOff>64420</xdr:rowOff>
    </xdr:from>
    <xdr:to>
      <xdr:col>9</xdr:col>
      <xdr:colOff>1288601</xdr:colOff>
      <xdr:row>161</xdr:row>
      <xdr:rowOff>1097278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A7A89122-DC32-5246-9765-B13888501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769137" y="267756941"/>
          <a:ext cx="969818" cy="1029683"/>
        </a:xfrm>
        <a:prstGeom prst="rect">
          <a:avLst/>
        </a:prstGeom>
      </xdr:spPr>
    </xdr:pic>
    <xdr:clientData/>
  </xdr:twoCellAnchor>
  <xdr:twoCellAnchor editAs="oneCell">
    <xdr:from>
      <xdr:col>9</xdr:col>
      <xdr:colOff>819728</xdr:colOff>
      <xdr:row>162</xdr:row>
      <xdr:rowOff>129813</xdr:rowOff>
    </xdr:from>
    <xdr:to>
      <xdr:col>9</xdr:col>
      <xdr:colOff>1421395</xdr:colOff>
      <xdr:row>162</xdr:row>
      <xdr:rowOff>773184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EF8E42BA-8EBF-B740-BE2F-9BCF91619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6273257" y="268942922"/>
          <a:ext cx="598492" cy="646546"/>
        </a:xfrm>
        <a:prstGeom prst="rect">
          <a:avLst/>
        </a:prstGeom>
      </xdr:spPr>
    </xdr:pic>
    <xdr:clientData/>
  </xdr:twoCellAnchor>
  <xdr:twoCellAnchor editAs="oneCell">
    <xdr:from>
      <xdr:col>9</xdr:col>
      <xdr:colOff>184728</xdr:colOff>
      <xdr:row>162</xdr:row>
      <xdr:rowOff>106723</xdr:rowOff>
    </xdr:from>
    <xdr:to>
      <xdr:col>9</xdr:col>
      <xdr:colOff>859789</xdr:colOff>
      <xdr:row>162</xdr:row>
      <xdr:rowOff>865548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5296EDFA-4DD7-D343-9922-C56D4A175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638257" y="268919832"/>
          <a:ext cx="675061" cy="762000"/>
        </a:xfrm>
        <a:prstGeom prst="rect">
          <a:avLst/>
        </a:prstGeom>
      </xdr:spPr>
    </xdr:pic>
    <xdr:clientData/>
  </xdr:twoCellAnchor>
  <xdr:twoCellAnchor editAs="oneCell">
    <xdr:from>
      <xdr:col>9</xdr:col>
      <xdr:colOff>64034</xdr:colOff>
      <xdr:row>163</xdr:row>
      <xdr:rowOff>188996</xdr:rowOff>
    </xdr:from>
    <xdr:to>
      <xdr:col>9</xdr:col>
      <xdr:colOff>960057</xdr:colOff>
      <xdr:row>163</xdr:row>
      <xdr:rowOff>1190275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01AC2FC1-B0FC-1744-9054-19B4C7A3A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17563" y="269919920"/>
          <a:ext cx="892848" cy="1004454"/>
        </a:xfrm>
        <a:prstGeom prst="rect">
          <a:avLst/>
        </a:prstGeom>
      </xdr:spPr>
    </xdr:pic>
    <xdr:clientData/>
  </xdr:twoCellAnchor>
  <xdr:twoCellAnchor editAs="oneCell">
    <xdr:from>
      <xdr:col>9</xdr:col>
      <xdr:colOff>906853</xdr:colOff>
      <xdr:row>163</xdr:row>
      <xdr:rowOff>327540</xdr:rowOff>
    </xdr:from>
    <xdr:to>
      <xdr:col>9</xdr:col>
      <xdr:colOff>1523264</xdr:colOff>
      <xdr:row>163</xdr:row>
      <xdr:rowOff>1017093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63333319-7321-064A-A895-2FAA4C056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6360382" y="270058464"/>
          <a:ext cx="616411" cy="692728"/>
        </a:xfrm>
        <a:prstGeom prst="rect">
          <a:avLst/>
        </a:prstGeom>
      </xdr:spPr>
    </xdr:pic>
    <xdr:clientData/>
  </xdr:twoCellAnchor>
  <xdr:twoCellAnchor editAs="oneCell">
    <xdr:from>
      <xdr:col>9</xdr:col>
      <xdr:colOff>366835</xdr:colOff>
      <xdr:row>164</xdr:row>
      <xdr:rowOff>96050</xdr:rowOff>
    </xdr:from>
    <xdr:to>
      <xdr:col>9</xdr:col>
      <xdr:colOff>1198319</xdr:colOff>
      <xdr:row>164</xdr:row>
      <xdr:rowOff>1172952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B7D27C34-8C91-754E-B29A-E223BDA57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820364" y="271214369"/>
          <a:ext cx="831484" cy="1073727"/>
        </a:xfrm>
        <a:prstGeom prst="rect">
          <a:avLst/>
        </a:prstGeom>
      </xdr:spPr>
    </xdr:pic>
    <xdr:clientData/>
  </xdr:twoCellAnchor>
  <xdr:twoCellAnchor editAs="oneCell">
    <xdr:from>
      <xdr:col>9</xdr:col>
      <xdr:colOff>412144</xdr:colOff>
      <xdr:row>165</xdr:row>
      <xdr:rowOff>125448</xdr:rowOff>
    </xdr:from>
    <xdr:to>
      <xdr:col>9</xdr:col>
      <xdr:colOff>1055515</xdr:colOff>
      <xdr:row>165</xdr:row>
      <xdr:rowOff>1030612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1CB00BC9-8293-0E48-A223-82229869C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865673" y="272428389"/>
          <a:ext cx="646546" cy="905164"/>
        </a:xfrm>
        <a:prstGeom prst="rect">
          <a:avLst/>
        </a:prstGeom>
      </xdr:spPr>
    </xdr:pic>
    <xdr:clientData/>
  </xdr:twoCellAnchor>
  <xdr:twoCellAnchor editAs="oneCell">
    <xdr:from>
      <xdr:col>9</xdr:col>
      <xdr:colOff>96051</xdr:colOff>
      <xdr:row>166</xdr:row>
      <xdr:rowOff>131948</xdr:rowOff>
    </xdr:from>
    <xdr:to>
      <xdr:col>9</xdr:col>
      <xdr:colOff>808848</xdr:colOff>
      <xdr:row>166</xdr:row>
      <xdr:rowOff>893947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08634C6D-5B23-5E40-A33E-DA14F87C4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49580" y="273480772"/>
          <a:ext cx="715972" cy="761999"/>
        </a:xfrm>
        <a:prstGeom prst="rect">
          <a:avLst/>
        </a:prstGeom>
      </xdr:spPr>
    </xdr:pic>
    <xdr:clientData/>
  </xdr:twoCellAnchor>
  <xdr:twoCellAnchor editAs="oneCell">
    <xdr:from>
      <xdr:col>9</xdr:col>
      <xdr:colOff>961961</xdr:colOff>
      <xdr:row>166</xdr:row>
      <xdr:rowOff>120401</xdr:rowOff>
    </xdr:from>
    <xdr:to>
      <xdr:col>9</xdr:col>
      <xdr:colOff>1627529</xdr:colOff>
      <xdr:row>166</xdr:row>
      <xdr:rowOff>885577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66C87974-D3B6-9B44-8E45-725B5798B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6415490" y="273469225"/>
          <a:ext cx="662393" cy="762001"/>
        </a:xfrm>
        <a:prstGeom prst="rect">
          <a:avLst/>
        </a:prstGeom>
      </xdr:spPr>
    </xdr:pic>
    <xdr:clientData/>
  </xdr:twoCellAnchor>
  <xdr:twoCellAnchor editAs="oneCell">
    <xdr:from>
      <xdr:col>9</xdr:col>
      <xdr:colOff>231781</xdr:colOff>
      <xdr:row>167</xdr:row>
      <xdr:rowOff>146695</xdr:rowOff>
    </xdr:from>
    <xdr:to>
      <xdr:col>9</xdr:col>
      <xdr:colOff>1267697</xdr:colOff>
      <xdr:row>167</xdr:row>
      <xdr:rowOff>1235662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AF3115EB-F569-1B4C-B5C1-885F9AEF0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685310" y="274456023"/>
          <a:ext cx="1039091" cy="1088967"/>
        </a:xfrm>
        <a:prstGeom prst="rect">
          <a:avLst/>
        </a:prstGeom>
      </xdr:spPr>
    </xdr:pic>
    <xdr:clientData/>
  </xdr:twoCellAnchor>
  <xdr:twoCellAnchor editAs="oneCell">
    <xdr:from>
      <xdr:col>9</xdr:col>
      <xdr:colOff>85379</xdr:colOff>
      <xdr:row>137</xdr:row>
      <xdr:rowOff>96049</xdr:rowOff>
    </xdr:from>
    <xdr:to>
      <xdr:col>9</xdr:col>
      <xdr:colOff>978131</xdr:colOff>
      <xdr:row>137</xdr:row>
      <xdr:rowOff>742594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A87FC7A5-DF4F-BB49-80D3-709B34DA0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38908" y="234971343"/>
          <a:ext cx="895927" cy="646545"/>
        </a:xfrm>
        <a:prstGeom prst="rect">
          <a:avLst/>
        </a:prstGeom>
      </xdr:spPr>
    </xdr:pic>
    <xdr:clientData/>
  </xdr:twoCellAnchor>
  <xdr:twoCellAnchor editAs="oneCell">
    <xdr:from>
      <xdr:col>9</xdr:col>
      <xdr:colOff>902486</xdr:colOff>
      <xdr:row>137</xdr:row>
      <xdr:rowOff>412820</xdr:rowOff>
    </xdr:from>
    <xdr:to>
      <xdr:col>9</xdr:col>
      <xdr:colOff>1607600</xdr:colOff>
      <xdr:row>137</xdr:row>
      <xdr:rowOff>1197911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6A982A4-F132-4548-AC7A-F10BD323F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6356015" y="235288114"/>
          <a:ext cx="708289" cy="785091"/>
        </a:xfrm>
        <a:prstGeom prst="rect">
          <a:avLst/>
        </a:prstGeom>
      </xdr:spPr>
    </xdr:pic>
    <xdr:clientData/>
  </xdr:twoCellAnchor>
  <xdr:twoCellAnchor editAs="oneCell">
    <xdr:from>
      <xdr:col>9</xdr:col>
      <xdr:colOff>322384</xdr:colOff>
      <xdr:row>70</xdr:row>
      <xdr:rowOff>322384</xdr:rowOff>
    </xdr:from>
    <xdr:to>
      <xdr:col>9</xdr:col>
      <xdr:colOff>1389184</xdr:colOff>
      <xdr:row>70</xdr:row>
      <xdr:rowOff>1389184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A0F83DD-DBBF-2445-BA3B-0724FD3D2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773615" y="112131230"/>
          <a:ext cx="1066800" cy="1066800"/>
        </a:xfrm>
        <a:prstGeom prst="rect">
          <a:avLst/>
        </a:prstGeom>
      </xdr:spPr>
    </xdr:pic>
    <xdr:clientData/>
  </xdr:twoCellAnchor>
  <xdr:twoCellAnchor>
    <xdr:from>
      <xdr:col>3</xdr:col>
      <xdr:colOff>92177</xdr:colOff>
      <xdr:row>1</xdr:row>
      <xdr:rowOff>204839</xdr:rowOff>
    </xdr:from>
    <xdr:to>
      <xdr:col>10</xdr:col>
      <xdr:colOff>573548</xdr:colOff>
      <xdr:row>3</xdr:row>
      <xdr:rowOff>1147097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35" name="Chart 234">
              <a:extLst>
                <a:ext uri="{FF2B5EF4-FFF2-40B4-BE49-F238E27FC236}">
                  <a16:creationId xmlns:a16="http://schemas.microsoft.com/office/drawing/2014/main" id="{2CF1539C-6792-224E-A2E0-82B43A376D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92677" y="1173214"/>
              <a:ext cx="8349021" cy="43776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139700</xdr:colOff>
      <xdr:row>1</xdr:row>
      <xdr:rowOff>168275</xdr:rowOff>
    </xdr:from>
    <xdr:to>
      <xdr:col>11</xdr:col>
      <xdr:colOff>559404</xdr:colOff>
      <xdr:row>54</xdr:row>
      <xdr:rowOff>87540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B7BE832-1D39-F640-5DB7-C4C484654E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62275" y="368300"/>
              <a:ext cx="10516204" cy="105174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letz, Heather" refreshedDate="45947.48340636574" createdVersion="8" refreshedVersion="8" minRefreshableVersion="3" recordCount="167" xr:uid="{C43C9067-2B28-46E9-B264-ACEE5E4FFF2A}">
  <cacheSource type="worksheet">
    <worksheetSource name="Table1"/>
  </cacheSource>
  <cacheFields count="3">
    <cacheField name="Year" numFmtId="0">
      <sharedItems containsSemiMixedTypes="0" containsString="0" containsNumber="1" containsInteger="1" minValue="2006" maxValue="2021" count="15">
        <n v="2006"/>
        <n v="2007"/>
        <n v="2008"/>
        <n v="2010"/>
        <n v="2011"/>
        <n v="2012"/>
        <n v="2013"/>
        <n v="2014"/>
        <n v="2015"/>
        <n v="2016"/>
        <n v="2017"/>
        <n v="2018"/>
        <n v="2019"/>
        <n v="2020"/>
        <n v="2021"/>
      </sharedItems>
    </cacheField>
    <cacheField name="Module area [m^2]" numFmtId="0">
      <sharedItems containsSemiMixedTypes="0" containsString="0" containsNumber="1" minValue="1.1011" maxValue="3.1063519999999998"/>
    </cacheField>
    <cacheField name="Normalized Al weight [kg/m^2]" numFmtId="0">
      <sharedItems containsSemiMixedTypes="0" containsString="0" containsNumber="1" minValue="1.0265071523479277" maxValue="3.23153454545454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letz, Heather" refreshedDate="45950.666916550923" createdVersion="8" refreshedVersion="8" minRefreshableVersion="3" recordCount="168" xr:uid="{74B633E1-E9A1-41A3-B010-5648BCC085BC}">
  <cacheSource type="worksheet">
    <worksheetSource ref="A1:D1048576" sheet="ModuleMassMaths"/>
  </cacheSource>
  <cacheFields count="4">
    <cacheField name="Manufacturer" numFmtId="0">
      <sharedItems containsBlank="1" count="32">
        <s v="Astronergy"/>
        <s v="Canadian Solar"/>
        <s v="GCL"/>
        <s v="Hyundai"/>
        <s v="JA Solar"/>
        <s v="Jinko"/>
        <s v="LG"/>
        <s v="Longi Solar"/>
        <s v="Phono Solar"/>
        <s v="Seraphim"/>
        <s v="Silfab"/>
        <s v="Solaria"/>
        <s v="SolarWorld"/>
        <s v="Sunpower"/>
        <s v="Suntech Power"/>
        <s v="Talesun Solar"/>
        <s v="Trina Solar"/>
        <s v="Yingli Solar"/>
        <s v="BP"/>
        <s v="Risen Energy"/>
        <s v="Kyocera"/>
        <s v="Mitsubishi Electric"/>
        <s v="Boviet"/>
        <s v="ZNShine"/>
        <s v="CSUN"/>
        <s v="Sunspark"/>
        <s v="NEO"/>
        <s v="Amerisolar"/>
        <s v="Panasonic"/>
        <s v="AE Solar"/>
        <s v="Aptos"/>
        <m/>
      </sharedItems>
    </cacheField>
    <cacheField name="Module weight [kg]" numFmtId="0">
      <sharedItems containsString="0" containsBlank="1" containsNumber="1" minValue="15.8" maxValue="34.4"/>
    </cacheField>
    <cacheField name="Conformation (g-g, g-b)" numFmtId="0">
      <sharedItems containsBlank="1" count="3">
        <s v="g-b"/>
        <m/>
        <s v="g-g?"/>
      </sharedItems>
    </cacheField>
    <cacheField name="Year" numFmtId="0">
      <sharedItems containsString="0" containsBlank="1" containsNumber="1" containsInteger="1" minValue="2006" maxValue="2021" count="16">
        <n v="2015"/>
        <n v="2016"/>
        <n v="2017"/>
        <n v="2014"/>
        <n v="2020"/>
        <n v="2018"/>
        <n v="2011"/>
        <n v="2013"/>
        <n v="2021"/>
        <n v="2019"/>
        <n v="2012"/>
        <n v="2008"/>
        <n v="2010"/>
        <n v="2007"/>
        <n v="200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letz, Heather" refreshedDate="45950.669593749997" createdVersion="8" refreshedVersion="8" minRefreshableVersion="3" recordCount="167" xr:uid="{0BC335F5-569D-4D9E-A94A-9BD8BBD510F4}">
  <cacheSource type="worksheet">
    <worksheetSource ref="A1:D168" sheet="ModuleMassMaths"/>
  </cacheSource>
  <cacheFields count="4">
    <cacheField name="Manufacturer" numFmtId="0">
      <sharedItems count="31">
        <s v="Astronergy"/>
        <s v="Canadian Solar"/>
        <s v="GCL"/>
        <s v="Hyundai"/>
        <s v="JA Solar"/>
        <s v="Jinko"/>
        <s v="LG"/>
        <s v="Longi Solar"/>
        <s v="Phono Solar"/>
        <s v="Seraphim"/>
        <s v="Silfab"/>
        <s v="Solaria"/>
        <s v="SolarWorld"/>
        <s v="Sunpower"/>
        <s v="Suntech Power"/>
        <s v="Talesun Solar"/>
        <s v="Trina Solar"/>
        <s v="Yingli Solar"/>
        <s v="BP"/>
        <s v="Risen Energy"/>
        <s v="Kyocera"/>
        <s v="Mitsubishi Electric"/>
        <s v="Boviet"/>
        <s v="ZNShine"/>
        <s v="CSUN"/>
        <s v="Sunspark"/>
        <s v="NEO"/>
        <s v="Amerisolar"/>
        <s v="Panasonic"/>
        <s v="AE Solar"/>
        <s v="Aptos"/>
      </sharedItems>
    </cacheField>
    <cacheField name="Module weight [kg]" numFmtId="0">
      <sharedItems containsString="0" containsBlank="1" containsNumber="1" minValue="15.8" maxValue="34.4"/>
    </cacheField>
    <cacheField name="Conformation (g-g, g-b)" numFmtId="0">
      <sharedItems containsBlank="1" count="3">
        <s v="g-b"/>
        <m/>
        <s v="g-g?"/>
      </sharedItems>
    </cacheField>
    <cacheField name="Year" numFmtId="0">
      <sharedItems containsSemiMixedTypes="0" containsString="0" containsNumber="1" containsInteger="1" minValue="2006" maxValue="2021" count="15">
        <n v="2015"/>
        <n v="2016"/>
        <n v="2017"/>
        <n v="2014"/>
        <n v="2020"/>
        <n v="2018"/>
        <n v="2011"/>
        <n v="2013"/>
        <n v="2021"/>
        <n v="2019"/>
        <n v="2012"/>
        <n v="2008"/>
        <n v="2010"/>
        <n v="2007"/>
        <n v="200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letz, Heather" refreshedDate="46108.591192708336" createdVersion="8" refreshedVersion="8" minRefreshableVersion="3" recordCount="168" xr:uid="{B4A68914-5678-4B7A-AB9A-E31ED7949EDF}">
  <cacheSource type="worksheet">
    <worksheetSource ref="A1:B1048576" sheet="ModuleEfficiencyMaths"/>
  </cacheSource>
  <cacheFields count="2">
    <cacheField name="Year" numFmtId="0">
      <sharedItems containsString="0" containsBlank="1" containsNumber="1" containsInteger="1" minValue="2006" maxValue="2021" count="16">
        <n v="2015"/>
        <n v="2016"/>
        <n v="2017"/>
        <n v="2014"/>
        <n v="2020"/>
        <n v="2018"/>
        <n v="2011"/>
        <n v="2013"/>
        <n v="2021"/>
        <n v="2019"/>
        <n v="2012"/>
        <n v="2008"/>
        <n v="2010"/>
        <n v="2007"/>
        <n v="2006"/>
        <m/>
      </sharedItems>
    </cacheField>
    <cacheField name="Module efficiency %" numFmtId="0">
      <sharedItems containsBlank="1" containsMixedTypes="1" containsNumber="1" minValue="13.1" maxValue="22.2" count="103">
        <n v="15.9"/>
        <n v="16.8"/>
        <n v="17.11"/>
        <n v="18.02"/>
        <n v="15.85"/>
        <n v="18.98"/>
        <n v="18.05"/>
        <n v="16.97"/>
        <n v="14.3"/>
        <n v="14.48"/>
        <n v="15.37"/>
        <n v="15.23"/>
        <n v="16.63"/>
        <n v="17.489999999999998"/>
        <n v="18.3"/>
        <n v="18.899999999999999"/>
        <n v="20.6"/>
        <n v="19.399999999999999"/>
        <n v="16.7"/>
        <n v="15"/>
        <n v="19.100000000000001"/>
        <n v="18.100000000000001"/>
        <n v="17.100000000000001"/>
        <n v="18.399999999999999"/>
        <n v="15.5"/>
        <n v="17.43"/>
        <n v="16.989999999999998"/>
        <n v="16.21"/>
        <n v="19.3"/>
        <n v="19.899999999999999"/>
        <n v="16.190000000000001"/>
        <n v="18.329999999999998"/>
        <n v="15.89"/>
        <n v="14.35"/>
        <n v="16.489999999999998"/>
        <n v="16.23"/>
        <n v="19.88"/>
        <n v="18.96"/>
        <n v="19.420000000000002"/>
        <n v="15.8"/>
        <n v="17.2"/>
        <n v="18.7"/>
        <n v="20.3"/>
        <n v="14.6"/>
        <n v="15.2"/>
        <n v="18.600000000000001"/>
        <n v="21.1"/>
        <n v="19"/>
        <n v="16.2"/>
        <n v="17.7"/>
        <n v="17.5"/>
        <n v="19.2"/>
        <n v="16.75"/>
        <n v="19.670000000000002"/>
        <n v="19.510000000000002"/>
        <n v="20.65"/>
        <n v="19.260000000000002"/>
        <n v="17.52"/>
        <n v="18.440000000000001"/>
        <n v="18.8"/>
        <n v="19.600000000000001"/>
        <n v="17.899999999999999"/>
        <n v="20.2"/>
        <n v="20.399999999999999"/>
        <n v="19.8"/>
        <n v="17.600000000000001"/>
        <n v="16.100000000000001"/>
        <n v="13.12"/>
        <n v="16.399999999999999"/>
        <n v="13.7"/>
        <n v="21.5"/>
        <n v="22.2"/>
        <n v="13.3"/>
        <n v="14.9"/>
        <n v="14.8"/>
        <n v="14.2"/>
        <n v="16.5"/>
        <n v="15.4"/>
        <n v="14.7"/>
        <n v="14.4"/>
        <n v="14.1"/>
        <n v="15.3"/>
        <n v="16"/>
        <n v="16.3"/>
        <s v="n/a"/>
        <n v="18"/>
        <n v="13.1"/>
        <n v="17"/>
        <n v="15.7"/>
        <n v="19.5"/>
        <n v="15.98"/>
        <n v="16.010000000000002"/>
        <n v="17.239999999999998"/>
        <n v="15.49"/>
        <n v="18.48"/>
        <n v="19.62"/>
        <n v="20.010000000000002"/>
        <n v="16.600000000000001"/>
        <n v="19.28"/>
        <n v="19.010000000000002"/>
        <n v="20.21"/>
        <n v="19.38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x v="0"/>
    <n v="1.264"/>
    <n v="2.4381333227848101"/>
  </r>
  <r>
    <x v="1"/>
    <n v="1.4061600000000001"/>
    <n v="2.6867331797235017"/>
  </r>
  <r>
    <x v="2"/>
    <n v="1.27664"/>
    <n v="1.6253341834816395"/>
  </r>
  <r>
    <x v="2"/>
    <n v="1.6335"/>
    <n v="2.0283054545454546"/>
  </r>
  <r>
    <x v="3"/>
    <n v="1.9403520000000001"/>
    <n v="2.401312054719968"/>
  </r>
  <r>
    <x v="3"/>
    <n v="1.4701439999999999"/>
    <n v="1.4622331118584304"/>
  </r>
  <r>
    <x v="3"/>
    <n v="1.6480520000000001"/>
    <n v="2.8884006451252748"/>
  </r>
  <r>
    <x v="4"/>
    <n v="1.6085160000000001"/>
    <n v="2.7683390479174599"/>
  </r>
  <r>
    <x v="4"/>
    <n v="1.277595"/>
    <n v="2.3747237504843084"/>
  </r>
  <r>
    <x v="4"/>
    <n v="1.6085160000000001"/>
    <n v="2.7683390479174599"/>
  </r>
  <r>
    <x v="4"/>
    <n v="1.6091519999999999"/>
    <n v="1.6781132099391483"/>
  </r>
  <r>
    <x v="4"/>
    <n v="1.6091519999999999"/>
    <n v="1.6781132099391483"/>
  </r>
  <r>
    <x v="4"/>
    <n v="1.6766749999999999"/>
    <n v="1.1397947723917876"/>
  </r>
  <r>
    <x v="4"/>
    <n v="1.6766749999999999"/>
    <n v="1.1397947723917876"/>
  </r>
  <r>
    <x v="4"/>
    <n v="1.27664"/>
    <n v="1.6253341834816395"/>
  </r>
  <r>
    <x v="4"/>
    <n v="1.6368"/>
    <n v="1.7049035190615833"/>
  </r>
  <r>
    <x v="4"/>
    <n v="1.279029"/>
    <n v="1.9736953579629546"/>
  </r>
  <r>
    <x v="5"/>
    <n v="1.6368"/>
    <n v="2.0166846994134895"/>
  </r>
  <r>
    <x v="5"/>
    <n v="1.6091519999999999"/>
    <n v="1.7430083671399594"/>
  </r>
  <r>
    <x v="5"/>
    <n v="1.64"/>
    <n v="1.4881517560975612"/>
  </r>
  <r>
    <x v="5"/>
    <n v="1.6766749999999999"/>
    <n v="1.448767495191376"/>
  </r>
  <r>
    <x v="5"/>
    <n v="1.6268800000000001"/>
    <n v="2.326458398898505"/>
  </r>
  <r>
    <x v="5"/>
    <n v="1.9403520000000001"/>
    <n v="2.0130853082327329"/>
  </r>
  <r>
    <x v="5"/>
    <n v="1.6235999999999999"/>
    <n v="2.381400332594235"/>
  </r>
  <r>
    <x v="5"/>
    <n v="1.9403520000000001"/>
    <n v="2.2222125222640021"/>
  </r>
  <r>
    <x v="5"/>
    <n v="1.6368"/>
    <n v="1.5216002419354839"/>
  </r>
  <r>
    <x v="5"/>
    <n v="1.655875"/>
    <n v="2.0749728318864649"/>
  </r>
  <r>
    <x v="6"/>
    <n v="1.918828"/>
    <n v="1.8332931727075072"/>
  </r>
  <r>
    <x v="6"/>
    <n v="1.918828"/>
    <n v="1.8332931727075072"/>
  </r>
  <r>
    <x v="6"/>
    <n v="1.6335"/>
    <n v="3.2315345454545459"/>
  </r>
  <r>
    <x v="6"/>
    <n v="1.617035"/>
    <n v="1.6538489519398158"/>
  </r>
  <r>
    <x v="6"/>
    <n v="1.64"/>
    <n v="1.4881517560975612"/>
  </r>
  <r>
    <x v="6"/>
    <n v="1.64"/>
    <n v="1.4881517560975612"/>
  </r>
  <r>
    <x v="6"/>
    <n v="1.64"/>
    <n v="1.4881517560975612"/>
  </r>
  <r>
    <x v="6"/>
    <n v="1.64"/>
    <n v="1.4881517560975612"/>
  </r>
  <r>
    <x v="6"/>
    <n v="1.6368"/>
    <n v="2.3288145307917887"/>
  </r>
  <r>
    <x v="6"/>
    <n v="1.6335"/>
    <n v="1.6997236363636363"/>
  </r>
  <r>
    <x v="7"/>
    <n v="1.6085160000000001"/>
    <n v="1.6522694210066917"/>
  </r>
  <r>
    <x v="7"/>
    <n v="1.64"/>
    <n v="1.4881517560975612"/>
  </r>
  <r>
    <x v="7"/>
    <n v="1.64"/>
    <n v="1.4881517560975612"/>
  </r>
  <r>
    <x v="7"/>
    <n v="1.6766749999999999"/>
    <n v="1.448767495191376"/>
  </r>
  <r>
    <x v="7"/>
    <n v="1.279029"/>
    <n v="1.7614928355807415"/>
  </r>
  <r>
    <x v="7"/>
    <n v="1.6368"/>
    <n v="1.5216002419354839"/>
  </r>
  <r>
    <x v="7"/>
    <n v="1.6368"/>
    <n v="1.5216002419354839"/>
  </r>
  <r>
    <x v="7"/>
    <n v="1.9403520000000001"/>
    <n v="1.8775505269147044"/>
  </r>
  <r>
    <x v="7"/>
    <n v="1.6335"/>
    <n v="1.6288581818181818"/>
  </r>
  <r>
    <x v="7"/>
    <n v="1.6235999999999999"/>
    <n v="2.0229715077605324"/>
  </r>
  <r>
    <x v="8"/>
    <n v="1.6315200000000001"/>
    <n v="1.6892338702559577"/>
  </r>
  <r>
    <x v="8"/>
    <n v="1.944264"/>
    <n v="2.24898763748133"/>
  </r>
  <r>
    <x v="8"/>
    <n v="1.6368"/>
    <n v="1.6373523826979468"/>
  </r>
  <r>
    <x v="8"/>
    <n v="1.6351500000000001"/>
    <n v="1.6952501715438952"/>
  </r>
  <r>
    <x v="8"/>
    <n v="1.6368"/>
    <n v="1.831202353372434"/>
  </r>
  <r>
    <x v="8"/>
    <n v="1.6368"/>
    <n v="1.831202353372434"/>
  </r>
  <r>
    <x v="8"/>
    <n v="1.6368"/>
    <n v="1.831202353372434"/>
  </r>
  <r>
    <x v="8"/>
    <n v="1.64"/>
    <n v="1.5308209756097562"/>
  </r>
  <r>
    <x v="8"/>
    <n v="1.655875"/>
    <n v="2.0749728318864649"/>
  </r>
  <r>
    <x v="8"/>
    <n v="1.6235999999999999"/>
    <n v="2.0229715077605324"/>
  </r>
  <r>
    <x v="9"/>
    <n v="1.6368"/>
    <n v="1.4259826979472139"/>
  </r>
  <r>
    <x v="9"/>
    <n v="1.94432"/>
    <n v="1.341299210006583"/>
  </r>
  <r>
    <x v="9"/>
    <n v="1.63672"/>
    <n v="1.6401754362383307"/>
  </r>
  <r>
    <x v="9"/>
    <n v="1.95608"/>
    <n v="1.9734000306735924"/>
  </r>
  <r>
    <x v="9"/>
    <n v="1.6351500000000001"/>
    <n v="1.2993690927437849"/>
  </r>
  <r>
    <x v="9"/>
    <n v="1.9403520000000001"/>
    <n v="1.7811501830595686"/>
  </r>
  <r>
    <x v="9"/>
    <n v="1.6368"/>
    <n v="1.8923034457478003"/>
  </r>
  <r>
    <x v="9"/>
    <n v="1.9403520000000001"/>
    <n v="1.7811501830595686"/>
  </r>
  <r>
    <x v="9"/>
    <n v="1.64"/>
    <n v="1.4575324390243902"/>
  </r>
  <r>
    <x v="9"/>
    <n v="1.6335"/>
    <n v="1.4517818181818183"/>
  </r>
  <r>
    <x v="9"/>
    <n v="2.1024349999999998"/>
    <n v="1.8325186709696142"/>
  </r>
  <r>
    <x v="9"/>
    <n v="1.1011"/>
    <n v="1.4893993006993009"/>
  </r>
  <r>
    <x v="9"/>
    <n v="1.6296679999999999"/>
    <n v="1.8495202458414843"/>
  </r>
  <r>
    <x v="9"/>
    <n v="1.6296679999999999"/>
    <n v="1.8495202458414843"/>
  </r>
  <r>
    <x v="9"/>
    <n v="1.6368"/>
    <n v="1.5990007697947213"/>
  </r>
  <r>
    <x v="9"/>
    <n v="1.6235999999999999"/>
    <n v="1.6613610864745014"/>
  </r>
  <r>
    <x v="9"/>
    <n v="2.1938399999999998"/>
    <n v="1.8294529209058092"/>
  </r>
  <r>
    <x v="9"/>
    <n v="1.9364399999999999"/>
    <n v="2.0903784160624652"/>
  </r>
  <r>
    <x v="9"/>
    <n v="1.6450499999999999"/>
    <n v="1.739619888757181"/>
  </r>
  <r>
    <x v="9"/>
    <n v="1.9403520000000001"/>
    <n v="1.7797554546803882"/>
  </r>
  <r>
    <x v="10"/>
    <n v="1.6368"/>
    <n v="1.4259826979472139"/>
  </r>
  <r>
    <x v="10"/>
    <n v="1.9403520000000001"/>
    <n v="1.5730895260241444"/>
  </r>
  <r>
    <x v="10"/>
    <n v="1.67479"/>
    <n v="1.5912441512070177"/>
  </r>
  <r>
    <x v="10"/>
    <n v="1.6368"/>
    <n v="1.8923034457478003"/>
  </r>
  <r>
    <x v="10"/>
    <n v="1.7129760000000001"/>
    <n v="1.5958112547986663"/>
  </r>
  <r>
    <x v="10"/>
    <n v="1.7129760000000001"/>
    <n v="1.5958112547986663"/>
  </r>
  <r>
    <x v="10"/>
    <n v="1.7272000000000001"/>
    <n v="1.4235004029643352"/>
  </r>
  <r>
    <x v="10"/>
    <n v="1.7129760000000001"/>
    <n v="1.5958112547986663"/>
  </r>
  <r>
    <x v="10"/>
    <n v="2.0725760000000002"/>
    <n v="1.4878253535696642"/>
  </r>
  <r>
    <x v="10"/>
    <n v="1.6351500000000001"/>
    <n v="1.5031096082928175"/>
  </r>
  <r>
    <x v="10"/>
    <n v="1.6351500000000001"/>
    <n v="1.5031096082928175"/>
  </r>
  <r>
    <x v="10"/>
    <n v="1.6335"/>
    <n v="1.4517818181818183"/>
  </r>
  <r>
    <x v="10"/>
    <n v="1.6296679999999999"/>
    <n v="1.8495202458414843"/>
  </r>
  <r>
    <x v="10"/>
    <n v="1.6296679999999999"/>
    <n v="1.8495202458414843"/>
  </r>
  <r>
    <x v="10"/>
    <n v="1.6368"/>
    <n v="1.5990007697947213"/>
  </r>
  <r>
    <x v="10"/>
    <n v="1.94432"/>
    <n v="1.7022857883475968"/>
  </r>
  <r>
    <x v="10"/>
    <n v="1.94432"/>
    <n v="1.7022857883475968"/>
  </r>
  <r>
    <x v="10"/>
    <n v="1.6470579999999999"/>
    <n v="2.0934532287266148"/>
  </r>
  <r>
    <x v="10"/>
    <n v="1.6268800000000001"/>
    <n v="2.2231961447678992"/>
  </r>
  <r>
    <x v="10"/>
    <n v="1.6268800000000001"/>
    <n v="1.7592148996852872"/>
  </r>
  <r>
    <x v="11"/>
    <n v="1.6616"/>
    <n v="1.6716870281656235"/>
  </r>
  <r>
    <x v="11"/>
    <n v="1.94432"/>
    <n v="1.5812737080315999"/>
  </r>
  <r>
    <x v="11"/>
    <n v="1.9660599999999999"/>
    <n v="1.5630526677720928"/>
  </r>
  <r>
    <x v="11"/>
    <n v="1.9423600000000001"/>
    <n v="1.5381948485347723"/>
  </r>
  <r>
    <x v="11"/>
    <n v="1.6368"/>
    <n v="1.8096731524926684"/>
  </r>
  <r>
    <x v="11"/>
    <n v="1.6351500000000001"/>
    <n v="1.5031096082928175"/>
  </r>
  <r>
    <x v="11"/>
    <n v="1.751428"/>
    <n v="1.0975105936413028"/>
  </r>
  <r>
    <x v="11"/>
    <n v="1.938396"/>
    <n v="1.1701395968625605"/>
  </r>
  <r>
    <x v="11"/>
    <n v="1.9403520000000001"/>
    <n v="2.0763403423708691"/>
  </r>
  <r>
    <x v="11"/>
    <n v="1.9502999999999999"/>
    <n v="1.3633484079372407"/>
  </r>
  <r>
    <x v="11"/>
    <n v="1.8090360000000001"/>
    <n v="1.6841610515213625"/>
  </r>
  <r>
    <x v="11"/>
    <n v="1.8090360000000001"/>
    <n v="1.6841610515213625"/>
  </r>
  <r>
    <x v="11"/>
    <n v="1.6368"/>
    <n v="1.7111792375366568"/>
  </r>
  <r>
    <x v="11"/>
    <n v="1.94432"/>
    <n v="1.630219651086241"/>
  </r>
  <r>
    <x v="11"/>
    <n v="1.9403520000000001"/>
    <n v="1.4458410721353649"/>
  </r>
  <r>
    <x v="11"/>
    <n v="1.6268800000000001"/>
    <n v="1.1774692564909521"/>
  </r>
  <r>
    <x v="11"/>
    <n v="1.9403520000000001"/>
    <n v="1.3914466653473185"/>
  </r>
  <r>
    <x v="11"/>
    <n v="1.9403520000000001"/>
    <n v="2.3858879997031468"/>
  </r>
  <r>
    <x v="11"/>
    <n v="1.9423600000000001"/>
    <n v="1.7368171605675571"/>
  </r>
  <r>
    <x v="11"/>
    <n v="1.9403520000000001"/>
    <n v="2.0851189268751238"/>
  </r>
  <r>
    <x v="12"/>
    <n v="2.0613760000000001"/>
    <n v="1.5510992948399516"/>
  </r>
  <r>
    <x v="12"/>
    <n v="1.984"/>
    <n v="1.4663273225806452"/>
  </r>
  <r>
    <x v="12"/>
    <n v="1.6822440000000001"/>
    <n v="1.2990322925806244"/>
  </r>
  <r>
    <x v="12"/>
    <n v="2.0130180000000002"/>
    <n v="1.753544051767048"/>
  </r>
  <r>
    <x v="12"/>
    <n v="1.687368"/>
    <n v="1.866163895486936"/>
  </r>
  <r>
    <x v="12"/>
    <n v="1.982958"/>
    <n v="1.7623900960080849"/>
  </r>
  <r>
    <x v="12"/>
    <n v="1.656952"/>
    <n v="1.4956882685798989"/>
  </r>
  <r>
    <x v="12"/>
    <n v="1.9403520000000001"/>
    <n v="1.7780325549178704"/>
  </r>
  <r>
    <x v="12"/>
    <n v="1.6268800000000001"/>
    <n v="1.7535363493312353"/>
  </r>
  <r>
    <x v="12"/>
    <n v="1.6335"/>
    <n v="1.4517818181818183"/>
  </r>
  <r>
    <x v="12"/>
    <n v="1.9502999999999999"/>
    <n v="1.3633484079372407"/>
  </r>
  <r>
    <x v="12"/>
    <n v="2.1639240000000002"/>
    <n v="1.5715392869620188"/>
  </r>
  <r>
    <x v="12"/>
    <n v="1.86436"/>
    <n v="1.3300558926387611"/>
  </r>
  <r>
    <x v="12"/>
    <n v="1.6616"/>
    <n v="1.5900398471352912"/>
  </r>
  <r>
    <x v="12"/>
    <n v="1.6235999999999999"/>
    <n v="1.6613610864745014"/>
  </r>
  <r>
    <x v="12"/>
    <n v="1.6368"/>
    <n v="1.4773215615835777"/>
  </r>
  <r>
    <x v="12"/>
    <n v="1.6742699999999999"/>
    <n v="1.5851942912433479"/>
  </r>
  <r>
    <x v="12"/>
    <n v="1.26084"/>
    <n v="1.5730259446083563"/>
  </r>
  <r>
    <x v="12"/>
    <n v="1.9710840000000001"/>
    <n v="1.3273639783997029"/>
  </r>
  <r>
    <x v="12"/>
    <n v="1.6832400000000001"/>
    <n v="1.4033569687032157"/>
  </r>
  <r>
    <x v="13"/>
    <n v="1.6863999999999999"/>
    <n v="1.6625430597722963"/>
  </r>
  <r>
    <x v="13"/>
    <n v="2.210232"/>
    <n v="1.2269271035800768"/>
  </r>
  <r>
    <x v="13"/>
    <n v="1.84972"/>
    <n v="1.3063085840019031"/>
  </r>
  <r>
    <x v="13"/>
    <n v="1.6616"/>
    <n v="1.6390974951853639"/>
  </r>
  <r>
    <x v="13"/>
    <n v="2.0069400000000002"/>
    <n v="1.6015218153009061"/>
  </r>
  <r>
    <x v="13"/>
    <n v="1.7272000000000001"/>
    <n v="1.5908696387216306"/>
  </r>
  <r>
    <x v="13"/>
    <n v="1.82169"/>
    <n v="1.4641827478879503"/>
  </r>
  <r>
    <x v="13"/>
    <n v="1.6268800000000001"/>
    <n v="1.9762228855232102"/>
  </r>
  <r>
    <x v="13"/>
    <n v="2.0099999999999998"/>
    <n v="1.6696335223880601"/>
  </r>
  <r>
    <x v="13"/>
    <n v="1.6616"/>
    <n v="1.9606591104959081"/>
  </r>
  <r>
    <x v="13"/>
    <n v="1.7"/>
    <n v="1.4266958823529412"/>
  </r>
  <r>
    <x v="13"/>
    <n v="1.979376"/>
    <n v="1.7142336251424697"/>
  </r>
  <r>
    <x v="13"/>
    <n v="2.0069400000000002"/>
    <n v="1.3135521390774014"/>
  </r>
  <r>
    <x v="13"/>
    <n v="1.6832400000000001"/>
    <n v="1.3837706922364013"/>
  </r>
  <r>
    <x v="13"/>
    <n v="1.8514200000000001"/>
    <n v="1.0265071523479277"/>
  </r>
  <r>
    <x v="13"/>
    <n v="2.0561039999999999"/>
    <n v="1.24194075007879"/>
  </r>
  <r>
    <x v="13"/>
    <n v="1.94432"/>
    <n v="1.8787207455562869"/>
  </r>
  <r>
    <x v="13"/>
    <n v="1.861248"/>
    <n v="1.1492177893542397"/>
  </r>
  <r>
    <x v="13"/>
    <n v="1.9364399999999999"/>
    <n v="2.6246181818181822"/>
  </r>
  <r>
    <x v="13"/>
    <n v="2.012016"/>
    <n v="1.6197321492473222"/>
  </r>
  <r>
    <x v="14"/>
    <n v="3.1063519999999998"/>
    <n v="1.1814415861434895"/>
  </r>
  <r>
    <x v="14"/>
    <n v="1.6659999999999999"/>
    <n v="1.7950565258103246"/>
  </r>
  <r>
    <x v="14"/>
    <n v="1.6616"/>
    <n v="1.9606591104959081"/>
  </r>
  <r>
    <x v="14"/>
    <n v="2.1116030000000001"/>
    <n v="1.1243766029883457"/>
  </r>
  <r>
    <x v="14"/>
    <n v="1.687368"/>
    <n v="1.8799503178915333"/>
  </r>
  <r>
    <x v="14"/>
    <n v="1.687368"/>
    <n v="1.8799503178915333"/>
  </r>
  <r>
    <x v="14"/>
    <n v="1.844592"/>
    <n v="1.3456888807931511"/>
  </r>
  <r>
    <x v="14"/>
    <n v="1.824484"/>
    <n v="1.229786273817693"/>
  </r>
  <r>
    <x v="14"/>
    <n v="1.9403520000000001"/>
    <n v="2.0851189268751238"/>
  </r>
  <r>
    <x v="14"/>
    <n v="2.1767050000000001"/>
    <n v="1.317593649116439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x v="0"/>
    <n v="18.399999999999999"/>
    <x v="0"/>
    <x v="0"/>
  </r>
  <r>
    <x v="0"/>
    <n v="23.5"/>
    <x v="0"/>
    <x v="0"/>
  </r>
  <r>
    <x v="1"/>
    <n v="18.2"/>
    <x v="0"/>
    <x v="0"/>
  </r>
  <r>
    <x v="1"/>
    <n v="19.3"/>
    <x v="0"/>
    <x v="1"/>
  </r>
  <r>
    <x v="1"/>
    <n v="18.2"/>
    <x v="0"/>
    <x v="2"/>
  </r>
  <r>
    <x v="1"/>
    <n v="18.5"/>
    <x v="0"/>
    <x v="3"/>
  </r>
  <r>
    <x v="1"/>
    <n v="19.2"/>
    <x v="0"/>
    <x v="4"/>
  </r>
  <r>
    <x v="1"/>
    <n v="18.5"/>
    <x v="0"/>
    <x v="5"/>
  </r>
  <r>
    <x v="1"/>
    <n v="22.4"/>
    <x v="0"/>
    <x v="5"/>
  </r>
  <r>
    <x v="1"/>
    <m/>
    <x v="1"/>
    <x v="6"/>
  </r>
  <r>
    <x v="1"/>
    <n v="15.8"/>
    <x v="0"/>
    <x v="6"/>
  </r>
  <r>
    <x v="1"/>
    <n v="23"/>
    <x v="0"/>
    <x v="7"/>
  </r>
  <r>
    <x v="1"/>
    <m/>
    <x v="0"/>
    <x v="6"/>
  </r>
  <r>
    <x v="1"/>
    <n v="22"/>
    <x v="0"/>
    <x v="7"/>
  </r>
  <r>
    <x v="1"/>
    <n v="22.4"/>
    <x v="0"/>
    <x v="1"/>
  </r>
  <r>
    <x v="1"/>
    <n v="24.9"/>
    <x v="0"/>
    <x v="4"/>
  </r>
  <r>
    <x v="1"/>
    <n v="21.1"/>
    <x v="0"/>
    <x v="4"/>
  </r>
  <r>
    <x v="1"/>
    <n v="34.4"/>
    <x v="2"/>
    <x v="8"/>
  </r>
  <r>
    <x v="1"/>
    <n v="23.4"/>
    <x v="0"/>
    <x v="9"/>
  </r>
  <r>
    <x v="2"/>
    <n v="22.2"/>
    <x v="0"/>
    <x v="2"/>
  </r>
  <r>
    <x v="2"/>
    <n v="19.5"/>
    <x v="0"/>
    <x v="7"/>
  </r>
  <r>
    <x v="2"/>
    <n v="22.2"/>
    <x v="0"/>
    <x v="5"/>
  </r>
  <r>
    <x v="3"/>
    <n v="22.6"/>
    <x v="0"/>
    <x v="9"/>
  </r>
  <r>
    <x v="3"/>
    <n v="18.7"/>
    <x v="0"/>
    <x v="1"/>
  </r>
  <r>
    <x v="3"/>
    <n v="22.9"/>
    <x v="0"/>
    <x v="1"/>
  </r>
  <r>
    <x v="3"/>
    <n v="18.5"/>
    <x v="0"/>
    <x v="4"/>
  </r>
  <r>
    <x v="3"/>
    <n v="19"/>
    <x v="0"/>
    <x v="7"/>
  </r>
  <r>
    <x v="4"/>
    <n v="18.7"/>
    <x v="0"/>
    <x v="1"/>
  </r>
  <r>
    <x v="4"/>
    <n v="22.5"/>
    <x v="0"/>
    <x v="2"/>
  </r>
  <r>
    <x v="4"/>
    <n v="18.2"/>
    <x v="0"/>
    <x v="0"/>
  </r>
  <r>
    <x v="4"/>
    <n v="18.7"/>
    <x v="0"/>
    <x v="9"/>
  </r>
  <r>
    <x v="4"/>
    <n v="20.7"/>
    <x v="0"/>
    <x v="4"/>
  </r>
  <r>
    <x v="4"/>
    <n v="22"/>
    <x v="0"/>
    <x v="5"/>
  </r>
  <r>
    <x v="5"/>
    <n v="19"/>
    <x v="0"/>
    <x v="0"/>
  </r>
  <r>
    <x v="5"/>
    <n v="19"/>
    <x v="0"/>
    <x v="2"/>
  </r>
  <r>
    <x v="5"/>
    <n v="19"/>
    <x v="0"/>
    <x v="5"/>
  </r>
  <r>
    <x v="5"/>
    <n v="19"/>
    <x v="0"/>
    <x v="0"/>
  </r>
  <r>
    <x v="5"/>
    <n v="19"/>
    <x v="0"/>
    <x v="0"/>
  </r>
  <r>
    <x v="5"/>
    <n v="19"/>
    <x v="0"/>
    <x v="10"/>
  </r>
  <r>
    <x v="5"/>
    <n v="26.5"/>
    <x v="0"/>
    <x v="1"/>
  </r>
  <r>
    <x v="5"/>
    <n v="19"/>
    <x v="0"/>
    <x v="1"/>
  </r>
  <r>
    <x v="5"/>
    <n v="22.5"/>
    <x v="0"/>
    <x v="1"/>
  </r>
  <r>
    <x v="5"/>
    <n v="22.5"/>
    <x v="0"/>
    <x v="9"/>
  </r>
  <r>
    <x v="5"/>
    <n v="19"/>
    <x v="0"/>
    <x v="9"/>
  </r>
  <r>
    <x v="5"/>
    <n v="22.5"/>
    <x v="0"/>
    <x v="9"/>
  </r>
  <r>
    <x v="6"/>
    <n v="18.399999999999999"/>
    <x v="0"/>
    <x v="10"/>
  </r>
  <r>
    <x v="6"/>
    <n v="18"/>
    <x v="0"/>
    <x v="2"/>
  </r>
  <r>
    <x v="6"/>
    <n v="17"/>
    <x v="0"/>
    <x v="0"/>
  </r>
  <r>
    <x v="6"/>
    <n v="18"/>
    <x v="0"/>
    <x v="2"/>
  </r>
  <r>
    <x v="6"/>
    <n v="18.5"/>
    <x v="0"/>
    <x v="2"/>
  </r>
  <r>
    <x v="6"/>
    <n v="19"/>
    <x v="0"/>
    <x v="6"/>
  </r>
  <r>
    <x v="6"/>
    <n v="19"/>
    <x v="0"/>
    <x v="6"/>
  </r>
  <r>
    <x v="6"/>
    <n v="16.8"/>
    <x v="0"/>
    <x v="7"/>
  </r>
  <r>
    <x v="6"/>
    <n v="16.8"/>
    <x v="0"/>
    <x v="3"/>
  </r>
  <r>
    <x v="6"/>
    <n v="17.3"/>
    <x v="0"/>
    <x v="3"/>
  </r>
  <r>
    <x v="6"/>
    <n v="16.8"/>
    <x v="0"/>
    <x v="7"/>
  </r>
  <r>
    <x v="6"/>
    <n v="18"/>
    <x v="0"/>
    <x v="4"/>
  </r>
  <r>
    <x v="6"/>
    <n v="18"/>
    <x v="0"/>
    <x v="2"/>
  </r>
  <r>
    <x v="6"/>
    <n v="16.8"/>
    <x v="0"/>
    <x v="10"/>
  </r>
  <r>
    <x v="6"/>
    <n v="16.8"/>
    <x v="0"/>
    <x v="7"/>
  </r>
  <r>
    <x v="6"/>
    <n v="21.7"/>
    <x v="0"/>
    <x v="2"/>
  </r>
  <r>
    <x v="6"/>
    <n v="17"/>
    <x v="0"/>
    <x v="1"/>
  </r>
  <r>
    <x v="6"/>
    <n v="16.8"/>
    <x v="0"/>
    <x v="7"/>
  </r>
  <r>
    <x v="7"/>
    <n v="18.2"/>
    <x v="0"/>
    <x v="2"/>
  </r>
  <r>
    <x v="7"/>
    <n v="18.2"/>
    <x v="0"/>
    <x v="2"/>
  </r>
  <r>
    <x v="7"/>
    <n v="18.2"/>
    <x v="0"/>
    <x v="5"/>
  </r>
  <r>
    <x v="7"/>
    <n v="19"/>
    <x v="0"/>
    <x v="5"/>
  </r>
  <r>
    <x v="7"/>
    <n v="22.5"/>
    <x v="0"/>
    <x v="5"/>
  </r>
  <r>
    <x v="7"/>
    <n v="16.8"/>
    <x v="0"/>
    <x v="9"/>
  </r>
  <r>
    <x v="7"/>
    <n v="19.5"/>
    <x v="0"/>
    <x v="4"/>
  </r>
  <r>
    <x v="8"/>
    <n v="22.5"/>
    <x v="0"/>
    <x v="5"/>
  </r>
  <r>
    <x v="8"/>
    <n v="18.5"/>
    <x v="0"/>
    <x v="4"/>
  </r>
  <r>
    <x v="8"/>
    <n v="19"/>
    <x v="0"/>
    <x v="8"/>
  </r>
  <r>
    <x v="8"/>
    <n v="23.5"/>
    <x v="0"/>
    <x v="4"/>
  </r>
  <r>
    <x v="8"/>
    <n v="18.5"/>
    <x v="0"/>
    <x v="4"/>
  </r>
  <r>
    <x v="8"/>
    <n v="18.5"/>
    <x v="0"/>
    <x v="8"/>
  </r>
  <r>
    <x v="9"/>
    <n v="22"/>
    <x v="0"/>
    <x v="9"/>
  </r>
  <r>
    <x v="9"/>
    <n v="17.5"/>
    <x v="0"/>
    <x v="9"/>
  </r>
  <r>
    <x v="10"/>
    <n v="19"/>
    <x v="0"/>
    <x v="1"/>
  </r>
  <r>
    <x v="10"/>
    <n v="19"/>
    <x v="0"/>
    <x v="2"/>
  </r>
  <r>
    <x v="10"/>
    <n v="19"/>
    <x v="0"/>
    <x v="9"/>
  </r>
  <r>
    <x v="10"/>
    <n v="23"/>
    <x v="0"/>
    <x v="5"/>
  </r>
  <r>
    <x v="10"/>
    <n v="23"/>
    <x v="0"/>
    <x v="9"/>
  </r>
  <r>
    <x v="10"/>
    <n v="18.2"/>
    <x v="0"/>
    <x v="4"/>
  </r>
  <r>
    <x v="11"/>
    <n v="22"/>
    <x v="0"/>
    <x v="5"/>
  </r>
  <r>
    <x v="11"/>
    <n v="21"/>
    <x v="0"/>
    <x v="5"/>
  </r>
  <r>
    <x v="11"/>
    <n v="21"/>
    <x v="0"/>
    <x v="4"/>
  </r>
  <r>
    <x v="11"/>
    <n v="21.7"/>
    <x v="0"/>
    <x v="8"/>
  </r>
  <r>
    <x v="11"/>
    <n v="29"/>
    <x v="0"/>
    <x v="9"/>
  </r>
  <r>
    <x v="11"/>
    <n v="21"/>
    <x v="0"/>
    <x v="1"/>
  </r>
  <r>
    <x v="12"/>
    <n v="21.2"/>
    <x v="0"/>
    <x v="10"/>
  </r>
  <r>
    <x v="12"/>
    <n v="21.2"/>
    <x v="0"/>
    <x v="6"/>
  </r>
  <r>
    <x v="12"/>
    <n v="18"/>
    <x v="0"/>
    <x v="3"/>
  </r>
  <r>
    <x v="12"/>
    <n v="21.2"/>
    <x v="2"/>
    <x v="1"/>
  </r>
  <r>
    <x v="12"/>
    <n v="22"/>
    <x v="0"/>
    <x v="6"/>
  </r>
  <r>
    <x v="13"/>
    <m/>
    <x v="1"/>
    <x v="1"/>
  </r>
  <r>
    <x v="13"/>
    <m/>
    <x v="1"/>
    <x v="2"/>
  </r>
  <r>
    <x v="13"/>
    <m/>
    <x v="1"/>
    <x v="2"/>
  </r>
  <r>
    <x v="13"/>
    <m/>
    <x v="1"/>
    <x v="1"/>
  </r>
  <r>
    <x v="13"/>
    <m/>
    <x v="1"/>
    <x v="9"/>
  </r>
  <r>
    <x v="14"/>
    <m/>
    <x v="1"/>
    <x v="11"/>
  </r>
  <r>
    <x v="14"/>
    <m/>
    <x v="1"/>
    <x v="6"/>
  </r>
  <r>
    <x v="14"/>
    <m/>
    <x v="1"/>
    <x v="10"/>
  </r>
  <r>
    <x v="14"/>
    <m/>
    <x v="1"/>
    <x v="12"/>
  </r>
  <r>
    <x v="14"/>
    <m/>
    <x v="1"/>
    <x v="10"/>
  </r>
  <r>
    <x v="14"/>
    <m/>
    <x v="1"/>
    <x v="12"/>
  </r>
  <r>
    <x v="15"/>
    <m/>
    <x v="1"/>
    <x v="5"/>
  </r>
  <r>
    <x v="15"/>
    <m/>
    <x v="1"/>
    <x v="5"/>
  </r>
  <r>
    <x v="15"/>
    <m/>
    <x v="1"/>
    <x v="10"/>
  </r>
  <r>
    <x v="15"/>
    <m/>
    <x v="1"/>
    <x v="8"/>
  </r>
  <r>
    <x v="15"/>
    <m/>
    <x v="1"/>
    <x v="8"/>
  </r>
  <r>
    <x v="16"/>
    <m/>
    <x v="1"/>
    <x v="6"/>
  </r>
  <r>
    <x v="16"/>
    <m/>
    <x v="1"/>
    <x v="7"/>
  </r>
  <r>
    <x v="16"/>
    <m/>
    <x v="1"/>
    <x v="1"/>
  </r>
  <r>
    <x v="16"/>
    <m/>
    <x v="1"/>
    <x v="2"/>
  </r>
  <r>
    <x v="16"/>
    <m/>
    <x v="1"/>
    <x v="9"/>
  </r>
  <r>
    <x v="16"/>
    <m/>
    <x v="1"/>
    <x v="2"/>
  </r>
  <r>
    <x v="16"/>
    <m/>
    <x v="1"/>
    <x v="2"/>
  </r>
  <r>
    <x v="16"/>
    <m/>
    <x v="1"/>
    <x v="10"/>
  </r>
  <r>
    <x v="16"/>
    <m/>
    <x v="1"/>
    <x v="4"/>
  </r>
  <r>
    <x v="16"/>
    <m/>
    <x v="1"/>
    <x v="8"/>
  </r>
  <r>
    <x v="16"/>
    <m/>
    <x v="1"/>
    <x v="4"/>
  </r>
  <r>
    <x v="16"/>
    <m/>
    <x v="1"/>
    <x v="10"/>
  </r>
  <r>
    <x v="16"/>
    <m/>
    <x v="1"/>
    <x v="6"/>
  </r>
  <r>
    <x v="16"/>
    <m/>
    <x v="1"/>
    <x v="3"/>
  </r>
  <r>
    <x v="16"/>
    <m/>
    <x v="1"/>
    <x v="3"/>
  </r>
  <r>
    <x v="16"/>
    <m/>
    <x v="1"/>
    <x v="3"/>
  </r>
  <r>
    <x v="16"/>
    <m/>
    <x v="1"/>
    <x v="3"/>
  </r>
  <r>
    <x v="17"/>
    <m/>
    <x v="1"/>
    <x v="1"/>
  </r>
  <r>
    <x v="17"/>
    <m/>
    <x v="1"/>
    <x v="9"/>
  </r>
  <r>
    <x v="17"/>
    <m/>
    <x v="1"/>
    <x v="11"/>
  </r>
  <r>
    <x v="17"/>
    <m/>
    <x v="1"/>
    <x v="9"/>
  </r>
  <r>
    <x v="17"/>
    <m/>
    <x v="1"/>
    <x v="3"/>
  </r>
  <r>
    <x v="18"/>
    <m/>
    <x v="1"/>
    <x v="13"/>
  </r>
  <r>
    <x v="19"/>
    <m/>
    <x v="1"/>
    <x v="5"/>
  </r>
  <r>
    <x v="20"/>
    <m/>
    <x v="1"/>
    <x v="1"/>
  </r>
  <r>
    <x v="21"/>
    <m/>
    <x v="1"/>
    <x v="12"/>
  </r>
  <r>
    <x v="21"/>
    <m/>
    <x v="1"/>
    <x v="0"/>
  </r>
  <r>
    <x v="21"/>
    <m/>
    <x v="1"/>
    <x v="14"/>
  </r>
  <r>
    <x v="21"/>
    <m/>
    <x v="1"/>
    <x v="2"/>
  </r>
  <r>
    <x v="21"/>
    <m/>
    <x v="1"/>
    <x v="10"/>
  </r>
  <r>
    <x v="22"/>
    <m/>
    <x v="1"/>
    <x v="5"/>
  </r>
  <r>
    <x v="22"/>
    <m/>
    <x v="1"/>
    <x v="4"/>
  </r>
  <r>
    <x v="22"/>
    <m/>
    <x v="1"/>
    <x v="5"/>
  </r>
  <r>
    <x v="22"/>
    <m/>
    <x v="1"/>
    <x v="4"/>
  </r>
  <r>
    <x v="23"/>
    <m/>
    <x v="1"/>
    <x v="4"/>
  </r>
  <r>
    <x v="23"/>
    <m/>
    <x v="1"/>
    <x v="4"/>
  </r>
  <r>
    <x v="23"/>
    <m/>
    <x v="1"/>
    <x v="5"/>
  </r>
  <r>
    <x v="24"/>
    <m/>
    <x v="1"/>
    <x v="3"/>
  </r>
  <r>
    <x v="24"/>
    <m/>
    <x v="1"/>
    <x v="0"/>
  </r>
  <r>
    <x v="24"/>
    <m/>
    <x v="1"/>
    <x v="1"/>
  </r>
  <r>
    <x v="24"/>
    <m/>
    <x v="1"/>
    <x v="2"/>
  </r>
  <r>
    <x v="24"/>
    <m/>
    <x v="1"/>
    <x v="4"/>
  </r>
  <r>
    <x v="25"/>
    <m/>
    <x v="1"/>
    <x v="1"/>
  </r>
  <r>
    <x v="25"/>
    <m/>
    <x v="1"/>
    <x v="5"/>
  </r>
  <r>
    <x v="26"/>
    <m/>
    <x v="1"/>
    <x v="1"/>
  </r>
  <r>
    <x v="26"/>
    <m/>
    <x v="1"/>
    <x v="7"/>
  </r>
  <r>
    <x v="27"/>
    <m/>
    <x v="1"/>
    <x v="8"/>
  </r>
  <r>
    <x v="27"/>
    <m/>
    <x v="1"/>
    <x v="2"/>
  </r>
  <r>
    <x v="27"/>
    <m/>
    <x v="1"/>
    <x v="8"/>
  </r>
  <r>
    <x v="27"/>
    <m/>
    <x v="1"/>
    <x v="5"/>
  </r>
  <r>
    <x v="28"/>
    <m/>
    <x v="1"/>
    <x v="9"/>
  </r>
  <r>
    <x v="28"/>
    <m/>
    <x v="1"/>
    <x v="9"/>
  </r>
  <r>
    <x v="29"/>
    <m/>
    <x v="1"/>
    <x v="9"/>
  </r>
  <r>
    <x v="29"/>
    <m/>
    <x v="1"/>
    <x v="9"/>
  </r>
  <r>
    <x v="30"/>
    <m/>
    <x v="1"/>
    <x v="8"/>
  </r>
  <r>
    <x v="30"/>
    <m/>
    <x v="1"/>
    <x v="4"/>
  </r>
  <r>
    <x v="31"/>
    <m/>
    <x v="1"/>
    <x v="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x v="0"/>
    <n v="18.399999999999999"/>
    <x v="0"/>
    <x v="0"/>
  </r>
  <r>
    <x v="0"/>
    <n v="23.5"/>
    <x v="0"/>
    <x v="0"/>
  </r>
  <r>
    <x v="1"/>
    <n v="18.2"/>
    <x v="0"/>
    <x v="0"/>
  </r>
  <r>
    <x v="1"/>
    <n v="19.3"/>
    <x v="0"/>
    <x v="1"/>
  </r>
  <r>
    <x v="1"/>
    <n v="18.2"/>
    <x v="0"/>
    <x v="2"/>
  </r>
  <r>
    <x v="1"/>
    <n v="18.5"/>
    <x v="0"/>
    <x v="3"/>
  </r>
  <r>
    <x v="1"/>
    <n v="19.2"/>
    <x v="0"/>
    <x v="4"/>
  </r>
  <r>
    <x v="1"/>
    <n v="18.5"/>
    <x v="0"/>
    <x v="5"/>
  </r>
  <r>
    <x v="1"/>
    <n v="22.4"/>
    <x v="0"/>
    <x v="5"/>
  </r>
  <r>
    <x v="1"/>
    <m/>
    <x v="1"/>
    <x v="6"/>
  </r>
  <r>
    <x v="1"/>
    <n v="15.8"/>
    <x v="0"/>
    <x v="6"/>
  </r>
  <r>
    <x v="1"/>
    <n v="23"/>
    <x v="0"/>
    <x v="7"/>
  </r>
  <r>
    <x v="1"/>
    <m/>
    <x v="0"/>
    <x v="6"/>
  </r>
  <r>
    <x v="1"/>
    <n v="22"/>
    <x v="0"/>
    <x v="7"/>
  </r>
  <r>
    <x v="1"/>
    <n v="22.4"/>
    <x v="0"/>
    <x v="1"/>
  </r>
  <r>
    <x v="1"/>
    <n v="24.9"/>
    <x v="0"/>
    <x v="4"/>
  </r>
  <r>
    <x v="1"/>
    <n v="21.1"/>
    <x v="0"/>
    <x v="4"/>
  </r>
  <r>
    <x v="1"/>
    <n v="34.4"/>
    <x v="2"/>
    <x v="8"/>
  </r>
  <r>
    <x v="1"/>
    <n v="23.4"/>
    <x v="0"/>
    <x v="9"/>
  </r>
  <r>
    <x v="2"/>
    <n v="22.2"/>
    <x v="0"/>
    <x v="2"/>
  </r>
  <r>
    <x v="2"/>
    <n v="19.5"/>
    <x v="0"/>
    <x v="7"/>
  </r>
  <r>
    <x v="2"/>
    <n v="22.2"/>
    <x v="0"/>
    <x v="5"/>
  </r>
  <r>
    <x v="3"/>
    <n v="22.6"/>
    <x v="0"/>
    <x v="9"/>
  </r>
  <r>
    <x v="3"/>
    <n v="18.7"/>
    <x v="0"/>
    <x v="1"/>
  </r>
  <r>
    <x v="3"/>
    <n v="22.9"/>
    <x v="0"/>
    <x v="1"/>
  </r>
  <r>
    <x v="3"/>
    <n v="18.5"/>
    <x v="0"/>
    <x v="4"/>
  </r>
  <r>
    <x v="3"/>
    <n v="19"/>
    <x v="0"/>
    <x v="7"/>
  </r>
  <r>
    <x v="4"/>
    <n v="18.7"/>
    <x v="0"/>
    <x v="1"/>
  </r>
  <r>
    <x v="4"/>
    <n v="22.5"/>
    <x v="0"/>
    <x v="2"/>
  </r>
  <r>
    <x v="4"/>
    <n v="18.2"/>
    <x v="0"/>
    <x v="0"/>
  </r>
  <r>
    <x v="4"/>
    <n v="18.7"/>
    <x v="0"/>
    <x v="9"/>
  </r>
  <r>
    <x v="4"/>
    <n v="20.7"/>
    <x v="0"/>
    <x v="4"/>
  </r>
  <r>
    <x v="4"/>
    <n v="22"/>
    <x v="0"/>
    <x v="5"/>
  </r>
  <r>
    <x v="5"/>
    <n v="19"/>
    <x v="0"/>
    <x v="0"/>
  </r>
  <r>
    <x v="5"/>
    <n v="19"/>
    <x v="0"/>
    <x v="2"/>
  </r>
  <r>
    <x v="5"/>
    <n v="19"/>
    <x v="0"/>
    <x v="5"/>
  </r>
  <r>
    <x v="5"/>
    <n v="19"/>
    <x v="0"/>
    <x v="0"/>
  </r>
  <r>
    <x v="5"/>
    <n v="19"/>
    <x v="0"/>
    <x v="0"/>
  </r>
  <r>
    <x v="5"/>
    <n v="19"/>
    <x v="0"/>
    <x v="10"/>
  </r>
  <r>
    <x v="5"/>
    <n v="26.5"/>
    <x v="0"/>
    <x v="1"/>
  </r>
  <r>
    <x v="5"/>
    <n v="19"/>
    <x v="0"/>
    <x v="1"/>
  </r>
  <r>
    <x v="5"/>
    <n v="22.5"/>
    <x v="0"/>
    <x v="1"/>
  </r>
  <r>
    <x v="5"/>
    <n v="22.5"/>
    <x v="0"/>
    <x v="9"/>
  </r>
  <r>
    <x v="5"/>
    <n v="19"/>
    <x v="0"/>
    <x v="9"/>
  </r>
  <r>
    <x v="5"/>
    <n v="22.5"/>
    <x v="0"/>
    <x v="9"/>
  </r>
  <r>
    <x v="6"/>
    <n v="18.399999999999999"/>
    <x v="0"/>
    <x v="10"/>
  </r>
  <r>
    <x v="6"/>
    <n v="18"/>
    <x v="0"/>
    <x v="2"/>
  </r>
  <r>
    <x v="6"/>
    <n v="17"/>
    <x v="0"/>
    <x v="0"/>
  </r>
  <r>
    <x v="6"/>
    <n v="18"/>
    <x v="0"/>
    <x v="2"/>
  </r>
  <r>
    <x v="6"/>
    <n v="18.5"/>
    <x v="0"/>
    <x v="2"/>
  </r>
  <r>
    <x v="6"/>
    <n v="19"/>
    <x v="0"/>
    <x v="6"/>
  </r>
  <r>
    <x v="6"/>
    <n v="19"/>
    <x v="0"/>
    <x v="6"/>
  </r>
  <r>
    <x v="6"/>
    <n v="16.8"/>
    <x v="0"/>
    <x v="7"/>
  </r>
  <r>
    <x v="6"/>
    <n v="16.8"/>
    <x v="0"/>
    <x v="3"/>
  </r>
  <r>
    <x v="6"/>
    <n v="17.3"/>
    <x v="0"/>
    <x v="3"/>
  </r>
  <r>
    <x v="6"/>
    <n v="16.8"/>
    <x v="0"/>
    <x v="7"/>
  </r>
  <r>
    <x v="6"/>
    <n v="18"/>
    <x v="0"/>
    <x v="4"/>
  </r>
  <r>
    <x v="6"/>
    <n v="18"/>
    <x v="0"/>
    <x v="2"/>
  </r>
  <r>
    <x v="6"/>
    <n v="16.8"/>
    <x v="0"/>
    <x v="10"/>
  </r>
  <r>
    <x v="6"/>
    <n v="16.8"/>
    <x v="0"/>
    <x v="7"/>
  </r>
  <r>
    <x v="6"/>
    <n v="21.7"/>
    <x v="0"/>
    <x v="2"/>
  </r>
  <r>
    <x v="6"/>
    <n v="17"/>
    <x v="0"/>
    <x v="1"/>
  </r>
  <r>
    <x v="6"/>
    <n v="16.8"/>
    <x v="0"/>
    <x v="7"/>
  </r>
  <r>
    <x v="7"/>
    <n v="18.2"/>
    <x v="0"/>
    <x v="2"/>
  </r>
  <r>
    <x v="7"/>
    <n v="18.2"/>
    <x v="0"/>
    <x v="2"/>
  </r>
  <r>
    <x v="7"/>
    <n v="18.2"/>
    <x v="0"/>
    <x v="5"/>
  </r>
  <r>
    <x v="7"/>
    <n v="19"/>
    <x v="0"/>
    <x v="5"/>
  </r>
  <r>
    <x v="7"/>
    <n v="22.5"/>
    <x v="0"/>
    <x v="5"/>
  </r>
  <r>
    <x v="7"/>
    <n v="16.8"/>
    <x v="0"/>
    <x v="9"/>
  </r>
  <r>
    <x v="7"/>
    <n v="19.5"/>
    <x v="0"/>
    <x v="4"/>
  </r>
  <r>
    <x v="8"/>
    <n v="22.5"/>
    <x v="0"/>
    <x v="5"/>
  </r>
  <r>
    <x v="8"/>
    <n v="18.5"/>
    <x v="0"/>
    <x v="4"/>
  </r>
  <r>
    <x v="8"/>
    <n v="19"/>
    <x v="0"/>
    <x v="8"/>
  </r>
  <r>
    <x v="8"/>
    <n v="23.5"/>
    <x v="0"/>
    <x v="4"/>
  </r>
  <r>
    <x v="8"/>
    <n v="18.5"/>
    <x v="0"/>
    <x v="4"/>
  </r>
  <r>
    <x v="8"/>
    <n v="18.5"/>
    <x v="0"/>
    <x v="8"/>
  </r>
  <r>
    <x v="9"/>
    <n v="22"/>
    <x v="0"/>
    <x v="9"/>
  </r>
  <r>
    <x v="9"/>
    <n v="17.5"/>
    <x v="0"/>
    <x v="9"/>
  </r>
  <r>
    <x v="10"/>
    <n v="19"/>
    <x v="0"/>
    <x v="1"/>
  </r>
  <r>
    <x v="10"/>
    <n v="19"/>
    <x v="0"/>
    <x v="2"/>
  </r>
  <r>
    <x v="10"/>
    <n v="19"/>
    <x v="0"/>
    <x v="9"/>
  </r>
  <r>
    <x v="10"/>
    <n v="23"/>
    <x v="0"/>
    <x v="5"/>
  </r>
  <r>
    <x v="10"/>
    <n v="23"/>
    <x v="0"/>
    <x v="9"/>
  </r>
  <r>
    <x v="10"/>
    <n v="18.2"/>
    <x v="0"/>
    <x v="4"/>
  </r>
  <r>
    <x v="11"/>
    <n v="22"/>
    <x v="0"/>
    <x v="5"/>
  </r>
  <r>
    <x v="11"/>
    <n v="21"/>
    <x v="0"/>
    <x v="5"/>
  </r>
  <r>
    <x v="11"/>
    <n v="21"/>
    <x v="0"/>
    <x v="4"/>
  </r>
  <r>
    <x v="11"/>
    <n v="21.7"/>
    <x v="0"/>
    <x v="8"/>
  </r>
  <r>
    <x v="11"/>
    <n v="29"/>
    <x v="0"/>
    <x v="9"/>
  </r>
  <r>
    <x v="11"/>
    <n v="21"/>
    <x v="0"/>
    <x v="1"/>
  </r>
  <r>
    <x v="12"/>
    <n v="21.2"/>
    <x v="0"/>
    <x v="10"/>
  </r>
  <r>
    <x v="12"/>
    <n v="21.2"/>
    <x v="0"/>
    <x v="6"/>
  </r>
  <r>
    <x v="12"/>
    <n v="18"/>
    <x v="0"/>
    <x v="3"/>
  </r>
  <r>
    <x v="12"/>
    <n v="21.2"/>
    <x v="2"/>
    <x v="1"/>
  </r>
  <r>
    <x v="12"/>
    <n v="22"/>
    <x v="0"/>
    <x v="6"/>
  </r>
  <r>
    <x v="13"/>
    <m/>
    <x v="1"/>
    <x v="1"/>
  </r>
  <r>
    <x v="13"/>
    <m/>
    <x v="1"/>
    <x v="2"/>
  </r>
  <r>
    <x v="13"/>
    <m/>
    <x v="1"/>
    <x v="2"/>
  </r>
  <r>
    <x v="13"/>
    <m/>
    <x v="1"/>
    <x v="1"/>
  </r>
  <r>
    <x v="13"/>
    <m/>
    <x v="1"/>
    <x v="9"/>
  </r>
  <r>
    <x v="14"/>
    <m/>
    <x v="1"/>
    <x v="11"/>
  </r>
  <r>
    <x v="14"/>
    <m/>
    <x v="1"/>
    <x v="6"/>
  </r>
  <r>
    <x v="14"/>
    <m/>
    <x v="1"/>
    <x v="10"/>
  </r>
  <r>
    <x v="14"/>
    <m/>
    <x v="1"/>
    <x v="12"/>
  </r>
  <r>
    <x v="14"/>
    <m/>
    <x v="1"/>
    <x v="10"/>
  </r>
  <r>
    <x v="14"/>
    <m/>
    <x v="1"/>
    <x v="12"/>
  </r>
  <r>
    <x v="15"/>
    <m/>
    <x v="1"/>
    <x v="5"/>
  </r>
  <r>
    <x v="15"/>
    <m/>
    <x v="1"/>
    <x v="5"/>
  </r>
  <r>
    <x v="15"/>
    <m/>
    <x v="1"/>
    <x v="10"/>
  </r>
  <r>
    <x v="15"/>
    <m/>
    <x v="1"/>
    <x v="8"/>
  </r>
  <r>
    <x v="15"/>
    <m/>
    <x v="1"/>
    <x v="8"/>
  </r>
  <r>
    <x v="16"/>
    <m/>
    <x v="1"/>
    <x v="6"/>
  </r>
  <r>
    <x v="16"/>
    <m/>
    <x v="1"/>
    <x v="7"/>
  </r>
  <r>
    <x v="16"/>
    <m/>
    <x v="1"/>
    <x v="1"/>
  </r>
  <r>
    <x v="16"/>
    <m/>
    <x v="1"/>
    <x v="2"/>
  </r>
  <r>
    <x v="16"/>
    <m/>
    <x v="1"/>
    <x v="9"/>
  </r>
  <r>
    <x v="16"/>
    <m/>
    <x v="1"/>
    <x v="2"/>
  </r>
  <r>
    <x v="16"/>
    <m/>
    <x v="1"/>
    <x v="2"/>
  </r>
  <r>
    <x v="16"/>
    <m/>
    <x v="1"/>
    <x v="10"/>
  </r>
  <r>
    <x v="16"/>
    <m/>
    <x v="1"/>
    <x v="4"/>
  </r>
  <r>
    <x v="16"/>
    <m/>
    <x v="1"/>
    <x v="8"/>
  </r>
  <r>
    <x v="16"/>
    <m/>
    <x v="1"/>
    <x v="4"/>
  </r>
  <r>
    <x v="16"/>
    <m/>
    <x v="1"/>
    <x v="10"/>
  </r>
  <r>
    <x v="16"/>
    <m/>
    <x v="1"/>
    <x v="6"/>
  </r>
  <r>
    <x v="16"/>
    <m/>
    <x v="1"/>
    <x v="3"/>
  </r>
  <r>
    <x v="16"/>
    <m/>
    <x v="1"/>
    <x v="3"/>
  </r>
  <r>
    <x v="16"/>
    <m/>
    <x v="1"/>
    <x v="3"/>
  </r>
  <r>
    <x v="16"/>
    <m/>
    <x v="1"/>
    <x v="3"/>
  </r>
  <r>
    <x v="17"/>
    <m/>
    <x v="1"/>
    <x v="1"/>
  </r>
  <r>
    <x v="17"/>
    <m/>
    <x v="1"/>
    <x v="9"/>
  </r>
  <r>
    <x v="17"/>
    <m/>
    <x v="1"/>
    <x v="11"/>
  </r>
  <r>
    <x v="17"/>
    <m/>
    <x v="1"/>
    <x v="9"/>
  </r>
  <r>
    <x v="17"/>
    <m/>
    <x v="1"/>
    <x v="3"/>
  </r>
  <r>
    <x v="18"/>
    <m/>
    <x v="1"/>
    <x v="13"/>
  </r>
  <r>
    <x v="19"/>
    <m/>
    <x v="1"/>
    <x v="5"/>
  </r>
  <r>
    <x v="20"/>
    <m/>
    <x v="1"/>
    <x v="1"/>
  </r>
  <r>
    <x v="21"/>
    <m/>
    <x v="1"/>
    <x v="12"/>
  </r>
  <r>
    <x v="21"/>
    <m/>
    <x v="1"/>
    <x v="0"/>
  </r>
  <r>
    <x v="21"/>
    <m/>
    <x v="1"/>
    <x v="14"/>
  </r>
  <r>
    <x v="21"/>
    <m/>
    <x v="1"/>
    <x v="2"/>
  </r>
  <r>
    <x v="21"/>
    <m/>
    <x v="1"/>
    <x v="10"/>
  </r>
  <r>
    <x v="22"/>
    <m/>
    <x v="1"/>
    <x v="5"/>
  </r>
  <r>
    <x v="22"/>
    <m/>
    <x v="1"/>
    <x v="4"/>
  </r>
  <r>
    <x v="22"/>
    <m/>
    <x v="1"/>
    <x v="5"/>
  </r>
  <r>
    <x v="22"/>
    <m/>
    <x v="1"/>
    <x v="4"/>
  </r>
  <r>
    <x v="23"/>
    <m/>
    <x v="1"/>
    <x v="4"/>
  </r>
  <r>
    <x v="23"/>
    <m/>
    <x v="1"/>
    <x v="4"/>
  </r>
  <r>
    <x v="23"/>
    <m/>
    <x v="1"/>
    <x v="5"/>
  </r>
  <r>
    <x v="24"/>
    <m/>
    <x v="1"/>
    <x v="3"/>
  </r>
  <r>
    <x v="24"/>
    <m/>
    <x v="1"/>
    <x v="0"/>
  </r>
  <r>
    <x v="24"/>
    <m/>
    <x v="1"/>
    <x v="1"/>
  </r>
  <r>
    <x v="24"/>
    <m/>
    <x v="1"/>
    <x v="2"/>
  </r>
  <r>
    <x v="24"/>
    <m/>
    <x v="1"/>
    <x v="4"/>
  </r>
  <r>
    <x v="25"/>
    <m/>
    <x v="1"/>
    <x v="1"/>
  </r>
  <r>
    <x v="25"/>
    <m/>
    <x v="1"/>
    <x v="5"/>
  </r>
  <r>
    <x v="26"/>
    <m/>
    <x v="1"/>
    <x v="1"/>
  </r>
  <r>
    <x v="26"/>
    <m/>
    <x v="1"/>
    <x v="7"/>
  </r>
  <r>
    <x v="27"/>
    <m/>
    <x v="1"/>
    <x v="8"/>
  </r>
  <r>
    <x v="27"/>
    <m/>
    <x v="1"/>
    <x v="2"/>
  </r>
  <r>
    <x v="27"/>
    <m/>
    <x v="1"/>
    <x v="8"/>
  </r>
  <r>
    <x v="27"/>
    <m/>
    <x v="1"/>
    <x v="5"/>
  </r>
  <r>
    <x v="28"/>
    <m/>
    <x v="1"/>
    <x v="9"/>
  </r>
  <r>
    <x v="28"/>
    <m/>
    <x v="1"/>
    <x v="9"/>
  </r>
  <r>
    <x v="29"/>
    <m/>
    <x v="1"/>
    <x v="9"/>
  </r>
  <r>
    <x v="29"/>
    <m/>
    <x v="1"/>
    <x v="9"/>
  </r>
  <r>
    <x v="30"/>
    <m/>
    <x v="1"/>
    <x v="8"/>
  </r>
  <r>
    <x v="30"/>
    <m/>
    <x v="1"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x v="0"/>
    <x v="0"/>
  </r>
  <r>
    <x v="0"/>
    <x v="0"/>
  </r>
  <r>
    <x v="0"/>
    <x v="1"/>
  </r>
  <r>
    <x v="1"/>
    <x v="2"/>
  </r>
  <r>
    <x v="2"/>
    <x v="3"/>
  </r>
  <r>
    <x v="3"/>
    <x v="4"/>
  </r>
  <r>
    <x v="4"/>
    <x v="5"/>
  </r>
  <r>
    <x v="5"/>
    <x v="6"/>
  </r>
  <r>
    <x v="5"/>
    <x v="7"/>
  </r>
  <r>
    <x v="6"/>
    <x v="8"/>
  </r>
  <r>
    <x v="6"/>
    <x v="9"/>
  </r>
  <r>
    <x v="7"/>
    <x v="10"/>
  </r>
  <r>
    <x v="6"/>
    <x v="11"/>
  </r>
  <r>
    <x v="7"/>
    <x v="12"/>
  </r>
  <r>
    <x v="1"/>
    <x v="13"/>
  </r>
  <r>
    <x v="4"/>
    <x v="14"/>
  </r>
  <r>
    <x v="4"/>
    <x v="15"/>
  </r>
  <r>
    <x v="8"/>
    <x v="16"/>
  </r>
  <r>
    <x v="9"/>
    <x v="17"/>
  </r>
  <r>
    <x v="2"/>
    <x v="18"/>
  </r>
  <r>
    <x v="7"/>
    <x v="19"/>
  </r>
  <r>
    <x v="5"/>
    <x v="20"/>
  </r>
  <r>
    <x v="9"/>
    <x v="21"/>
  </r>
  <r>
    <x v="1"/>
    <x v="22"/>
  </r>
  <r>
    <x v="1"/>
    <x v="23"/>
  </r>
  <r>
    <x v="4"/>
    <x v="21"/>
  </r>
  <r>
    <x v="7"/>
    <x v="24"/>
  </r>
  <r>
    <x v="1"/>
    <x v="25"/>
  </r>
  <r>
    <x v="2"/>
    <x v="26"/>
  </r>
  <r>
    <x v="0"/>
    <x v="27"/>
  </r>
  <r>
    <x v="9"/>
    <x v="28"/>
  </r>
  <r>
    <x v="4"/>
    <x v="29"/>
  </r>
  <r>
    <x v="5"/>
    <x v="14"/>
  </r>
  <r>
    <x v="0"/>
    <x v="30"/>
  </r>
  <r>
    <x v="2"/>
    <x v="3"/>
  </r>
  <r>
    <x v="5"/>
    <x v="31"/>
  </r>
  <r>
    <x v="0"/>
    <x v="32"/>
  </r>
  <r>
    <x v="0"/>
    <x v="30"/>
  </r>
  <r>
    <x v="10"/>
    <x v="33"/>
  </r>
  <r>
    <x v="1"/>
    <x v="34"/>
  </r>
  <r>
    <x v="1"/>
    <x v="2"/>
  </r>
  <r>
    <x v="1"/>
    <x v="35"/>
  </r>
  <r>
    <x v="9"/>
    <x v="36"/>
  </r>
  <r>
    <x v="9"/>
    <x v="37"/>
  </r>
  <r>
    <x v="9"/>
    <x v="38"/>
  </r>
  <r>
    <x v="10"/>
    <x v="39"/>
  </r>
  <r>
    <x v="2"/>
    <x v="40"/>
  </r>
  <r>
    <x v="0"/>
    <x v="15"/>
  </r>
  <r>
    <x v="2"/>
    <x v="41"/>
  </r>
  <r>
    <x v="2"/>
    <x v="42"/>
  </r>
  <r>
    <x v="6"/>
    <x v="43"/>
  </r>
  <r>
    <x v="6"/>
    <x v="44"/>
  </r>
  <r>
    <x v="7"/>
    <x v="44"/>
  </r>
  <r>
    <x v="3"/>
    <x v="14"/>
  </r>
  <r>
    <x v="3"/>
    <x v="45"/>
  </r>
  <r>
    <x v="7"/>
    <x v="44"/>
  </r>
  <r>
    <x v="4"/>
    <x v="46"/>
  </r>
  <r>
    <x v="2"/>
    <x v="47"/>
  </r>
  <r>
    <x v="10"/>
    <x v="48"/>
  </r>
  <r>
    <x v="7"/>
    <x v="14"/>
  </r>
  <r>
    <x v="2"/>
    <x v="22"/>
  </r>
  <r>
    <x v="1"/>
    <x v="14"/>
  </r>
  <r>
    <x v="7"/>
    <x v="24"/>
  </r>
  <r>
    <x v="2"/>
    <x v="14"/>
  </r>
  <r>
    <x v="2"/>
    <x v="49"/>
  </r>
  <r>
    <x v="5"/>
    <x v="14"/>
  </r>
  <r>
    <x v="5"/>
    <x v="17"/>
  </r>
  <r>
    <x v="5"/>
    <x v="50"/>
  </r>
  <r>
    <x v="9"/>
    <x v="23"/>
  </r>
  <r>
    <x v="4"/>
    <x v="51"/>
  </r>
  <r>
    <x v="5"/>
    <x v="52"/>
  </r>
  <r>
    <x v="4"/>
    <x v="53"/>
  </r>
  <r>
    <x v="8"/>
    <x v="54"/>
  </r>
  <r>
    <x v="4"/>
    <x v="55"/>
  </r>
  <r>
    <x v="4"/>
    <x v="56"/>
  </r>
  <r>
    <x v="8"/>
    <x v="56"/>
  </r>
  <r>
    <x v="9"/>
    <x v="57"/>
  </r>
  <r>
    <x v="9"/>
    <x v="58"/>
  </r>
  <r>
    <x v="1"/>
    <x v="59"/>
  </r>
  <r>
    <x v="2"/>
    <x v="47"/>
  </r>
  <r>
    <x v="9"/>
    <x v="60"/>
  </r>
  <r>
    <x v="5"/>
    <x v="61"/>
  </r>
  <r>
    <x v="9"/>
    <x v="47"/>
  </r>
  <r>
    <x v="4"/>
    <x v="17"/>
  </r>
  <r>
    <x v="5"/>
    <x v="60"/>
  </r>
  <r>
    <x v="5"/>
    <x v="29"/>
  </r>
  <r>
    <x v="4"/>
    <x v="62"/>
  </r>
  <r>
    <x v="8"/>
    <x v="63"/>
  </r>
  <r>
    <x v="9"/>
    <x v="64"/>
  </r>
  <r>
    <x v="1"/>
    <x v="65"/>
  </r>
  <r>
    <x v="10"/>
    <x v="66"/>
  </r>
  <r>
    <x v="6"/>
    <x v="67"/>
  </r>
  <r>
    <x v="3"/>
    <x v="66"/>
  </r>
  <r>
    <x v="1"/>
    <x v="68"/>
  </r>
  <r>
    <x v="6"/>
    <x v="69"/>
  </r>
  <r>
    <x v="1"/>
    <x v="63"/>
  </r>
  <r>
    <x v="2"/>
    <x v="63"/>
  </r>
  <r>
    <x v="2"/>
    <x v="70"/>
  </r>
  <r>
    <x v="1"/>
    <x v="71"/>
  </r>
  <r>
    <x v="9"/>
    <x v="70"/>
  </r>
  <r>
    <x v="11"/>
    <x v="72"/>
  </r>
  <r>
    <x v="6"/>
    <x v="73"/>
  </r>
  <r>
    <x v="10"/>
    <x v="74"/>
  </r>
  <r>
    <x v="12"/>
    <x v="75"/>
  </r>
  <r>
    <x v="10"/>
    <x v="24"/>
  </r>
  <r>
    <x v="12"/>
    <x v="8"/>
  </r>
  <r>
    <x v="5"/>
    <x v="76"/>
  </r>
  <r>
    <x v="5"/>
    <x v="18"/>
  </r>
  <r>
    <x v="10"/>
    <x v="77"/>
  </r>
  <r>
    <x v="8"/>
    <x v="15"/>
  </r>
  <r>
    <x v="8"/>
    <x v="47"/>
  </r>
  <r>
    <x v="6"/>
    <x v="78"/>
  </r>
  <r>
    <x v="7"/>
    <x v="19"/>
  </r>
  <r>
    <x v="1"/>
    <x v="22"/>
  </r>
  <r>
    <x v="2"/>
    <x v="14"/>
  </r>
  <r>
    <x v="9"/>
    <x v="41"/>
  </r>
  <r>
    <x v="2"/>
    <x v="18"/>
  </r>
  <r>
    <x v="2"/>
    <x v="28"/>
  </r>
  <r>
    <x v="10"/>
    <x v="73"/>
  </r>
  <r>
    <x v="4"/>
    <x v="62"/>
  </r>
  <r>
    <x v="8"/>
    <x v="42"/>
  </r>
  <r>
    <x v="4"/>
    <x v="60"/>
  </r>
  <r>
    <x v="10"/>
    <x v="79"/>
  </r>
  <r>
    <x v="6"/>
    <x v="80"/>
  </r>
  <r>
    <x v="3"/>
    <x v="68"/>
  </r>
  <r>
    <x v="3"/>
    <x v="76"/>
  </r>
  <r>
    <x v="3"/>
    <x v="81"/>
  </r>
  <r>
    <x v="3"/>
    <x v="24"/>
  </r>
  <r>
    <x v="1"/>
    <x v="82"/>
  </r>
  <r>
    <x v="9"/>
    <x v="83"/>
  </r>
  <r>
    <x v="11"/>
    <x v="80"/>
  </r>
  <r>
    <x v="9"/>
    <x v="15"/>
  </r>
  <r>
    <x v="3"/>
    <x v="22"/>
  </r>
  <r>
    <x v="13"/>
    <x v="84"/>
  </r>
  <r>
    <x v="5"/>
    <x v="85"/>
  </r>
  <r>
    <x v="1"/>
    <x v="84"/>
  </r>
  <r>
    <x v="12"/>
    <x v="69"/>
  </r>
  <r>
    <x v="0"/>
    <x v="83"/>
  </r>
  <r>
    <x v="14"/>
    <x v="86"/>
  </r>
  <r>
    <x v="2"/>
    <x v="87"/>
  </r>
  <r>
    <x v="10"/>
    <x v="88"/>
  </r>
  <r>
    <x v="5"/>
    <x v="77"/>
  </r>
  <r>
    <x v="4"/>
    <x v="17"/>
  </r>
  <r>
    <x v="5"/>
    <x v="85"/>
  </r>
  <r>
    <x v="4"/>
    <x v="89"/>
  </r>
  <r>
    <x v="4"/>
    <x v="28"/>
  </r>
  <r>
    <x v="4"/>
    <x v="59"/>
  </r>
  <r>
    <x v="5"/>
    <x v="90"/>
  </r>
  <r>
    <x v="3"/>
    <x v="91"/>
  </r>
  <r>
    <x v="0"/>
    <x v="92"/>
  </r>
  <r>
    <x v="1"/>
    <x v="93"/>
  </r>
  <r>
    <x v="2"/>
    <x v="94"/>
  </r>
  <r>
    <x v="4"/>
    <x v="95"/>
  </r>
  <r>
    <x v="1"/>
    <x v="44"/>
  </r>
  <r>
    <x v="5"/>
    <x v="87"/>
  </r>
  <r>
    <x v="1"/>
    <x v="59"/>
  </r>
  <r>
    <x v="7"/>
    <x v="0"/>
  </r>
  <r>
    <x v="8"/>
    <x v="96"/>
  </r>
  <r>
    <x v="2"/>
    <x v="97"/>
  </r>
  <r>
    <x v="8"/>
    <x v="52"/>
  </r>
  <r>
    <x v="5"/>
    <x v="57"/>
  </r>
  <r>
    <x v="9"/>
    <x v="17"/>
  </r>
  <r>
    <x v="9"/>
    <x v="47"/>
  </r>
  <r>
    <x v="9"/>
    <x v="98"/>
  </r>
  <r>
    <x v="9"/>
    <x v="99"/>
  </r>
  <r>
    <x v="8"/>
    <x v="100"/>
  </r>
  <r>
    <x v="4"/>
    <x v="101"/>
  </r>
  <r>
    <x v="15"/>
    <x v="1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237A3-0FB1-4307-AF7D-1C064B8F903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19" firstHeaderRow="0" firstDataRow="1" firstDataCol="1"/>
  <pivotFields count="3"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dataField="1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odule area [m^2]" fld="1" subtotal="average" baseField="0" baseItem="0"/>
    <dataField name="Average of Normalized Al weight [kg/m^2]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8759D-3C22-4259-BE11-A900500B293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4:I16" firstHeaderRow="0" firstDataRow="1" firstDataCol="1" rowPageCount="2" colPageCount="1"/>
  <pivotFields count="4">
    <pivotField axis="axisPage" showAll="0">
      <items count="33">
        <item x="29"/>
        <item x="27"/>
        <item x="30"/>
        <item x="0"/>
        <item x="22"/>
        <item x="18"/>
        <item x="1"/>
        <item x="24"/>
        <item x="2"/>
        <item x="3"/>
        <item x="4"/>
        <item x="5"/>
        <item x="20"/>
        <item x="6"/>
        <item x="7"/>
        <item x="21"/>
        <item x="26"/>
        <item x="28"/>
        <item x="8"/>
        <item x="19"/>
        <item x="9"/>
        <item x="10"/>
        <item x="11"/>
        <item x="12"/>
        <item x="13"/>
        <item x="25"/>
        <item x="14"/>
        <item x="15"/>
        <item x="16"/>
        <item x="17"/>
        <item x="23"/>
        <item x="31"/>
        <item t="default"/>
      </items>
    </pivotField>
    <pivotField dataField="1" showAll="0"/>
    <pivotField axis="axisPage" showAll="0">
      <items count="4">
        <item x="0"/>
        <item x="2"/>
        <item x="1"/>
        <item t="default"/>
      </items>
    </pivotField>
    <pivotField axis="axisRow" showAll="0">
      <items count="17">
        <item x="14"/>
        <item x="13"/>
        <item x="11"/>
        <item x="12"/>
        <item x="6"/>
        <item x="10"/>
        <item x="7"/>
        <item x="3"/>
        <item x="0"/>
        <item x="1"/>
        <item x="2"/>
        <item x="5"/>
        <item x="9"/>
        <item x="4"/>
        <item x="8"/>
        <item x="15"/>
        <item t="default"/>
      </items>
    </pivotField>
  </pivotFields>
  <rowFields count="1">
    <field x="3"/>
  </rowFields>
  <rowItems count="12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2" item="0" hier="-1"/>
  </pageFields>
  <dataFields count="3">
    <dataField name="Average of Module weight [kg]" fld="1" subtotal="average" baseField="0" baseItem="0"/>
    <dataField name="Min of Module weight [kg]" fld="1" subtotal="min" baseField="3" baseItem="4"/>
    <dataField name="Max of Module weight [kg]" fld="1" subtotal="max" baseField="3" baseItem="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E129D-DEC6-4891-9E70-ED3DCD0E0B30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23:T36" firstHeaderRow="1" firstDataRow="2" firstDataCol="1" rowPageCount="1" colPageCount="1"/>
  <pivotFields count="4">
    <pivotField axis="axisCol" showAll="0">
      <items count="32">
        <item x="29"/>
        <item x="27"/>
        <item x="30"/>
        <item x="0"/>
        <item x="22"/>
        <item x="18"/>
        <item x="1"/>
        <item x="24"/>
        <item x="2"/>
        <item x="3"/>
        <item x="4"/>
        <item x="5"/>
        <item x="20"/>
        <item x="6"/>
        <item x="7"/>
        <item x="21"/>
        <item x="26"/>
        <item x="28"/>
        <item x="8"/>
        <item x="19"/>
        <item x="9"/>
        <item x="10"/>
        <item x="11"/>
        <item x="12"/>
        <item x="13"/>
        <item x="25"/>
        <item x="14"/>
        <item x="15"/>
        <item x="16"/>
        <item x="17"/>
        <item x="23"/>
        <item t="default"/>
      </items>
    </pivotField>
    <pivotField dataField="1" showAll="0"/>
    <pivotField axis="axisPage" showAll="0">
      <items count="4">
        <item x="0"/>
        <item x="2"/>
        <item x="1"/>
        <item t="default"/>
      </items>
    </pivotField>
    <pivotField axis="axisRow" showAll="0">
      <items count="16">
        <item x="14"/>
        <item x="13"/>
        <item x="11"/>
        <item x="12"/>
        <item x="6"/>
        <item x="10"/>
        <item x="7"/>
        <item x="3"/>
        <item x="0"/>
        <item x="1"/>
        <item x="2"/>
        <item x="5"/>
        <item x="9"/>
        <item x="4"/>
        <item x="8"/>
        <item t="default"/>
      </items>
    </pivotField>
  </pivotFields>
  <rowFields count="1">
    <field x="3"/>
  </rowFields>
  <rowItems count="12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0"/>
  </colFields>
  <colItems count="14">
    <i>
      <x v="3"/>
    </i>
    <i>
      <x v="6"/>
    </i>
    <i>
      <x v="8"/>
    </i>
    <i>
      <x v="9"/>
    </i>
    <i>
      <x v="10"/>
    </i>
    <i>
      <x v="11"/>
    </i>
    <i>
      <x v="13"/>
    </i>
    <i>
      <x v="14"/>
    </i>
    <i>
      <x v="18"/>
    </i>
    <i>
      <x v="20"/>
    </i>
    <i>
      <x v="21"/>
    </i>
    <i>
      <x v="22"/>
    </i>
    <i>
      <x v="23"/>
    </i>
    <i t="grand">
      <x/>
    </i>
  </colItems>
  <pageFields count="1">
    <pageField fld="2" item="0" hier="-1"/>
  </pageFields>
  <dataFields count="1">
    <dataField name="Average of Module weight [kg]" fld="1" subtotal="average" baseField="0" baseItem="0"/>
  </dataFields>
  <chartFormats count="1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617FB-7EA0-4E1E-81D6-52850C5DE98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F19" firstHeaderRow="1" firstDataRow="1" firstDataCol="1"/>
  <pivotFields count="2">
    <pivotField axis="axisRow" showAll="0">
      <items count="17">
        <item x="14"/>
        <item x="13"/>
        <item x="11"/>
        <item x="12"/>
        <item x="6"/>
        <item x="10"/>
        <item x="7"/>
        <item x="3"/>
        <item x="0"/>
        <item x="1"/>
        <item x="2"/>
        <item x="5"/>
        <item x="9"/>
        <item x="4"/>
        <item x="8"/>
        <item x="15"/>
        <item t="default"/>
      </items>
    </pivotField>
    <pivotField dataField="1" showAll="0">
      <items count="104">
        <item x="86"/>
        <item x="67"/>
        <item x="72"/>
        <item x="69"/>
        <item x="80"/>
        <item x="75"/>
        <item x="8"/>
        <item x="33"/>
        <item x="79"/>
        <item x="9"/>
        <item x="43"/>
        <item x="78"/>
        <item x="74"/>
        <item x="73"/>
        <item x="19"/>
        <item x="44"/>
        <item x="11"/>
        <item x="81"/>
        <item x="10"/>
        <item x="77"/>
        <item x="93"/>
        <item x="24"/>
        <item x="88"/>
        <item x="39"/>
        <item x="4"/>
        <item x="32"/>
        <item x="0"/>
        <item x="90"/>
        <item x="82"/>
        <item x="91"/>
        <item x="66"/>
        <item x="30"/>
        <item x="48"/>
        <item x="27"/>
        <item x="35"/>
        <item x="83"/>
        <item x="68"/>
        <item x="34"/>
        <item x="76"/>
        <item x="97"/>
        <item x="12"/>
        <item x="18"/>
        <item x="52"/>
        <item x="1"/>
        <item x="7"/>
        <item x="26"/>
        <item x="87"/>
        <item x="22"/>
        <item x="2"/>
        <item x="40"/>
        <item x="92"/>
        <item x="25"/>
        <item x="13"/>
        <item x="50"/>
        <item x="57"/>
        <item x="65"/>
        <item x="49"/>
        <item x="61"/>
        <item x="85"/>
        <item x="3"/>
        <item x="6"/>
        <item x="21"/>
        <item x="14"/>
        <item x="31"/>
        <item x="23"/>
        <item x="58"/>
        <item x="94"/>
        <item x="45"/>
        <item x="41"/>
        <item x="59"/>
        <item x="15"/>
        <item x="37"/>
        <item x="5"/>
        <item x="47"/>
        <item x="99"/>
        <item x="20"/>
        <item x="51"/>
        <item x="56"/>
        <item x="98"/>
        <item x="28"/>
        <item x="101"/>
        <item x="17"/>
        <item x="38"/>
        <item x="89"/>
        <item x="54"/>
        <item x="60"/>
        <item x="95"/>
        <item x="53"/>
        <item x="64"/>
        <item x="36"/>
        <item x="29"/>
        <item x="96"/>
        <item x="62"/>
        <item x="100"/>
        <item x="42"/>
        <item x="63"/>
        <item x="16"/>
        <item x="55"/>
        <item x="46"/>
        <item x="70"/>
        <item x="71"/>
        <item x="84"/>
        <item x="102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Average of Module efficiency %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0BC491-50D4-4712-BCE7-D3E2403FD6E8}" name="Table1" displayName="Table1" ref="A1:C168" totalsRowShown="0">
  <autoFilter ref="A1:C168" xr:uid="{9F0BC491-50D4-4712-BCE7-D3E2403FD6E8}"/>
  <sortState xmlns:xlrd2="http://schemas.microsoft.com/office/spreadsheetml/2017/richdata2" ref="A2:C168">
    <sortCondition ref="A1:A168"/>
  </sortState>
  <tableColumns count="3">
    <tableColumn id="1" xr3:uid="{6BD56CF4-7928-4015-BB20-D9E6F6A85176}" name="Year"/>
    <tableColumn id="2" xr3:uid="{1143265F-36C7-4799-9098-3382FF38C597}" name="Module area [m^2]"/>
    <tableColumn id="3" xr3:uid="{48636BAD-9CC5-4C9A-95C5-080EB3DF7821}" name="Normalized Al weight [kg/m^2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uvpower.com.au/wp-content/uploads/2017/10/GCL-datasheet-GCL-P672-325.pdf" TargetMode="External"/><Relationship Id="rId117" Type="http://schemas.openxmlformats.org/officeDocument/2006/relationships/hyperlink" Target="https://es-media-prod.s3.amazonaws.com/media/components/panels/spec-sheets/PS-M-0421_Datasheet_Allmax_M_Plus_US_Apr2018_C.pdf" TargetMode="External"/><Relationship Id="rId21" Type="http://schemas.openxmlformats.org/officeDocument/2006/relationships/hyperlink" Target="https://www.solaris-shop.com/content/CS6U-340M%20Specs.pdf" TargetMode="External"/><Relationship Id="rId42" Type="http://schemas.openxmlformats.org/officeDocument/2006/relationships/hyperlink" Target="https://es-media-prod.s3.amazonaws.com/media/components/panels/spec-sheets/EaglePerc_JKM300-320M-60-A2-US.pdf" TargetMode="External"/><Relationship Id="rId47" Type="http://schemas.openxmlformats.org/officeDocument/2006/relationships/hyperlink" Target="https://es-media-prod.s3.amazonaws.com/media/components/panels/spec-sheets/Jinko_Eagle_MP60-Black_Maxim_l1eQ49w.pdf" TargetMode="External"/><Relationship Id="rId63" Type="http://schemas.openxmlformats.org/officeDocument/2006/relationships/hyperlink" Target="https://www.lgenergy.com.au/uploads/download_files/4192a5c46cc73bd5d082635f3fee833bacd8c40d.pdf" TargetMode="External"/><Relationship Id="rId68" Type="http://schemas.openxmlformats.org/officeDocument/2006/relationships/hyperlink" Target="https://s3.amazonaws.com/ecodirect_docs/LONGi/LONGi-280-300W-datasheet.pdf" TargetMode="External"/><Relationship Id="rId84" Type="http://schemas.openxmlformats.org/officeDocument/2006/relationships/hyperlink" Target="https://es-media-prod.s3.amazonaws.com/media/components/panels/spec-sheets/Silfab-SLG-M-350.pdf" TargetMode="External"/><Relationship Id="rId89" Type="http://schemas.openxmlformats.org/officeDocument/2006/relationships/hyperlink" Target="https://es-media-prod.s3.amazonaws.com/media/components/panels/spec-sheets/Datasheet_PowerXT_Resi-400PM_Rev_01_tmIhMrT.pdf" TargetMode="External"/><Relationship Id="rId112" Type="http://schemas.openxmlformats.org/officeDocument/2006/relationships/hyperlink" Target="https://cdn.enfsolar.com/z/pp/6eynhz64vh/876074556630433cff13c1.pdf" TargetMode="External"/><Relationship Id="rId133" Type="http://schemas.openxmlformats.org/officeDocument/2006/relationships/hyperlink" Target="https://www.ostrovni-elektrarny.cz/docs/YingLi_YL310D-30b_Spec.pdf" TargetMode="External"/><Relationship Id="rId138" Type="http://schemas.openxmlformats.org/officeDocument/2006/relationships/hyperlink" Target="https://si-datastore.s3.us-west-2.amazonaws.com/documents/5rINlLBRJ0rJB1bHEix73KVtDbeJw19MfHGoPBoT.pdf" TargetMode="External"/><Relationship Id="rId154" Type="http://schemas.openxmlformats.org/officeDocument/2006/relationships/hyperlink" Target="https://si-datastore.s3.us-west-2.amazonaws.com/documents/VGxjSO7U8kR9RKHXHtRoLlxK7JTxQUTwDwpxjFMP.pdf" TargetMode="External"/><Relationship Id="rId159" Type="http://schemas.openxmlformats.org/officeDocument/2006/relationships/hyperlink" Target="https://cdn.enfsolar.com/z/pp/3ebe96run62r/75e748b3fa6d546906d4d4900201ec4f.pdf" TargetMode="External"/><Relationship Id="rId175" Type="http://schemas.openxmlformats.org/officeDocument/2006/relationships/hyperlink" Target="https://s3.amazonaws.com/ecodirect_docs/LG/LG-solar-mono-x-LG265S1C-A3-spec-sheet.pdf" TargetMode="External"/><Relationship Id="rId170" Type="http://schemas.openxmlformats.org/officeDocument/2006/relationships/hyperlink" Target="https://www.solaris-shop.com/content/GCL-P6-72%20Specifications.pdf" TargetMode="External"/><Relationship Id="rId16" Type="http://schemas.openxmlformats.org/officeDocument/2006/relationships/hyperlink" Target="https://s3.amazonaws.com/ecodirect_docs/CANADIAN/CS5A-M.pdf" TargetMode="External"/><Relationship Id="rId107" Type="http://schemas.openxmlformats.org/officeDocument/2006/relationships/hyperlink" Target="https://spgreenenergy.com.cy/wp-content/themes/spgreen/datasheets/ve/20121001%20STP300_Ve(H4__300_295_290)_EN_Web.pdf" TargetMode="External"/><Relationship Id="rId11" Type="http://schemas.openxmlformats.org/officeDocument/2006/relationships/hyperlink" Target="https://d3g1qce46u5dao.cloudfront.net/data_sheet/cs6k_ms_datasheet_superpower_v5_5p1_na.pdf" TargetMode="External"/><Relationship Id="rId32" Type="http://schemas.openxmlformats.org/officeDocument/2006/relationships/hyperlink" Target="https://es-media-prod.s3.amazonaws.com/media/components/panels/spec-sheets/HyundaiEnergySolutions_HiA-SXXXHG_M2_300_315W_xSe5w2v.pdf" TargetMode="External"/><Relationship Id="rId37" Type="http://schemas.openxmlformats.org/officeDocument/2006/relationships/hyperlink" Target="https://solarnrg.nl/downloads/product-sheets/product-sheet-ja-solar-jam60s17-325-mr.pdf" TargetMode="External"/><Relationship Id="rId53" Type="http://schemas.openxmlformats.org/officeDocument/2006/relationships/hyperlink" Target="https://www.lg.com/us/business/download/resources/BT00002151/LG295S1C-A5.pdf" TargetMode="External"/><Relationship Id="rId58" Type="http://schemas.openxmlformats.org/officeDocument/2006/relationships/hyperlink" Target="https://www.keen2bgreen.com.au/wp-content/uploads/2014/04/LG-300w-Mono-X-Neon-LG300N1C-A3-Spec-Sheet.pdf" TargetMode="External"/><Relationship Id="rId74" Type="http://schemas.openxmlformats.org/officeDocument/2006/relationships/hyperlink" Target="https://cdn.energypal.com/panels/ps315m-20-um/energypal-solar-panel-spec-datasheet-phono-solar-technology-mwt-perc-300-320-ps315m-20-um.pdf" TargetMode="External"/><Relationship Id="rId79" Type="http://schemas.openxmlformats.org/officeDocument/2006/relationships/hyperlink" Target="https://sunelec.com/wp/wp-content/uploads/2020/07/345w-Standard-Module-72WW-Mono.pdf" TargetMode="External"/><Relationship Id="rId102" Type="http://schemas.openxmlformats.org/officeDocument/2006/relationships/hyperlink" Target="https://es-media-prod.s3.amazonaws.com/media/components/panels/spec-sheets/SunPower_A-Series.pdf" TargetMode="External"/><Relationship Id="rId123" Type="http://schemas.openxmlformats.org/officeDocument/2006/relationships/hyperlink" Target="https://static.trinasolar.com/sites/default/files/Datasheet_DE06X.05%28II%29_NA_2021_A.pdf" TargetMode="External"/><Relationship Id="rId128" Type="http://schemas.openxmlformats.org/officeDocument/2006/relationships/hyperlink" Target="https://static.trinasolar.com/sites/default/files/Trinasmart%20Catalog_WW.pdf" TargetMode="External"/><Relationship Id="rId144" Type="http://schemas.openxmlformats.org/officeDocument/2006/relationships/hyperlink" Target="https://www.enf.com.cn/Product/pdf/Crystalline/5b2c6fefc8822.pdf" TargetMode="External"/><Relationship Id="rId149" Type="http://schemas.openxmlformats.org/officeDocument/2006/relationships/hyperlink" Target="http://static.cclenergy.com.au/uploads/2017/04/CSUN260-60P.pdf" TargetMode="External"/><Relationship Id="rId5" Type="http://schemas.openxmlformats.org/officeDocument/2006/relationships/hyperlink" Target="https://www.cambioenergetico.com/img/FOTOVOLTAICA/FICHJATECNICAMitsubishi-PV-UJ225GA6.pdf" TargetMode="External"/><Relationship Id="rId90" Type="http://schemas.openxmlformats.org/officeDocument/2006/relationships/hyperlink" Target="https://static1.squarespace.com/static/5fa44724b1ca66220ca21c60/t/623e2ae56538c71ec0d84158/1648241382466/Datasheet_PowerXT-430R-PL.pdf" TargetMode="External"/><Relationship Id="rId95" Type="http://schemas.openxmlformats.org/officeDocument/2006/relationships/hyperlink" Target="https://www.solarelectricsupply.com/media/sparsh/product_attachment/custom/upload/SolarWorld-Sunmodule-Plus-Mono-Black-33mm.pdf" TargetMode="External"/><Relationship Id="rId160" Type="http://schemas.openxmlformats.org/officeDocument/2006/relationships/hyperlink" Target="https://www.weamerisolar.eu/wp-content/uploads/2021/03/AS-6P-Module-Specification.pdf" TargetMode="External"/><Relationship Id="rId165" Type="http://schemas.openxmlformats.org/officeDocument/2006/relationships/hyperlink" Target="https://cdn.enfsolar.com/z/pp/pm02z95ku8x/AE-HSF-HM6-60-320W-335W-1-1.pdf" TargetMode="External"/><Relationship Id="rId181" Type="http://schemas.openxmlformats.org/officeDocument/2006/relationships/hyperlink" Target="https://cdn.energypal.com/panels/ps305m-h-20-uh/energypal-solar-panel-spec-datasheet-phono-solar-technology-twinplus-perc-305-320-ps305m-h-20-uh.pdf" TargetMode="External"/><Relationship Id="rId22" Type="http://schemas.openxmlformats.org/officeDocument/2006/relationships/hyperlink" Target="https://www.canadiansolar.com/wp-content/uploads/2019/12/Canadian_Solar-Datasheet-HiKu_CS3W-P_EN.pdf" TargetMode="External"/><Relationship Id="rId27" Type="http://schemas.openxmlformats.org/officeDocument/2006/relationships/hyperlink" Target="https://www.solarpanelsplus.com/PV-Specials/GCL%20245.pdf" TargetMode="External"/><Relationship Id="rId43" Type="http://schemas.openxmlformats.org/officeDocument/2006/relationships/hyperlink" Target="https://si-datastore.s3.us-west-2.amazonaws.com/documents/b2M6b1rhhm0IB7FilYjw8Pux41faJySDaLdjo03x.pdf" TargetMode="External"/><Relationship Id="rId48" Type="http://schemas.openxmlformats.org/officeDocument/2006/relationships/hyperlink" Target="https://es-media-prod.s3.amazonaws.com/media/components/panels/spec-sheets/Eagle_JKM320-340PP-72-V-A2-US.pdf" TargetMode="External"/><Relationship Id="rId64" Type="http://schemas.openxmlformats.org/officeDocument/2006/relationships/hyperlink" Target="https://www.lg.com/us/business/download/resources/BT00002151/LG355S2W-A5.pdf" TargetMode="External"/><Relationship Id="rId69" Type="http://schemas.openxmlformats.org/officeDocument/2006/relationships/hyperlink" Target="https://si-datastore.s3.us-west-2.amazonaws.com/documents/rq50RZOyTudgU4TnqX6tBlOGm6o5OfiLjbtx4nPk.pdf" TargetMode="External"/><Relationship Id="rId113" Type="http://schemas.openxmlformats.org/officeDocument/2006/relationships/hyperlink" Target="https://cdn.enfsolar.com/z/pp/xy5n1pb1i67b/1239892958630431f6a6ed8.pdf" TargetMode="External"/><Relationship Id="rId118" Type="http://schemas.openxmlformats.org/officeDocument/2006/relationships/hyperlink" Target="https://es-media-prod.s3.amazonaws.com/media/components/panels/spec-sheets/PS-M-Datasheet_Splitmax_DD05H.05II_EN_2019_A_web.pdf" TargetMode="External"/><Relationship Id="rId134" Type="http://schemas.openxmlformats.org/officeDocument/2006/relationships/hyperlink" Target="https://www.solar-voltaics.com/wp-content/uploads/brand-datasheets/Yingli_Panda_datasheet_250-280W_Mono-30b280513--Solar-Voltaics-201506.pdf" TargetMode="External"/><Relationship Id="rId139" Type="http://schemas.openxmlformats.org/officeDocument/2006/relationships/hyperlink" Target="http://www.thesolar.biz/pdf%20files/Mitsubishi%20165.pdf" TargetMode="External"/><Relationship Id="rId80" Type="http://schemas.openxmlformats.org/officeDocument/2006/relationships/hyperlink" Target="https://si-datastore.s3.us-west-2.amazonaws.com/documents/cK1DS7JibGXjxQT7Q5rsIU8te4GeTvnH4bw1mKnz.pdf" TargetMode="External"/><Relationship Id="rId85" Type="http://schemas.openxmlformats.org/officeDocument/2006/relationships/hyperlink" Target="https://es-media-prod.s3.amazonaws.com/media/components/panels/spec-sheets/Silfab-SLG-M-370-SF-0G-20190603-K-Final.pdf" TargetMode="External"/><Relationship Id="rId150" Type="http://schemas.openxmlformats.org/officeDocument/2006/relationships/hyperlink" Target="https://5324526.app.netsuite.com/core/media/media.nl?id=1135758&amp;c=5324526&amp;h=-kvZtyccIVXQzHigqJdXGK1XD9YZeiYVcOPcrTYW5dxaeP4F&amp;_xt=.pdf" TargetMode="External"/><Relationship Id="rId155" Type="http://schemas.openxmlformats.org/officeDocument/2006/relationships/hyperlink" Target="https://cdn.enfsolar.com/z/pp/b556ce631c3710cafa7660a75deed749f.pdf" TargetMode="External"/><Relationship Id="rId171" Type="http://schemas.openxmlformats.org/officeDocument/2006/relationships/hyperlink" Target="https://www.enfsolar.com/pv/panel-datasheet/crystalline/1083" TargetMode="External"/><Relationship Id="rId176" Type="http://schemas.openxmlformats.org/officeDocument/2006/relationships/hyperlink" Target="http://m.lg-solar.com/common/download/LGE-DS-LGxxxN1C-G3-EN-201306.pdf" TargetMode="External"/><Relationship Id="rId12" Type="http://schemas.openxmlformats.org/officeDocument/2006/relationships/hyperlink" Target="https://www.mrsolar.com/content/pdf/Canadian/CS6P-250P255P.pdf" TargetMode="External"/><Relationship Id="rId17" Type="http://schemas.openxmlformats.org/officeDocument/2006/relationships/hyperlink" Target="http://solartechonline.com/wp-content/uploads/NewEdge-CS6P-PX_en.pdf" TargetMode="External"/><Relationship Id="rId33" Type="http://schemas.openxmlformats.org/officeDocument/2006/relationships/hyperlink" Target="https://www.solaris-shop.com/content/HiS-M250MG(BK)%20Specs.pdf" TargetMode="External"/><Relationship Id="rId38" Type="http://schemas.openxmlformats.org/officeDocument/2006/relationships/hyperlink" Target="https://es-media-prod.s3.amazonaws.com/media/components/panels/spec-sheets/JA_Solar_28mm_JAM72S10_MR_390-410_US_EN_20200216A_3xJ30WK.pdf" TargetMode="External"/><Relationship Id="rId59" Type="http://schemas.openxmlformats.org/officeDocument/2006/relationships/hyperlink" Target="https://si-datastore.s3.us-west-2.amazonaws.com/documents/pkokuRmRmivj1M81Hh9ctxa27zUTDW9udY4hQN9P.pdf" TargetMode="External"/><Relationship Id="rId103" Type="http://schemas.openxmlformats.org/officeDocument/2006/relationships/hyperlink" Target="https://documents.unboundsolar.com/legacy/pdfs/module%20pdf%20folder/suntech.160-175.pdf" TargetMode="External"/><Relationship Id="rId108" Type="http://schemas.openxmlformats.org/officeDocument/2006/relationships/hyperlink" Target="https://www.energymatters.com.au/images/suntech/stp21018ud.pdf" TargetMode="External"/><Relationship Id="rId124" Type="http://schemas.openxmlformats.org/officeDocument/2006/relationships/hyperlink" Target="https://es-media-prod.s3.amazonaws.com/media/components/panels/spec-sheets/Trina_DD06M05II_NA_2019_-DS05II_NA_2019_-DS.pdf" TargetMode="External"/><Relationship Id="rId129" Type="http://schemas.openxmlformats.org/officeDocument/2006/relationships/hyperlink" Target="https://static.trinasolar.com/sites/default/files/Trinasmart%20Catalog_WW.pdf" TargetMode="External"/><Relationship Id="rId54" Type="http://schemas.openxmlformats.org/officeDocument/2006/relationships/hyperlink" Target="https://es-media-prod.s3.amazonaws.com/media/components/panels/spec-sheets/LG%20NeON%202%20Datasheet_7cJ39Wq.pdf" TargetMode="External"/><Relationship Id="rId70" Type="http://schemas.openxmlformats.org/officeDocument/2006/relationships/hyperlink" Target="https://irp-cdn.multiscreensite.com/8ff68154/files/uploaded/longi%20shingle%20data%20sheet.pdf" TargetMode="External"/><Relationship Id="rId75" Type="http://schemas.openxmlformats.org/officeDocument/2006/relationships/hyperlink" Target="https://cdn.webshopapp.com/shops/299508/files/325964189/gl-en-twinplus-module-158-u-5bb.pdf" TargetMode="External"/><Relationship Id="rId91" Type="http://schemas.openxmlformats.org/officeDocument/2006/relationships/hyperlink" Target="https://es-media-prod.s3.amazonaws.com/media/components/panels/spec-sheets/Datasheet_PowerXT_Com-PD.pdf" TargetMode="External"/><Relationship Id="rId96" Type="http://schemas.openxmlformats.org/officeDocument/2006/relationships/hyperlink" Target="https://www.solarelectricsupply.com/media/sparsh/product_attachment/custom/upload/SolarWorld-sunmodule-protect-solar-panel-275-mono-ds.pdf" TargetMode="External"/><Relationship Id="rId140" Type="http://schemas.openxmlformats.org/officeDocument/2006/relationships/hyperlink" Target="https://si-datastore.s3.us-west-2.amazonaws.com/documents/DDNepVSpZU3QW88R35xxbpzaEj7STSpybvDix0iw.pdf" TargetMode="External"/><Relationship Id="rId145" Type="http://schemas.openxmlformats.org/officeDocument/2006/relationships/hyperlink" Target="https://www.unicornrenewables.com/wp-content/uploads/2020/12/BOVIET-SOLAR-390-405W-HALF-CUT-BI-FACIAL-DOUBLE-GLASS-144-CELL.pdf" TargetMode="External"/><Relationship Id="rId161" Type="http://schemas.openxmlformats.org/officeDocument/2006/relationships/hyperlink" Target="https://solaris.com.br/site/wp-content/uploads/2020/03/AS-6M-PERC-Module-Specification-1956-992-40mm.pdf" TargetMode="External"/><Relationship Id="rId166" Type="http://schemas.openxmlformats.org/officeDocument/2006/relationships/hyperlink" Target="https://www.aptossolar.com/wp-content/uploads/2021/03/DNA-144-440W_Datasheet.pdf" TargetMode="External"/><Relationship Id="rId182" Type="http://schemas.openxmlformats.org/officeDocument/2006/relationships/hyperlink" Target="https://drive.google.com/file/d/1vIUJcRZgLyXLv1BX12y5XexPL2C-sxdd/view" TargetMode="External"/><Relationship Id="rId1" Type="http://schemas.openxmlformats.org/officeDocument/2006/relationships/hyperlink" Target="http://pdf.lowes.com/dimensionsguides/847932001350_meas.pdf" TargetMode="External"/><Relationship Id="rId6" Type="http://schemas.openxmlformats.org/officeDocument/2006/relationships/hyperlink" Target="https://static.trinasolar.com/sites/default/files/Trinasmart%20Catalog_WW.pdf" TargetMode="External"/><Relationship Id="rId23" Type="http://schemas.openxmlformats.org/officeDocument/2006/relationships/hyperlink" Target="https://www.canadiansolar.com/wp-content/uploads/2019/12/Canadian_Solar-Datasheet-HiKu_CS3L-MS_EN.pdf" TargetMode="External"/><Relationship Id="rId28" Type="http://schemas.openxmlformats.org/officeDocument/2006/relationships/hyperlink" Target="https://si-datastore.s3.us-west-2.amazonaws.com/documents/uWbGCLZMGdOrg34JEPYCTnHp2zyA6sPNWUsrtDAN.pdf" TargetMode="External"/><Relationship Id="rId49" Type="http://schemas.openxmlformats.org/officeDocument/2006/relationships/hyperlink" Target="https://es-media-prod.s3.amazonaws.com/media/components/panels/spec-sheets/JKM390-410M-72HL-V-A4-US_yGGtAoQ.pdf" TargetMode="External"/><Relationship Id="rId114" Type="http://schemas.openxmlformats.org/officeDocument/2006/relationships/hyperlink" Target="https://documents.unboundsolar.com/legacy/pdfs/module%20pdf%20folder/TSM-PA05.08.pdf" TargetMode="External"/><Relationship Id="rId119" Type="http://schemas.openxmlformats.org/officeDocument/2006/relationships/hyperlink" Target="https://static.trinasolar.com/sites/default/files/EN_TSM_PD14_datasheet_B_2017_web.pdf" TargetMode="External"/><Relationship Id="rId44" Type="http://schemas.openxmlformats.org/officeDocument/2006/relationships/hyperlink" Target="https://es-media-prod.s3.amazonaws.com/media/components/panels/spec-sheets/JinkoSolar%20Eagle%2060%20Plus%20Poly%20Datasheet_iVWHuL9.pdf" TargetMode="External"/><Relationship Id="rId60" Type="http://schemas.openxmlformats.org/officeDocument/2006/relationships/hyperlink" Target="https://www.solfex.co.uk/uploads/downloads/LG250.pdf" TargetMode="External"/><Relationship Id="rId65" Type="http://schemas.openxmlformats.org/officeDocument/2006/relationships/hyperlink" Target="https://documents.unboundsolar.com/media/lg-lg-305n1k-g4-black-on-black-mono-solar-panel-specs-3846821098.pdf" TargetMode="External"/><Relationship Id="rId81" Type="http://schemas.openxmlformats.org/officeDocument/2006/relationships/hyperlink" Target="https://es-media-prod.s3.amazonaws.com/media/components/panels/spec-sheets/Silfab-SLA-M-300-SF-0G-20190603-K-Final.pdf" TargetMode="External"/><Relationship Id="rId86" Type="http://schemas.openxmlformats.org/officeDocument/2006/relationships/hyperlink" Target="https://silfabsolar.com/wp-content/uploads/2021/09/Silfab-SIL-330-BL-20210803-Final.pdf" TargetMode="External"/><Relationship Id="rId130" Type="http://schemas.openxmlformats.org/officeDocument/2006/relationships/hyperlink" Target="https://s3.amazonaws.com/ecodirect_docs/YINGLI/Yingli+265P-29b-YGE60CellSeries_US_201602_V02.pdf" TargetMode="External"/><Relationship Id="rId135" Type="http://schemas.openxmlformats.org/officeDocument/2006/relationships/hyperlink" Target="https://d140hlzzaoq16w.cloudfront.net/media/sparsh/product_attachment/custom/upload/BP_SX_3195.pdf" TargetMode="External"/><Relationship Id="rId151" Type="http://schemas.openxmlformats.org/officeDocument/2006/relationships/hyperlink" Target="https://static.hahasmart.com/file/2016/10/28/C3CA9288B8DC8833B8B67936FF763FF5.pdf" TargetMode="External"/><Relationship Id="rId156" Type="http://schemas.openxmlformats.org/officeDocument/2006/relationships/hyperlink" Target="https://si-datastore.s3.us-west-2.amazonaws.com/documents/R8oOVGmoHxmq9ALmHompAa2EpB9T1sfVs7OI4Mnw.pdf" TargetMode="External"/><Relationship Id="rId177" Type="http://schemas.openxmlformats.org/officeDocument/2006/relationships/hyperlink" Target="https://www.solarelectricsupply.com/media/sparsh/product_attachment/custom/upload/LG-NeON-2-LG300N1K-G4-Black-solar-panel-datasheet.pdf" TargetMode="External"/><Relationship Id="rId4" Type="http://schemas.openxmlformats.org/officeDocument/2006/relationships/hyperlink" Target="https://solarbright.com.au/wp-content/uploads/2019/07/Longi-315W-SB-LR6-60HPH-SPEC-SHEET.pdf" TargetMode="External"/><Relationship Id="rId9" Type="http://schemas.openxmlformats.org/officeDocument/2006/relationships/hyperlink" Target="https://www.solaris-shop.com/content/CS6K-275M%20Specs.pdf" TargetMode="External"/><Relationship Id="rId172" Type="http://schemas.openxmlformats.org/officeDocument/2006/relationships/hyperlink" Target="https://www.lg.com/us/business/download/resources/BT00002151/BT00002151_330.pdf" TargetMode="External"/><Relationship Id="rId180" Type="http://schemas.openxmlformats.org/officeDocument/2006/relationships/hyperlink" Target="https://www.energysage.com/equipment/solar-panels/longi-solar/lr4-60hpb-350m-7663a699/" TargetMode="External"/><Relationship Id="rId13" Type="http://schemas.openxmlformats.org/officeDocument/2006/relationships/hyperlink" Target="https://www.canadiansolar.com/wp-content/uploads/2019/12/Canadian_Solar-Datasheet-HiDM_CS1H-MS_EN.pdf" TargetMode="External"/><Relationship Id="rId18" Type="http://schemas.openxmlformats.org/officeDocument/2006/relationships/hyperlink" Target="https://s3.amazonaws.com/ecodirect_docs/CANADIAN/MaxPower_CS6X-M.pdf" TargetMode="External"/><Relationship Id="rId39" Type="http://schemas.openxmlformats.org/officeDocument/2006/relationships/hyperlink" Target="https://si-datastore.s3.us-west-2.amazonaws.com/documents/QJwlWvO521l89fC0n4OSRaewM0svVrZS2C2zG9EB.pdf" TargetMode="External"/><Relationship Id="rId109" Type="http://schemas.openxmlformats.org/officeDocument/2006/relationships/hyperlink" Target="https://www.pvo-int.com/wp-content/uploads/2019/01/TP660P-EN.pdf" TargetMode="External"/><Relationship Id="rId34" Type="http://schemas.openxmlformats.org/officeDocument/2006/relationships/hyperlink" Target="https://es-media-prod.s3.amazonaws.com/media/components/panels/spec-sheets/75.pdf" TargetMode="External"/><Relationship Id="rId50" Type="http://schemas.openxmlformats.org/officeDocument/2006/relationships/hyperlink" Target="https://cdn.myced.com/images/Products/ZZ0000/ZZ2992/00000/ZZ299200041_DS.pdf" TargetMode="External"/><Relationship Id="rId55" Type="http://schemas.openxmlformats.org/officeDocument/2006/relationships/hyperlink" Target="https://www.solaris-shop.com/content/LG320N1K-A5%20Specs.pdf" TargetMode="External"/><Relationship Id="rId76" Type="http://schemas.openxmlformats.org/officeDocument/2006/relationships/hyperlink" Target="https://si-datastore.s3.us-west-2.amazonaws.com/documents/vMA5PlS3q7DrhoKbWDhqRU18GTeB1hFsMa9zlC0c.pdf" TargetMode="External"/><Relationship Id="rId97" Type="http://schemas.openxmlformats.org/officeDocument/2006/relationships/hyperlink" Target="https://www.solarelectricsupply.com/media/sparsh/product_attachment/custom/upload/datasheet-sw-220-225-230-mono.pdf" TargetMode="External"/><Relationship Id="rId104" Type="http://schemas.openxmlformats.org/officeDocument/2006/relationships/hyperlink" Target="https://www.altestore.com/static/datafiles/Others/stp190s_24adb_Datasheet.pdf" TargetMode="External"/><Relationship Id="rId120" Type="http://schemas.openxmlformats.org/officeDocument/2006/relationships/hyperlink" Target="https://www.solarelectricsupply.com/media/custom/pdf/Trina-Tallmax-1500V-M%20Plus-72-cell-solar-panel-datasheet.pdf" TargetMode="External"/><Relationship Id="rId125" Type="http://schemas.openxmlformats.org/officeDocument/2006/relationships/hyperlink" Target="https://s3.amazonaws.com/ecodirect_docs/TRINA/TSM-PA05.pdf" TargetMode="External"/><Relationship Id="rId141" Type="http://schemas.openxmlformats.org/officeDocument/2006/relationships/hyperlink" Target="http://www.hyland.com.sg/download/systemtech/MITSUBISHI%20Solar%20Panel%20MLE260/MITSUBISHI%20Solar%20Panel%20MLE260%20Datasheet.pdf" TargetMode="External"/><Relationship Id="rId146" Type="http://schemas.openxmlformats.org/officeDocument/2006/relationships/hyperlink" Target="https://www.solarchoice.net.au/wp-content/uploads/ZXM6-72-156.75_340-375W_40%C3%9735_20200610_E.pdf" TargetMode="External"/><Relationship Id="rId167" Type="http://schemas.openxmlformats.org/officeDocument/2006/relationships/hyperlink" Target="http://www.aptossolar.com/wp-content/uploads/2020/09/dna-144-black.pdf" TargetMode="External"/><Relationship Id="rId7" Type="http://schemas.openxmlformats.org/officeDocument/2006/relationships/hyperlink" Target="https://www.mgi.com.uy/images/pdf/paneles-poly-cristalin/20151014_CHSM6610P_3BB_40mm_frame.pdf" TargetMode="External"/><Relationship Id="rId71" Type="http://schemas.openxmlformats.org/officeDocument/2006/relationships/hyperlink" Target="https://www.startsolar.com.au/wp-content/uploads/2019/01/LongiSolorLR6-72HVDatasheet.pdf" TargetMode="External"/><Relationship Id="rId92" Type="http://schemas.openxmlformats.org/officeDocument/2006/relationships/hyperlink" Target="https://static1.squarespace.com/static/568f7df70e4c112f75e6c82b/t/571837394d088ef3a4356910/1461204795025/Datasheet_PowerXT_370-380_v18a_4-18-16.pdf" TargetMode="External"/><Relationship Id="rId162" Type="http://schemas.openxmlformats.org/officeDocument/2006/relationships/hyperlink" Target="https://cdn.enfsolar.com/z/pp/div60f0cec883014/5ee326091600a.PDF" TargetMode="External"/><Relationship Id="rId183" Type="http://schemas.openxmlformats.org/officeDocument/2006/relationships/hyperlink" Target="https://www.solarcrowdsource.com/wp-content/uploads/2020/04/Solaria_370.pdf" TargetMode="External"/><Relationship Id="rId2" Type="http://schemas.openxmlformats.org/officeDocument/2006/relationships/hyperlink" Target="https://www.lg.com/us/business/download/resources/BT00002151/BT00002151_311.pdf" TargetMode="External"/><Relationship Id="rId29" Type="http://schemas.openxmlformats.org/officeDocument/2006/relationships/hyperlink" Target="https://es-media-prod.s3.amazonaws.com/media/components/panels/spec-sheets/HyundaiEnergySolutions_HiA-SXXXHI_M2_360_385W_9HICtQB.pdf" TargetMode="External"/><Relationship Id="rId24" Type="http://schemas.openxmlformats.org/officeDocument/2006/relationships/hyperlink" Target="https://d2fp8gxcp7iq0s.cloudfront.net/documents/bAQ4E2fOrgolBkt2sgEB8BjCsBr99gAMZPm2rF0y.pdf" TargetMode="External"/><Relationship Id="rId40" Type="http://schemas.openxmlformats.org/officeDocument/2006/relationships/hyperlink" Target="https://si-datastore.s3.us-west-2.amazonaws.com/documents/Dyr2jnQUHfP2yKyVTKH5z6fl8z97SicHlzSYbeV5.pdf" TargetMode="External"/><Relationship Id="rId45" Type="http://schemas.openxmlformats.org/officeDocument/2006/relationships/hyperlink" Target="https://www.pvenergy-bg.com/products/fotovoltaichni%20moduli/JINKO_JKM245P-60.pdf" TargetMode="External"/><Relationship Id="rId66" Type="http://schemas.openxmlformats.org/officeDocument/2006/relationships/hyperlink" Target="https://documents.unboundsolar.com/legacy/pdfs/module%20pdf%20folder/LG-MonoX-S1C-G3-Data-Sheet.pdf" TargetMode="External"/><Relationship Id="rId87" Type="http://schemas.openxmlformats.org/officeDocument/2006/relationships/hyperlink" Target="https://es-media-prod.s3.amazonaws.com/media/components/panels/spec-sheets/Solaria_355_365_AC.pdf" TargetMode="External"/><Relationship Id="rId110" Type="http://schemas.openxmlformats.org/officeDocument/2006/relationships/hyperlink" Target="https://www.solarproof.com.au/datasheets/panel_datasheet_Datasheet-TP672P-EN.pdf" TargetMode="External"/><Relationship Id="rId115" Type="http://schemas.openxmlformats.org/officeDocument/2006/relationships/hyperlink" Target="https://www.solarelectricsupply.com/media/sparsh/product_attachment/custom/upload/TSM-PA05_US.pdf" TargetMode="External"/><Relationship Id="rId131" Type="http://schemas.openxmlformats.org/officeDocument/2006/relationships/hyperlink" Target="https://s3.amazonaws.com/ecodirect_docs/YINGLI/Yingli+265P-29b-YGE60CellSeries_US_201602_V02.pdf" TargetMode="External"/><Relationship Id="rId136" Type="http://schemas.openxmlformats.org/officeDocument/2006/relationships/hyperlink" Target="https://recursos.minhacasasolar.com.br/MediaCenter/Datasheet-Painel-Solar-345W-Risen-Solar-RSM72-6-345M-em-ingl%C3%AAs.pdf" TargetMode="External"/><Relationship Id="rId157" Type="http://schemas.openxmlformats.org/officeDocument/2006/relationships/hyperlink" Target="https://static.solartricity.ie/wp-content/uploads/2014/07/NSP-250-Wp-Poly-White-Backsheet-Black-Frame.pdf" TargetMode="External"/><Relationship Id="rId178" Type="http://schemas.openxmlformats.org/officeDocument/2006/relationships/hyperlink" Target="https://www.lg.com/us/business/download/resources/BT00002151/BT00002151_334.pdf" TargetMode="External"/><Relationship Id="rId61" Type="http://schemas.openxmlformats.org/officeDocument/2006/relationships/hyperlink" Target="https://es-media-prod.s3.amazonaws.com/media/components/panels/spec-sheets/LG325N1C-A5_May_2018.pdf" TargetMode="External"/><Relationship Id="rId82" Type="http://schemas.openxmlformats.org/officeDocument/2006/relationships/hyperlink" Target="https://silfabsolar.com/wp-content/uploads/2021/09/Silfab-SLA-M-310-SF-0G-20191127-K-Final2.pdf" TargetMode="External"/><Relationship Id="rId152" Type="http://schemas.openxmlformats.org/officeDocument/2006/relationships/hyperlink" Target="https://cdn.energypal.com/panels/csun-290-60m/energypal-solar-panel-spec-datasheet-csun-solar-csun300-60m-40-csun-290-60m.pdf" TargetMode="External"/><Relationship Id="rId173" Type="http://schemas.openxmlformats.org/officeDocument/2006/relationships/hyperlink" Target="https://static.webshopapp.com/shops/022986/files/009097049/lg-300-n1c-a3-en.pdf" TargetMode="External"/><Relationship Id="rId19" Type="http://schemas.openxmlformats.org/officeDocument/2006/relationships/hyperlink" Target="https://www.renvu.com/site/downloads/CANADIAN%20SOLAR%20NewEdge%20CS6P%20ZEP%20Solar%20245W%20ALL%20BLACK%20Mono%20Crystalline%20245MX%20Black%20Frame%20and%20Backsheet%20RENVU.pdf" TargetMode="External"/><Relationship Id="rId14" Type="http://schemas.openxmlformats.org/officeDocument/2006/relationships/hyperlink" Target="https://www.canadiansolar.com/au/wp-content/uploads/sites/2/2020/05/Canadian_Solar-Datasheet-KuBlack_CS3K-MS_IEC1500V_v5.61_AU-1.pdf" TargetMode="External"/><Relationship Id="rId30" Type="http://schemas.openxmlformats.org/officeDocument/2006/relationships/hyperlink" Target="https://es-media-prod.s3.amazonaws.com/media/components/panels/spec-sheets/Hyundai%20RG%20SPEC.pdf" TargetMode="External"/><Relationship Id="rId35" Type="http://schemas.openxmlformats.org/officeDocument/2006/relationships/hyperlink" Target="https://www.solaris-shop.com/content/JAP72S01-330-SC%20Specs.pdf" TargetMode="External"/><Relationship Id="rId56" Type="http://schemas.openxmlformats.org/officeDocument/2006/relationships/hyperlink" Target="https://es-media-prod.s3.amazonaws.com/media/components/panels/spec-sheets/LG350Q1C-A5_May_2018.pdf" TargetMode="External"/><Relationship Id="rId77" Type="http://schemas.openxmlformats.org/officeDocument/2006/relationships/hyperlink" Target="https://cdn.energypal.com/panels/ps315m-h-20-uh/energypal-solar-panel-spec-datasheet-phono-solar-technology-twinplus-perc-305-320-ps315m-h-20-uh.pdf" TargetMode="External"/><Relationship Id="rId100" Type="http://schemas.openxmlformats.org/officeDocument/2006/relationships/hyperlink" Target="https://us.sunpower.com/sites/default/files/spr-x21-350-blk-e-ac-x21-335-blk-e-ac-x20-327-blk-e-ac-datasheet-531946-revc.pdf" TargetMode="External"/><Relationship Id="rId105" Type="http://schemas.openxmlformats.org/officeDocument/2006/relationships/hyperlink" Target="https://es-media-prod.s3.amazonaws.com/media/u/bad/9e9/d9b/4a377fac554a5266604e7b20285d4e78/Suntech%20STP%20230-260_20%20Wd(poly)_EN_web_1.pdf" TargetMode="External"/><Relationship Id="rId126" Type="http://schemas.openxmlformats.org/officeDocument/2006/relationships/hyperlink" Target="http://www.asteniksolar.com/products/modules/trina/TSM-DA01_US.pdf" TargetMode="External"/><Relationship Id="rId147" Type="http://schemas.openxmlformats.org/officeDocument/2006/relationships/hyperlink" Target="https://pt.znshinesolar.com/wp-content/uploads/2020/04/ZXM6-NH120-166_350-370W_35%C3%9735_20200417_E_350mmCable-1.pdf" TargetMode="External"/><Relationship Id="rId168" Type="http://schemas.openxmlformats.org/officeDocument/2006/relationships/hyperlink" Target="https://www.solarelectricsupply.com/media/sparsh/product_attachment/custom/upload/Canadian-Solar-SuperPower-CS6K-MS-datasheet-eng.pdf" TargetMode="External"/><Relationship Id="rId8" Type="http://schemas.openxmlformats.org/officeDocument/2006/relationships/hyperlink" Target="https://s3.amazonaws.com/ecodirect_docs/ASTRONERGY/Astronergy-CHSM6612P-295-315w-50mm_frame.pdf" TargetMode="External"/><Relationship Id="rId51" Type="http://schemas.openxmlformats.org/officeDocument/2006/relationships/hyperlink" Target="https://www.jinkosolar.com/uploads/5e68b53d/c4.pdf" TargetMode="External"/><Relationship Id="rId72" Type="http://schemas.openxmlformats.org/officeDocument/2006/relationships/hyperlink" Target="https://solarnrg.nl/downloads/product-sheets/product-sheet-longi-solar-lr4-60hpb-350m.pdf" TargetMode="External"/><Relationship Id="rId93" Type="http://schemas.openxmlformats.org/officeDocument/2006/relationships/hyperlink" Target="https://www.solarelectricsupply.com/media/sparsh/product_attachment/custom/upload/sunmodule-solar-panel-270-mono-ds.pdf" TargetMode="External"/><Relationship Id="rId98" Type="http://schemas.openxmlformats.org/officeDocument/2006/relationships/hyperlink" Target="https://us.sunpower.com/sites/default/files/media-library/data-sheets/sunpower-e20-327-c-ac-residential-ac-module-series-515217-revd_0.pdf" TargetMode="External"/><Relationship Id="rId121" Type="http://schemas.openxmlformats.org/officeDocument/2006/relationships/hyperlink" Target="https://www.solarpanelsplus.com/PV-Specials/Trina%20270-295.pdf" TargetMode="External"/><Relationship Id="rId142" Type="http://schemas.openxmlformats.org/officeDocument/2006/relationships/hyperlink" Target="https://www.unicornrenewables.com/wp-content/uploads/2020/12/BOVIET-SOLAR-355-370S-HALF-CUT-1.pdf" TargetMode="External"/><Relationship Id="rId163" Type="http://schemas.openxmlformats.org/officeDocument/2006/relationships/hyperlink" Target="https://cdn.enfsolar.com/z/pp/l4sm26ap7a/5ee32ecaa4508.pdf" TargetMode="External"/><Relationship Id="rId184" Type="http://schemas.openxmlformats.org/officeDocument/2006/relationships/drawing" Target="../drawings/drawing5.xml"/><Relationship Id="rId3" Type="http://schemas.openxmlformats.org/officeDocument/2006/relationships/hyperlink" Target="https://es-media-prod.s3.amazonaws.com/media/components/panels/spec-sheets/LG365N1C-N5_FinalVer08182020200902_042454.pdf" TargetMode="External"/><Relationship Id="rId25" Type="http://schemas.openxmlformats.org/officeDocument/2006/relationships/hyperlink" Target="https://www.canadiansolar.com/wp-content/uploads/2019/12/Canadian_Solar-Datasheet-HiDM_CS1U-MS_EN.pdf" TargetMode="External"/><Relationship Id="rId46" Type="http://schemas.openxmlformats.org/officeDocument/2006/relationships/hyperlink" Target="https://si-datastore.s3.us-west-2.amazonaws.com/documents/FJSl4M5eJiTjYtTNw0tBYkGpdQAGqU5s2WNuPBKa.pdf" TargetMode="External"/><Relationship Id="rId67" Type="http://schemas.openxmlformats.org/officeDocument/2006/relationships/hyperlink" Target="https://es-media-prod.s3.amazonaws.com/media/components/panels/spec-sheets/Longi_295-315w_All_Black.pdf" TargetMode="External"/><Relationship Id="rId116" Type="http://schemas.openxmlformats.org/officeDocument/2006/relationships/hyperlink" Target="https://www.solarelectricsupply.com/media/sparsh/product_attachment/custom/upload/Trina-ALLMAX-M-PLUS-60-cell-TSM-270-295-Datasheet.pdf" TargetMode="External"/><Relationship Id="rId137" Type="http://schemas.openxmlformats.org/officeDocument/2006/relationships/hyperlink" Target="https://www.enf.com.cn/Product/pdf/Crystalline/54c1e470484af.pdf" TargetMode="External"/><Relationship Id="rId158" Type="http://schemas.openxmlformats.org/officeDocument/2006/relationships/hyperlink" Target="https://cdn.enfsolar.com/z/pp/o57mpygc5n/AS-6M120-HC-Black-Module-Specification-1756-1039-35mm.pdf" TargetMode="External"/><Relationship Id="rId20" Type="http://schemas.openxmlformats.org/officeDocument/2006/relationships/hyperlink" Target="https://thesolarstore.com/manuals/CSX310P.pdf" TargetMode="External"/><Relationship Id="rId41" Type="http://schemas.openxmlformats.org/officeDocument/2006/relationships/hyperlink" Target="https://si-datastore.s3.us-west-2.amazonaws.com/documents/uXufNf0QBjWDM7Xh8KmxiSaAgna8NsShmiMYziNs.pdf" TargetMode="External"/><Relationship Id="rId62" Type="http://schemas.openxmlformats.org/officeDocument/2006/relationships/hyperlink" Target="https://www.lgenergy.com.au/uploads/download_files/c9caff6ac5a238ba9fbfbf0737502b441356dc2a.pdf" TargetMode="External"/><Relationship Id="rId83" Type="http://schemas.openxmlformats.org/officeDocument/2006/relationships/hyperlink" Target="https://es-media-prod.s3.amazonaws.com/media/components/panels/spec-sheets/SLA-320M.pdf" TargetMode="External"/><Relationship Id="rId88" Type="http://schemas.openxmlformats.org/officeDocument/2006/relationships/hyperlink" Target="https://es-media-prod.s3.amazonaws.com/media/components/panels/spec-sheets/Solaria_370_360.pdf" TargetMode="External"/><Relationship Id="rId111" Type="http://schemas.openxmlformats.org/officeDocument/2006/relationships/hyperlink" Target="https://www.renvu.com/site/downloads/TALESUN%20Mono%20TP660M%20245W-260W%2060%20Cell%20Solar%20Module%20Silver%20Frame%20Datasheet.pdf" TargetMode="External"/><Relationship Id="rId132" Type="http://schemas.openxmlformats.org/officeDocument/2006/relationships/hyperlink" Target="https://s3.amazonaws.com/ecodirect_docs/YINGLI/YGE_240_Series.pdf" TargetMode="External"/><Relationship Id="rId153" Type="http://schemas.openxmlformats.org/officeDocument/2006/relationships/hyperlink" Target="https://5324526.app.netsuite.com/core/media/media.nl?id=988939&amp;c=5324526&amp;h=ajfZDVBrYgyt9lgmoapQgqCmbTaPg__5kuFV4Lpr_7i2PyVZ&amp;_xt=.pdf" TargetMode="External"/><Relationship Id="rId174" Type="http://schemas.openxmlformats.org/officeDocument/2006/relationships/hyperlink" Target="https://www.europe-solarshop.com/downloadfiles/lg/LGE-Data%20Sheet-LGxxxS1K-A3_EN_20140115.pdf" TargetMode="External"/><Relationship Id="rId179" Type="http://schemas.openxmlformats.org/officeDocument/2006/relationships/hyperlink" Target="https://cdn.webshopapp.com/shops/294220/files/328801238/1201-0255-longi-solar-lr6-60hph-320w-bf.pdf" TargetMode="External"/><Relationship Id="rId15" Type="http://schemas.openxmlformats.org/officeDocument/2006/relationships/hyperlink" Target="https://luisfgomez.com.do/wp-content/uploads/2017/10/Panel-Solar-Canadian-CS6U-315-330-Watts.pdf" TargetMode="External"/><Relationship Id="rId36" Type="http://schemas.openxmlformats.org/officeDocument/2006/relationships/hyperlink" Target="https://www.solar-voltaics.com/wp-content/uploads/brand-datasheets/JA_Solar_265_Poly_245-265--Solar-Voltaics-201506.pdf" TargetMode="External"/><Relationship Id="rId57" Type="http://schemas.openxmlformats.org/officeDocument/2006/relationships/hyperlink" Target="https://portal.segensolar.co.za/reseller/docs/LGE-DS-LGxxxS1K-G3_EN_2013.02All%20Black.pdf" TargetMode="External"/><Relationship Id="rId106" Type="http://schemas.openxmlformats.org/officeDocument/2006/relationships/hyperlink" Target="https://s3.amazonaws.com/ecodirect_docs/SUNTECH/Suntech+-STP-275-280-24-VD-datasheet.pdf" TargetMode="External"/><Relationship Id="rId127" Type="http://schemas.openxmlformats.org/officeDocument/2006/relationships/hyperlink" Target="https://static.trinasolar.com/sites/default/files/Quadmax%20DC80.08.pdf" TargetMode="External"/><Relationship Id="rId10" Type="http://schemas.openxmlformats.org/officeDocument/2006/relationships/hyperlink" Target="https://www.invertersupply.com/media/data/Canadian_Solar-Datasheet-CS6KMS_SmartDC_AllBlack-v5.4en.pdf" TargetMode="External"/><Relationship Id="rId31" Type="http://schemas.openxmlformats.org/officeDocument/2006/relationships/hyperlink" Target="https://si-datastore.s3.us-west-2.amazonaws.com/documents/KiIRYaMuNjCZrOhbsvW8pe0alizyyed3K4v2Pipa.pdf" TargetMode="External"/><Relationship Id="rId52" Type="http://schemas.openxmlformats.org/officeDocument/2006/relationships/hyperlink" Target="https://documents.unboundsolar.com/legacy/pdfs/module%20pdf%20folder/LG%20Solar%20MonoXCI(MC4)_LG255SC1-G2.pdf" TargetMode="External"/><Relationship Id="rId73" Type="http://schemas.openxmlformats.org/officeDocument/2006/relationships/hyperlink" Target="https://es-media-prod.s3.amazonaws.com/media/components/panels/spec-sheets/Premium_Module-72-poly.pdf" TargetMode="External"/><Relationship Id="rId78" Type="http://schemas.openxmlformats.org/officeDocument/2006/relationships/hyperlink" Target="http://phonosolar.com/us/upload/files/2021/7/GL-EN-TwinPlus-156-120-5BB.pdf" TargetMode="External"/><Relationship Id="rId94" Type="http://schemas.openxmlformats.org/officeDocument/2006/relationships/hyperlink" Target="https://www.solarelectricsupply.com/media/sparsh/product_attachment/custom/upload/sw-240-mono.pdf" TargetMode="External"/><Relationship Id="rId99" Type="http://schemas.openxmlformats.org/officeDocument/2006/relationships/hyperlink" Target="https://us.sunpower.com/sites/default/files/sunpower-e20-327-d-ac-residential-ac-module-series-518984-revb.pdf" TargetMode="External"/><Relationship Id="rId101" Type="http://schemas.openxmlformats.org/officeDocument/2006/relationships/hyperlink" Target="https://us.sunpower.com/sites/default/files/ds-x22-series-360-residential-ac-modules-0.pdf" TargetMode="External"/><Relationship Id="rId122" Type="http://schemas.openxmlformats.org/officeDocument/2006/relationships/hyperlink" Target="https://static.trinasolar.com/sites/default/files/Datasheet_TallmaxM_DE15H%28II%29_NA_2020_RD_B.pdf" TargetMode="External"/><Relationship Id="rId143" Type="http://schemas.openxmlformats.org/officeDocument/2006/relationships/hyperlink" Target="https://es-media-prod.s3.amazonaws.com/media/components/panels/spec-sheets/52.pdf" TargetMode="External"/><Relationship Id="rId148" Type="http://schemas.openxmlformats.org/officeDocument/2006/relationships/hyperlink" Target="https://cdn.enfsolar.com/Product/pdf/Crystalline/5bbc2651753ec.pdf" TargetMode="External"/><Relationship Id="rId164" Type="http://schemas.openxmlformats.org/officeDocument/2006/relationships/hyperlink" Target="https://cdn.enfsolar.com/z/pp/g28j06srdpa/AE-FULL-BLACK-HM6-72-380W-395W-2-1.pdf" TargetMode="External"/><Relationship Id="rId169" Type="http://schemas.openxmlformats.org/officeDocument/2006/relationships/hyperlink" Target="https://www.solarelectricsupply.com/media/sparsh/product_attachment/custom/upload/CSI_MaxPower_CS6X-P_datashee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7AC4B-8513-4316-B7F0-51F3BC6DCAED}">
  <dimension ref="A1:M168"/>
  <sheetViews>
    <sheetView tabSelected="1" zoomScale="70" zoomScaleNormal="70" workbookViewId="0">
      <selection activeCell="N8" sqref="N8"/>
    </sheetView>
  </sheetViews>
  <sheetFormatPr defaultRowHeight="15.5"/>
  <cols>
    <col min="2" max="2" width="18.6640625" customWidth="1"/>
    <col min="3" max="3" width="28.75" customWidth="1"/>
    <col min="5" max="5" width="12.25" bestFit="1" customWidth="1"/>
    <col min="6" max="6" width="26.58203125" bestFit="1" customWidth="1"/>
    <col min="7" max="7" width="36.83203125" bestFit="1" customWidth="1"/>
  </cols>
  <sheetData>
    <row r="1" spans="1:10">
      <c r="A1" t="s">
        <v>58</v>
      </c>
      <c r="B1" t="s">
        <v>223</v>
      </c>
      <c r="C1" t="s">
        <v>225</v>
      </c>
    </row>
    <row r="2" spans="1:10">
      <c r="A2">
        <v>2006</v>
      </c>
      <c r="B2">
        <v>1.264</v>
      </c>
      <c r="C2">
        <v>2.4381333227848101</v>
      </c>
    </row>
    <row r="3" spans="1:10">
      <c r="A3">
        <v>2007</v>
      </c>
      <c r="B3">
        <v>1.4061600000000001</v>
      </c>
      <c r="C3">
        <v>2.6867331797235017</v>
      </c>
      <c r="E3" s="18" t="s">
        <v>396</v>
      </c>
      <c r="F3" t="s">
        <v>398</v>
      </c>
      <c r="G3" t="s">
        <v>399</v>
      </c>
      <c r="I3" t="s">
        <v>58</v>
      </c>
      <c r="J3" t="s">
        <v>431</v>
      </c>
    </row>
    <row r="4" spans="1:10">
      <c r="A4">
        <v>2008</v>
      </c>
      <c r="B4">
        <v>1.27664</v>
      </c>
      <c r="C4">
        <v>1.6253341834816395</v>
      </c>
      <c r="E4" s="19">
        <v>2006</v>
      </c>
      <c r="F4">
        <v>1.264</v>
      </c>
      <c r="G4">
        <v>2.4381333227848101</v>
      </c>
      <c r="I4">
        <v>1992</v>
      </c>
      <c r="J4">
        <v>0.5</v>
      </c>
    </row>
    <row r="5" spans="1:10">
      <c r="A5">
        <v>2008</v>
      </c>
      <c r="B5">
        <v>1.6335</v>
      </c>
      <c r="C5">
        <v>2.0283054545454546</v>
      </c>
      <c r="E5" s="19">
        <v>2007</v>
      </c>
      <c r="F5">
        <v>1.4061600000000001</v>
      </c>
      <c r="G5">
        <v>2.6867331797235017</v>
      </c>
      <c r="I5">
        <v>1993</v>
      </c>
      <c r="J5">
        <v>0.62</v>
      </c>
    </row>
    <row r="6" spans="1:10">
      <c r="A6">
        <v>2010</v>
      </c>
      <c r="B6">
        <v>1.9403520000000001</v>
      </c>
      <c r="C6">
        <v>2.401312054719968</v>
      </c>
      <c r="E6" s="19">
        <v>2008</v>
      </c>
      <c r="F6">
        <v>1.4550700000000001</v>
      </c>
      <c r="G6">
        <v>1.8268198190135472</v>
      </c>
      <c r="I6">
        <v>1994</v>
      </c>
      <c r="J6">
        <v>0.63</v>
      </c>
    </row>
    <row r="7" spans="1:10">
      <c r="A7">
        <v>2010</v>
      </c>
      <c r="B7">
        <v>1.4701439999999999</v>
      </c>
      <c r="C7">
        <v>1.4622331118584304</v>
      </c>
      <c r="E7" s="19">
        <v>2010</v>
      </c>
      <c r="F7">
        <v>1.6861826666666666</v>
      </c>
      <c r="G7">
        <v>2.2506486039012246</v>
      </c>
      <c r="I7">
        <v>1995</v>
      </c>
      <c r="J7">
        <v>0.66</v>
      </c>
    </row>
    <row r="8" spans="1:10">
      <c r="A8">
        <v>2010</v>
      </c>
      <c r="B8">
        <v>1.6480520000000001</v>
      </c>
      <c r="C8">
        <v>2.8884006451252748</v>
      </c>
      <c r="E8" s="19">
        <v>2011</v>
      </c>
      <c r="F8">
        <v>1.5258750000000001</v>
      </c>
      <c r="G8">
        <v>1.8851150871487277</v>
      </c>
      <c r="I8">
        <v>1996</v>
      </c>
      <c r="J8">
        <v>0.69</v>
      </c>
    </row>
    <row r="9" spans="1:10">
      <c r="A9">
        <v>2011</v>
      </c>
      <c r="B9">
        <v>1.6085160000000001</v>
      </c>
      <c r="C9">
        <v>2.7683390479174599</v>
      </c>
      <c r="E9" s="19">
        <v>2012</v>
      </c>
      <c r="F9">
        <v>1.6986485999999998</v>
      </c>
      <c r="G9">
        <v>1.9236341953653813</v>
      </c>
      <c r="I9">
        <v>1997</v>
      </c>
      <c r="J9">
        <v>0.86</v>
      </c>
    </row>
    <row r="10" spans="1:10">
      <c r="A10">
        <v>2011</v>
      </c>
      <c r="B10">
        <v>1.277595</v>
      </c>
      <c r="C10">
        <v>2.3747237504843084</v>
      </c>
      <c r="E10" s="19">
        <v>2013</v>
      </c>
      <c r="F10">
        <v>1.6918491000000002</v>
      </c>
      <c r="G10">
        <v>1.853311503435505</v>
      </c>
      <c r="I10">
        <v>1998</v>
      </c>
      <c r="J10">
        <v>0.97</v>
      </c>
    </row>
    <row r="11" spans="1:10">
      <c r="A11">
        <v>2011</v>
      </c>
      <c r="B11">
        <v>1.6085160000000001</v>
      </c>
      <c r="C11">
        <v>2.7683390479174599</v>
      </c>
      <c r="E11" s="19">
        <v>2014</v>
      </c>
      <c r="F11">
        <v>1.6315272000000003</v>
      </c>
      <c r="G11">
        <v>1.6411413964338319</v>
      </c>
      <c r="I11">
        <v>1999</v>
      </c>
      <c r="J11">
        <v>1.01</v>
      </c>
    </row>
    <row r="12" spans="1:10">
      <c r="A12">
        <v>2011</v>
      </c>
      <c r="B12">
        <v>1.6091519999999999</v>
      </c>
      <c r="C12">
        <v>1.6781132099391483</v>
      </c>
      <c r="E12" s="19">
        <v>2015</v>
      </c>
      <c r="F12">
        <v>1.6677609000000004</v>
      </c>
      <c r="G12">
        <v>1.839319643735319</v>
      </c>
      <c r="I12">
        <v>2000</v>
      </c>
      <c r="J12">
        <v>1.06</v>
      </c>
    </row>
    <row r="13" spans="1:10">
      <c r="A13">
        <v>2011</v>
      </c>
      <c r="B13">
        <v>1.6091519999999999</v>
      </c>
      <c r="C13">
        <v>1.6781132099391483</v>
      </c>
      <c r="E13" s="19">
        <v>2016</v>
      </c>
      <c r="F13">
        <v>1.7519513499999999</v>
      </c>
      <c r="G13">
        <v>1.6882335768354799</v>
      </c>
      <c r="I13">
        <v>2001</v>
      </c>
      <c r="J13">
        <v>1.1100000000000001</v>
      </c>
    </row>
    <row r="14" spans="1:10">
      <c r="A14">
        <v>2011</v>
      </c>
      <c r="B14">
        <v>1.6766749999999999</v>
      </c>
      <c r="C14">
        <v>1.1397947723917876</v>
      </c>
      <c r="E14" s="19">
        <v>2017</v>
      </c>
      <c r="F14">
        <v>1.720842</v>
      </c>
      <c r="G14">
        <v>1.6708928743988156</v>
      </c>
      <c r="I14">
        <v>2002</v>
      </c>
      <c r="J14">
        <v>1.1499999999999999</v>
      </c>
    </row>
    <row r="15" spans="1:10">
      <c r="A15">
        <v>2011</v>
      </c>
      <c r="B15">
        <v>1.6766749999999999</v>
      </c>
      <c r="C15">
        <v>1.1397947723917876</v>
      </c>
      <c r="E15" s="19">
        <v>2018</v>
      </c>
      <c r="F15">
        <v>1.8448302999999999</v>
      </c>
      <c r="G15">
        <v>1.6153316013443315</v>
      </c>
      <c r="I15">
        <v>2003</v>
      </c>
      <c r="J15">
        <v>1.18</v>
      </c>
    </row>
    <row r="16" spans="1:10">
      <c r="A16">
        <v>2011</v>
      </c>
      <c r="B16">
        <v>1.27664</v>
      </c>
      <c r="C16">
        <v>1.6253341834816395</v>
      </c>
      <c r="E16" s="19">
        <v>2019</v>
      </c>
      <c r="F16">
        <v>1.7879332999999999</v>
      </c>
      <c r="G16">
        <v>1.5530101604980062</v>
      </c>
      <c r="I16">
        <v>2004</v>
      </c>
      <c r="J16">
        <v>1.25</v>
      </c>
    </row>
    <row r="17" spans="1:13">
      <c r="A17">
        <v>2011</v>
      </c>
      <c r="B17">
        <v>1.6368</v>
      </c>
      <c r="C17">
        <v>1.7049035190615833</v>
      </c>
      <c r="E17" s="19">
        <v>2020</v>
      </c>
      <c r="F17">
        <v>1.8646683000000004</v>
      </c>
      <c r="G17">
        <v>1.5738477535034632</v>
      </c>
      <c r="I17">
        <v>2005</v>
      </c>
      <c r="J17">
        <v>1.39</v>
      </c>
      <c r="K17" t="s">
        <v>396</v>
      </c>
      <c r="L17" t="s">
        <v>430</v>
      </c>
      <c r="M17" t="s">
        <v>400</v>
      </c>
    </row>
    <row r="18" spans="1:13">
      <c r="A18">
        <v>2011</v>
      </c>
      <c r="B18">
        <v>1.279029</v>
      </c>
      <c r="C18">
        <v>1.9736953579629546</v>
      </c>
      <c r="E18" s="19">
        <v>2021</v>
      </c>
      <c r="F18">
        <v>1.9706423999999998</v>
      </c>
      <c r="G18">
        <v>1.5799622191823541</v>
      </c>
      <c r="I18">
        <v>2006</v>
      </c>
      <c r="J18">
        <v>1.43</v>
      </c>
      <c r="K18">
        <v>2006</v>
      </c>
      <c r="L18">
        <v>1.264</v>
      </c>
      <c r="M18">
        <f>J18-L18</f>
        <v>0.16599999999999993</v>
      </c>
    </row>
    <row r="19" spans="1:13">
      <c r="A19">
        <v>2012</v>
      </c>
      <c r="B19">
        <v>1.6368</v>
      </c>
      <c r="C19">
        <v>2.0166846994134895</v>
      </c>
      <c r="E19" s="19" t="s">
        <v>397</v>
      </c>
      <c r="F19">
        <v>1.7479424251496996</v>
      </c>
      <c r="G19">
        <v>1.705279112196719</v>
      </c>
      <c r="I19">
        <v>2007</v>
      </c>
      <c r="J19">
        <v>1.46</v>
      </c>
      <c r="K19">
        <v>2007</v>
      </c>
      <c r="L19">
        <v>1.4061600000000001</v>
      </c>
      <c r="M19">
        <f t="shared" ref="M19:M27" si="0">J19-L19</f>
        <v>5.3839999999999888E-2</v>
      </c>
    </row>
    <row r="20" spans="1:13">
      <c r="A20">
        <v>2012</v>
      </c>
      <c r="B20">
        <v>1.6091519999999999</v>
      </c>
      <c r="C20">
        <v>1.7430083671399594</v>
      </c>
      <c r="I20">
        <v>2008</v>
      </c>
      <c r="J20">
        <v>1.5</v>
      </c>
      <c r="K20">
        <v>2008</v>
      </c>
      <c r="L20">
        <v>1.4550700000000001</v>
      </c>
      <c r="M20">
        <f t="shared" si="0"/>
        <v>4.4929999999999914E-2</v>
      </c>
    </row>
    <row r="21" spans="1:13">
      <c r="A21">
        <v>2012</v>
      </c>
      <c r="B21">
        <v>1.64</v>
      </c>
      <c r="C21">
        <v>1.4881517560975612</v>
      </c>
      <c r="I21">
        <v>2009</v>
      </c>
      <c r="J21">
        <v>1.54</v>
      </c>
      <c r="K21">
        <v>2009</v>
      </c>
    </row>
    <row r="22" spans="1:13">
      <c r="A22">
        <v>2012</v>
      </c>
      <c r="B22">
        <v>1.6766749999999999</v>
      </c>
      <c r="C22">
        <v>1.448767495191376</v>
      </c>
      <c r="I22">
        <v>2010</v>
      </c>
      <c r="J22">
        <v>1.56</v>
      </c>
      <c r="K22">
        <v>2010</v>
      </c>
      <c r="L22">
        <v>1.6861826666666666</v>
      </c>
      <c r="M22">
        <f t="shared" si="0"/>
        <v>-0.12618266666666655</v>
      </c>
    </row>
    <row r="23" spans="1:13">
      <c r="A23">
        <v>2012</v>
      </c>
      <c r="B23">
        <v>1.6268800000000001</v>
      </c>
      <c r="C23">
        <v>2.326458398898505</v>
      </c>
      <c r="E23" t="s">
        <v>396</v>
      </c>
      <c r="F23" t="s">
        <v>399</v>
      </c>
      <c r="G23" t="s">
        <v>435</v>
      </c>
      <c r="I23">
        <v>2011</v>
      </c>
      <c r="J23">
        <v>1.59</v>
      </c>
      <c r="K23">
        <v>2011</v>
      </c>
      <c r="L23">
        <v>1.5258750000000001</v>
      </c>
      <c r="M23">
        <f t="shared" si="0"/>
        <v>6.4124999999999988E-2</v>
      </c>
    </row>
    <row r="24" spans="1:13">
      <c r="A24">
        <v>2012</v>
      </c>
      <c r="B24">
        <v>1.9403520000000001</v>
      </c>
      <c r="C24">
        <v>2.0130853082327329</v>
      </c>
      <c r="E24">
        <v>2006</v>
      </c>
      <c r="F24">
        <v>2.4381333227848101</v>
      </c>
      <c r="G24">
        <f>ROUND((F24*1000),2)</f>
        <v>2438.13</v>
      </c>
      <c r="I24">
        <v>2012</v>
      </c>
      <c r="J24">
        <v>1.59</v>
      </c>
      <c r="K24">
        <v>2012</v>
      </c>
      <c r="L24">
        <v>1.6986485999999998</v>
      </c>
      <c r="M24">
        <f t="shared" si="0"/>
        <v>-0.10864859999999976</v>
      </c>
    </row>
    <row r="25" spans="1:13">
      <c r="A25">
        <v>2012</v>
      </c>
      <c r="B25">
        <v>1.6235999999999999</v>
      </c>
      <c r="C25">
        <v>2.381400332594235</v>
      </c>
      <c r="E25">
        <v>2007</v>
      </c>
      <c r="F25">
        <v>2.6867331797235017</v>
      </c>
      <c r="G25">
        <f t="shared" ref="G25:G38" si="1">ROUND((F25*1000),2)</f>
        <v>2686.73</v>
      </c>
      <c r="I25">
        <v>2013</v>
      </c>
      <c r="J25">
        <v>1.62</v>
      </c>
      <c r="K25">
        <v>2013</v>
      </c>
      <c r="L25">
        <v>1.6918491000000002</v>
      </c>
      <c r="M25">
        <f t="shared" si="0"/>
        <v>-7.184910000000011E-2</v>
      </c>
    </row>
    <row r="26" spans="1:13">
      <c r="A26">
        <v>2012</v>
      </c>
      <c r="B26">
        <v>1.9403520000000001</v>
      </c>
      <c r="C26">
        <v>2.2222125222640021</v>
      </c>
      <c r="E26">
        <v>2008</v>
      </c>
      <c r="F26">
        <v>1.8268198190135472</v>
      </c>
      <c r="G26">
        <f t="shared" si="1"/>
        <v>1826.82</v>
      </c>
      <c r="I26">
        <v>2014</v>
      </c>
      <c r="J26">
        <v>1.64</v>
      </c>
      <c r="K26">
        <v>2014</v>
      </c>
      <c r="L26">
        <v>1.6315272000000003</v>
      </c>
      <c r="M26">
        <f t="shared" si="0"/>
        <v>8.472799999999614E-3</v>
      </c>
    </row>
    <row r="27" spans="1:13">
      <c r="A27">
        <v>2012</v>
      </c>
      <c r="B27">
        <v>1.6368</v>
      </c>
      <c r="C27">
        <v>1.5216002419354839</v>
      </c>
      <c r="E27">
        <v>2010</v>
      </c>
      <c r="F27">
        <v>2.2506486039012246</v>
      </c>
      <c r="G27">
        <f t="shared" si="1"/>
        <v>2250.65</v>
      </c>
      <c r="I27">
        <v>2015</v>
      </c>
      <c r="J27">
        <v>1.65</v>
      </c>
      <c r="K27">
        <v>2015</v>
      </c>
      <c r="L27">
        <v>1.6677609000000004</v>
      </c>
      <c r="M27">
        <f t="shared" si="0"/>
        <v>-1.7760900000000523E-2</v>
      </c>
    </row>
    <row r="28" spans="1:13">
      <c r="A28">
        <v>2012</v>
      </c>
      <c r="B28">
        <v>1.655875</v>
      </c>
      <c r="C28">
        <v>2.0749728318864649</v>
      </c>
      <c r="E28">
        <v>2011</v>
      </c>
      <c r="F28">
        <v>1.8851150871487277</v>
      </c>
      <c r="G28">
        <f t="shared" si="1"/>
        <v>1885.12</v>
      </c>
      <c r="I28" s="20">
        <v>2016</v>
      </c>
      <c r="J28" s="21">
        <f>ROUND(L28,2)</f>
        <v>1.75</v>
      </c>
      <c r="K28">
        <v>2016</v>
      </c>
      <c r="L28">
        <v>1.7519513499999999</v>
      </c>
    </row>
    <row r="29" spans="1:13">
      <c r="A29">
        <v>2013</v>
      </c>
      <c r="B29">
        <v>1.918828</v>
      </c>
      <c r="C29">
        <v>1.8332931727075072</v>
      </c>
      <c r="E29">
        <v>2012</v>
      </c>
      <c r="F29">
        <v>1.9236341953653813</v>
      </c>
      <c r="G29">
        <f t="shared" si="1"/>
        <v>1923.63</v>
      </c>
      <c r="I29" s="22">
        <v>2017</v>
      </c>
      <c r="J29" s="21">
        <f t="shared" ref="J29:J33" si="2">ROUND(L29,2)</f>
        <v>1.72</v>
      </c>
      <c r="K29">
        <v>2017</v>
      </c>
      <c r="L29">
        <v>1.720842</v>
      </c>
    </row>
    <row r="30" spans="1:13">
      <c r="A30">
        <v>2013</v>
      </c>
      <c r="B30">
        <v>1.918828</v>
      </c>
      <c r="C30">
        <v>1.8332931727075072</v>
      </c>
      <c r="E30">
        <v>2013</v>
      </c>
      <c r="F30">
        <v>1.853311503435505</v>
      </c>
      <c r="G30">
        <f t="shared" si="1"/>
        <v>1853.31</v>
      </c>
      <c r="I30" s="22">
        <v>2018</v>
      </c>
      <c r="J30" s="21">
        <f t="shared" si="2"/>
        <v>1.84</v>
      </c>
      <c r="K30">
        <v>2018</v>
      </c>
      <c r="L30">
        <v>1.8448302999999999</v>
      </c>
    </row>
    <row r="31" spans="1:13">
      <c r="A31">
        <v>2013</v>
      </c>
      <c r="B31">
        <v>1.6335</v>
      </c>
      <c r="C31">
        <v>3.2315345454545459</v>
      </c>
      <c r="E31">
        <v>2014</v>
      </c>
      <c r="F31">
        <v>1.6411413964338319</v>
      </c>
      <c r="G31">
        <f t="shared" si="1"/>
        <v>1641.14</v>
      </c>
      <c r="I31" s="22">
        <v>2019</v>
      </c>
      <c r="J31" s="21">
        <f t="shared" si="2"/>
        <v>1.79</v>
      </c>
      <c r="K31">
        <v>2019</v>
      </c>
      <c r="L31">
        <v>1.7879332999999999</v>
      </c>
    </row>
    <row r="32" spans="1:13">
      <c r="A32">
        <v>2013</v>
      </c>
      <c r="B32">
        <v>1.617035</v>
      </c>
      <c r="C32">
        <v>1.6538489519398158</v>
      </c>
      <c r="E32">
        <v>2015</v>
      </c>
      <c r="F32">
        <v>1.839319643735319</v>
      </c>
      <c r="G32">
        <f t="shared" si="1"/>
        <v>1839.32</v>
      </c>
      <c r="I32" s="22">
        <v>2020</v>
      </c>
      <c r="J32" s="21">
        <f t="shared" si="2"/>
        <v>1.86</v>
      </c>
      <c r="K32">
        <v>2020</v>
      </c>
      <c r="L32">
        <v>1.8646683000000004</v>
      </c>
    </row>
    <row r="33" spans="1:12">
      <c r="A33">
        <v>2013</v>
      </c>
      <c r="B33">
        <v>1.64</v>
      </c>
      <c r="C33">
        <v>1.4881517560975612</v>
      </c>
      <c r="E33">
        <v>2016</v>
      </c>
      <c r="F33">
        <v>1.6882335768354799</v>
      </c>
      <c r="G33">
        <f t="shared" si="1"/>
        <v>1688.23</v>
      </c>
      <c r="I33" s="23">
        <v>2021</v>
      </c>
      <c r="J33" s="21">
        <f t="shared" si="2"/>
        <v>1.97</v>
      </c>
      <c r="K33">
        <v>2021</v>
      </c>
      <c r="L33">
        <v>1.9706423999999998</v>
      </c>
    </row>
    <row r="34" spans="1:12">
      <c r="A34">
        <v>2013</v>
      </c>
      <c r="B34">
        <v>1.64</v>
      </c>
      <c r="C34">
        <v>1.4881517560975612</v>
      </c>
      <c r="E34">
        <v>2017</v>
      </c>
      <c r="F34">
        <v>1.6708928743988156</v>
      </c>
      <c r="G34">
        <f t="shared" si="1"/>
        <v>1670.89</v>
      </c>
    </row>
    <row r="35" spans="1:12">
      <c r="A35">
        <v>2013</v>
      </c>
      <c r="B35">
        <v>1.64</v>
      </c>
      <c r="C35">
        <v>1.4881517560975612</v>
      </c>
      <c r="E35">
        <v>2018</v>
      </c>
      <c r="F35">
        <v>1.6153316013443315</v>
      </c>
      <c r="G35">
        <f t="shared" si="1"/>
        <v>1615.33</v>
      </c>
    </row>
    <row r="36" spans="1:12">
      <c r="A36">
        <v>2013</v>
      </c>
      <c r="B36">
        <v>1.64</v>
      </c>
      <c r="C36">
        <v>1.4881517560975612</v>
      </c>
      <c r="E36">
        <v>2019</v>
      </c>
      <c r="F36">
        <v>1.5530101604980062</v>
      </c>
      <c r="G36">
        <f t="shared" si="1"/>
        <v>1553.01</v>
      </c>
    </row>
    <row r="37" spans="1:12">
      <c r="A37">
        <v>2013</v>
      </c>
      <c r="B37">
        <v>1.6368</v>
      </c>
      <c r="C37">
        <v>2.3288145307917887</v>
      </c>
      <c r="E37">
        <v>2020</v>
      </c>
      <c r="F37">
        <v>1.5738477535034632</v>
      </c>
      <c r="G37">
        <f t="shared" si="1"/>
        <v>1573.85</v>
      </c>
    </row>
    <row r="38" spans="1:12">
      <c r="A38">
        <v>2013</v>
      </c>
      <c r="B38">
        <v>1.6335</v>
      </c>
      <c r="C38">
        <v>1.6997236363636363</v>
      </c>
      <c r="E38">
        <v>2021</v>
      </c>
      <c r="F38">
        <v>1.5799622191823541</v>
      </c>
      <c r="G38">
        <f t="shared" si="1"/>
        <v>1579.96</v>
      </c>
    </row>
    <row r="39" spans="1:12">
      <c r="A39">
        <v>2014</v>
      </c>
      <c r="B39">
        <v>1.6085160000000001</v>
      </c>
      <c r="C39">
        <v>1.6522694210066917</v>
      </c>
    </row>
    <row r="40" spans="1:12">
      <c r="A40">
        <v>2014</v>
      </c>
      <c r="B40">
        <v>1.64</v>
      </c>
      <c r="C40">
        <v>1.4881517560975612</v>
      </c>
    </row>
    <row r="41" spans="1:12">
      <c r="A41">
        <v>2014</v>
      </c>
      <c r="B41">
        <v>1.64</v>
      </c>
      <c r="C41">
        <v>1.4881517560975612</v>
      </c>
    </row>
    <row r="42" spans="1:12">
      <c r="A42">
        <v>2014</v>
      </c>
      <c r="B42">
        <v>1.6766749999999999</v>
      </c>
      <c r="C42">
        <v>1.448767495191376</v>
      </c>
    </row>
    <row r="43" spans="1:12">
      <c r="A43">
        <v>2014</v>
      </c>
      <c r="B43">
        <v>1.279029</v>
      </c>
      <c r="C43">
        <v>1.7614928355807415</v>
      </c>
    </row>
    <row r="44" spans="1:12">
      <c r="A44">
        <v>2014</v>
      </c>
      <c r="B44">
        <v>1.6368</v>
      </c>
      <c r="C44">
        <v>1.5216002419354839</v>
      </c>
    </row>
    <row r="45" spans="1:12">
      <c r="A45">
        <v>2014</v>
      </c>
      <c r="B45">
        <v>1.6368</v>
      </c>
      <c r="C45">
        <v>1.5216002419354839</v>
      </c>
    </row>
    <row r="46" spans="1:12">
      <c r="A46">
        <v>2014</v>
      </c>
      <c r="B46">
        <v>1.9403520000000001</v>
      </c>
      <c r="C46">
        <v>1.8775505269147044</v>
      </c>
    </row>
    <row r="47" spans="1:12">
      <c r="A47">
        <v>2014</v>
      </c>
      <c r="B47">
        <v>1.6335</v>
      </c>
      <c r="C47">
        <v>1.6288581818181818</v>
      </c>
    </row>
    <row r="48" spans="1:12">
      <c r="A48">
        <v>2014</v>
      </c>
      <c r="B48">
        <v>1.6235999999999999</v>
      </c>
      <c r="C48">
        <v>2.0229715077605324</v>
      </c>
    </row>
    <row r="49" spans="1:3">
      <c r="A49">
        <v>2015</v>
      </c>
      <c r="B49">
        <v>1.6315200000000001</v>
      </c>
      <c r="C49">
        <v>1.6892338702559577</v>
      </c>
    </row>
    <row r="50" spans="1:3">
      <c r="A50">
        <v>2015</v>
      </c>
      <c r="B50">
        <v>1.944264</v>
      </c>
      <c r="C50">
        <v>2.24898763748133</v>
      </c>
    </row>
    <row r="51" spans="1:3">
      <c r="A51">
        <v>2015</v>
      </c>
      <c r="B51">
        <v>1.6368</v>
      </c>
      <c r="C51">
        <v>1.6373523826979468</v>
      </c>
    </row>
    <row r="52" spans="1:3">
      <c r="A52">
        <v>2015</v>
      </c>
      <c r="B52">
        <v>1.6351500000000001</v>
      </c>
      <c r="C52">
        <v>1.6952501715438952</v>
      </c>
    </row>
    <row r="53" spans="1:3">
      <c r="A53">
        <v>2015</v>
      </c>
      <c r="B53">
        <v>1.6368</v>
      </c>
      <c r="C53">
        <v>1.831202353372434</v>
      </c>
    </row>
    <row r="54" spans="1:3">
      <c r="A54">
        <v>2015</v>
      </c>
      <c r="B54">
        <v>1.6368</v>
      </c>
      <c r="C54">
        <v>1.831202353372434</v>
      </c>
    </row>
    <row r="55" spans="1:3">
      <c r="A55">
        <v>2015</v>
      </c>
      <c r="B55">
        <v>1.6368</v>
      </c>
      <c r="C55">
        <v>1.831202353372434</v>
      </c>
    </row>
    <row r="56" spans="1:3">
      <c r="A56">
        <v>2015</v>
      </c>
      <c r="B56">
        <v>1.64</v>
      </c>
      <c r="C56">
        <v>1.5308209756097562</v>
      </c>
    </row>
    <row r="57" spans="1:3">
      <c r="A57">
        <v>2015</v>
      </c>
      <c r="B57">
        <v>1.655875</v>
      </c>
      <c r="C57">
        <v>2.0749728318864649</v>
      </c>
    </row>
    <row r="58" spans="1:3">
      <c r="A58">
        <v>2015</v>
      </c>
      <c r="B58">
        <v>1.6235999999999999</v>
      </c>
      <c r="C58">
        <v>2.0229715077605324</v>
      </c>
    </row>
    <row r="59" spans="1:3">
      <c r="A59">
        <v>2016</v>
      </c>
      <c r="B59">
        <v>1.6368</v>
      </c>
      <c r="C59">
        <v>1.4259826979472139</v>
      </c>
    </row>
    <row r="60" spans="1:3">
      <c r="A60">
        <v>2016</v>
      </c>
      <c r="B60">
        <v>1.94432</v>
      </c>
      <c r="C60">
        <v>1.341299210006583</v>
      </c>
    </row>
    <row r="61" spans="1:3">
      <c r="A61">
        <v>2016</v>
      </c>
      <c r="B61">
        <v>1.63672</v>
      </c>
      <c r="C61">
        <v>1.6401754362383307</v>
      </c>
    </row>
    <row r="62" spans="1:3">
      <c r="A62">
        <v>2016</v>
      </c>
      <c r="B62">
        <v>1.95608</v>
      </c>
      <c r="C62">
        <v>1.9734000306735924</v>
      </c>
    </row>
    <row r="63" spans="1:3">
      <c r="A63">
        <v>2016</v>
      </c>
      <c r="B63">
        <v>1.6351500000000001</v>
      </c>
      <c r="C63">
        <v>1.2993690927437849</v>
      </c>
    </row>
    <row r="64" spans="1:3">
      <c r="A64">
        <v>2016</v>
      </c>
      <c r="B64">
        <v>1.9403520000000001</v>
      </c>
      <c r="C64">
        <v>1.7811501830595686</v>
      </c>
    </row>
    <row r="65" spans="1:3">
      <c r="A65">
        <v>2016</v>
      </c>
      <c r="B65">
        <v>1.6368</v>
      </c>
      <c r="C65">
        <v>1.8923034457478003</v>
      </c>
    </row>
    <row r="66" spans="1:3">
      <c r="A66">
        <v>2016</v>
      </c>
      <c r="B66">
        <v>1.9403520000000001</v>
      </c>
      <c r="C66">
        <v>1.7811501830595686</v>
      </c>
    </row>
    <row r="67" spans="1:3">
      <c r="A67">
        <v>2016</v>
      </c>
      <c r="B67">
        <v>1.64</v>
      </c>
      <c r="C67">
        <v>1.4575324390243902</v>
      </c>
    </row>
    <row r="68" spans="1:3">
      <c r="A68">
        <v>2016</v>
      </c>
      <c r="B68">
        <v>1.6335</v>
      </c>
      <c r="C68">
        <v>1.4517818181818183</v>
      </c>
    </row>
    <row r="69" spans="1:3">
      <c r="A69">
        <v>2016</v>
      </c>
      <c r="B69">
        <v>2.1024349999999998</v>
      </c>
      <c r="C69">
        <v>1.8325186709696142</v>
      </c>
    </row>
    <row r="70" spans="1:3">
      <c r="A70">
        <v>2016</v>
      </c>
      <c r="B70">
        <v>1.1011</v>
      </c>
      <c r="C70">
        <v>1.4893993006993009</v>
      </c>
    </row>
    <row r="71" spans="1:3">
      <c r="A71">
        <v>2016</v>
      </c>
      <c r="B71">
        <v>1.6296679999999999</v>
      </c>
      <c r="C71">
        <v>1.8495202458414843</v>
      </c>
    </row>
    <row r="72" spans="1:3">
      <c r="A72">
        <v>2016</v>
      </c>
      <c r="B72">
        <v>1.6296679999999999</v>
      </c>
      <c r="C72">
        <v>1.8495202458414843</v>
      </c>
    </row>
    <row r="73" spans="1:3">
      <c r="A73">
        <v>2016</v>
      </c>
      <c r="B73">
        <v>1.6368</v>
      </c>
      <c r="C73">
        <v>1.5990007697947213</v>
      </c>
    </row>
    <row r="74" spans="1:3">
      <c r="A74">
        <v>2016</v>
      </c>
      <c r="B74">
        <v>1.6235999999999999</v>
      </c>
      <c r="C74">
        <v>1.6613610864745014</v>
      </c>
    </row>
    <row r="75" spans="1:3">
      <c r="A75">
        <v>2016</v>
      </c>
      <c r="B75">
        <v>2.1938399999999998</v>
      </c>
      <c r="C75">
        <v>1.8294529209058092</v>
      </c>
    </row>
    <row r="76" spans="1:3">
      <c r="A76">
        <v>2016</v>
      </c>
      <c r="B76">
        <v>1.9364399999999999</v>
      </c>
      <c r="C76">
        <v>2.0903784160624652</v>
      </c>
    </row>
    <row r="77" spans="1:3">
      <c r="A77">
        <v>2016</v>
      </c>
      <c r="B77">
        <v>1.6450499999999999</v>
      </c>
      <c r="C77">
        <v>1.739619888757181</v>
      </c>
    </row>
    <row r="78" spans="1:3">
      <c r="A78">
        <v>2016</v>
      </c>
      <c r="B78">
        <v>1.9403520000000001</v>
      </c>
      <c r="C78">
        <v>1.7797554546803882</v>
      </c>
    </row>
    <row r="79" spans="1:3">
      <c r="A79">
        <v>2017</v>
      </c>
      <c r="B79">
        <v>1.6368</v>
      </c>
      <c r="C79">
        <v>1.4259826979472139</v>
      </c>
    </row>
    <row r="80" spans="1:3">
      <c r="A80">
        <v>2017</v>
      </c>
      <c r="B80">
        <v>1.9403520000000001</v>
      </c>
      <c r="C80">
        <v>1.5730895260241444</v>
      </c>
    </row>
    <row r="81" spans="1:3">
      <c r="A81">
        <v>2017</v>
      </c>
      <c r="B81">
        <v>1.67479</v>
      </c>
      <c r="C81">
        <v>1.5912441512070177</v>
      </c>
    </row>
    <row r="82" spans="1:3">
      <c r="A82">
        <v>2017</v>
      </c>
      <c r="B82">
        <v>1.6368</v>
      </c>
      <c r="C82">
        <v>1.8923034457478003</v>
      </c>
    </row>
    <row r="83" spans="1:3">
      <c r="A83">
        <v>2017</v>
      </c>
      <c r="B83">
        <v>1.7129760000000001</v>
      </c>
      <c r="C83">
        <v>1.5958112547986663</v>
      </c>
    </row>
    <row r="84" spans="1:3">
      <c r="A84">
        <v>2017</v>
      </c>
      <c r="B84">
        <v>1.7129760000000001</v>
      </c>
      <c r="C84">
        <v>1.5958112547986663</v>
      </c>
    </row>
    <row r="85" spans="1:3">
      <c r="A85">
        <v>2017</v>
      </c>
      <c r="B85">
        <v>1.7272000000000001</v>
      </c>
      <c r="C85">
        <v>1.4235004029643352</v>
      </c>
    </row>
    <row r="86" spans="1:3">
      <c r="A86">
        <v>2017</v>
      </c>
      <c r="B86">
        <v>1.7129760000000001</v>
      </c>
      <c r="C86">
        <v>1.5958112547986663</v>
      </c>
    </row>
    <row r="87" spans="1:3">
      <c r="A87">
        <v>2017</v>
      </c>
      <c r="B87">
        <v>2.0725760000000002</v>
      </c>
      <c r="C87">
        <v>1.4878253535696642</v>
      </c>
    </row>
    <row r="88" spans="1:3">
      <c r="A88">
        <v>2017</v>
      </c>
      <c r="B88">
        <v>1.6351500000000001</v>
      </c>
      <c r="C88">
        <v>1.5031096082928175</v>
      </c>
    </row>
    <row r="89" spans="1:3">
      <c r="A89">
        <v>2017</v>
      </c>
      <c r="B89">
        <v>1.6351500000000001</v>
      </c>
      <c r="C89">
        <v>1.5031096082928175</v>
      </c>
    </row>
    <row r="90" spans="1:3">
      <c r="A90">
        <v>2017</v>
      </c>
      <c r="B90">
        <v>1.6335</v>
      </c>
      <c r="C90">
        <v>1.4517818181818183</v>
      </c>
    </row>
    <row r="91" spans="1:3">
      <c r="A91">
        <v>2017</v>
      </c>
      <c r="B91">
        <v>1.6296679999999999</v>
      </c>
      <c r="C91">
        <v>1.8495202458414843</v>
      </c>
    </row>
    <row r="92" spans="1:3">
      <c r="A92">
        <v>2017</v>
      </c>
      <c r="B92">
        <v>1.6296679999999999</v>
      </c>
      <c r="C92">
        <v>1.8495202458414843</v>
      </c>
    </row>
    <row r="93" spans="1:3">
      <c r="A93">
        <v>2017</v>
      </c>
      <c r="B93">
        <v>1.6368</v>
      </c>
      <c r="C93">
        <v>1.5990007697947213</v>
      </c>
    </row>
    <row r="94" spans="1:3">
      <c r="A94">
        <v>2017</v>
      </c>
      <c r="B94">
        <v>1.94432</v>
      </c>
      <c r="C94">
        <v>1.7022857883475968</v>
      </c>
    </row>
    <row r="95" spans="1:3">
      <c r="A95">
        <v>2017</v>
      </c>
      <c r="B95">
        <v>1.94432</v>
      </c>
      <c r="C95">
        <v>1.7022857883475968</v>
      </c>
    </row>
    <row r="96" spans="1:3">
      <c r="A96">
        <v>2017</v>
      </c>
      <c r="B96">
        <v>1.6470579999999999</v>
      </c>
      <c r="C96">
        <v>2.0934532287266148</v>
      </c>
    </row>
    <row r="97" spans="1:3">
      <c r="A97">
        <v>2017</v>
      </c>
      <c r="B97">
        <v>1.6268800000000001</v>
      </c>
      <c r="C97">
        <v>2.2231961447678992</v>
      </c>
    </row>
    <row r="98" spans="1:3">
      <c r="A98">
        <v>2017</v>
      </c>
      <c r="B98">
        <v>1.6268800000000001</v>
      </c>
      <c r="C98">
        <v>1.7592148996852872</v>
      </c>
    </row>
    <row r="99" spans="1:3">
      <c r="A99">
        <v>2018</v>
      </c>
      <c r="B99">
        <v>1.6616</v>
      </c>
      <c r="C99">
        <v>1.6716870281656235</v>
      </c>
    </row>
    <row r="100" spans="1:3">
      <c r="A100">
        <v>2018</v>
      </c>
      <c r="B100">
        <v>1.94432</v>
      </c>
      <c r="C100">
        <v>1.5812737080315999</v>
      </c>
    </row>
    <row r="101" spans="1:3">
      <c r="A101">
        <v>2018</v>
      </c>
      <c r="B101">
        <v>1.9660599999999999</v>
      </c>
      <c r="C101">
        <v>1.5630526677720928</v>
      </c>
    </row>
    <row r="102" spans="1:3">
      <c r="A102">
        <v>2018</v>
      </c>
      <c r="B102">
        <v>1.9423600000000001</v>
      </c>
      <c r="C102">
        <v>1.5381948485347723</v>
      </c>
    </row>
    <row r="103" spans="1:3">
      <c r="A103">
        <v>2018</v>
      </c>
      <c r="B103">
        <v>1.6368</v>
      </c>
      <c r="C103">
        <v>1.8096731524926684</v>
      </c>
    </row>
    <row r="104" spans="1:3">
      <c r="A104">
        <v>2018</v>
      </c>
      <c r="B104">
        <v>1.6351500000000001</v>
      </c>
      <c r="C104">
        <v>1.5031096082928175</v>
      </c>
    </row>
    <row r="105" spans="1:3">
      <c r="A105">
        <v>2018</v>
      </c>
      <c r="B105">
        <v>1.751428</v>
      </c>
      <c r="C105">
        <v>1.0975105936413028</v>
      </c>
    </row>
    <row r="106" spans="1:3">
      <c r="A106">
        <v>2018</v>
      </c>
      <c r="B106">
        <v>1.938396</v>
      </c>
      <c r="C106">
        <v>1.1701395968625605</v>
      </c>
    </row>
    <row r="107" spans="1:3">
      <c r="A107">
        <v>2018</v>
      </c>
      <c r="B107">
        <v>1.9403520000000001</v>
      </c>
      <c r="C107">
        <v>2.0763403423708691</v>
      </c>
    </row>
    <row r="108" spans="1:3">
      <c r="A108">
        <v>2018</v>
      </c>
      <c r="B108">
        <v>1.9502999999999999</v>
      </c>
      <c r="C108">
        <v>1.3633484079372407</v>
      </c>
    </row>
    <row r="109" spans="1:3">
      <c r="A109">
        <v>2018</v>
      </c>
      <c r="B109">
        <v>1.8090360000000001</v>
      </c>
      <c r="C109">
        <v>1.6841610515213625</v>
      </c>
    </row>
    <row r="110" spans="1:3">
      <c r="A110">
        <v>2018</v>
      </c>
      <c r="B110">
        <v>1.8090360000000001</v>
      </c>
      <c r="C110">
        <v>1.6841610515213625</v>
      </c>
    </row>
    <row r="111" spans="1:3">
      <c r="A111">
        <v>2018</v>
      </c>
      <c r="B111">
        <v>1.6368</v>
      </c>
      <c r="C111">
        <v>1.7111792375366568</v>
      </c>
    </row>
    <row r="112" spans="1:3">
      <c r="A112">
        <v>2018</v>
      </c>
      <c r="B112">
        <v>1.94432</v>
      </c>
      <c r="C112">
        <v>1.630219651086241</v>
      </c>
    </row>
    <row r="113" spans="1:3">
      <c r="A113">
        <v>2018</v>
      </c>
      <c r="B113">
        <v>1.9403520000000001</v>
      </c>
      <c r="C113">
        <v>1.4458410721353649</v>
      </c>
    </row>
    <row r="114" spans="1:3">
      <c r="A114">
        <v>2018</v>
      </c>
      <c r="B114">
        <v>1.6268800000000001</v>
      </c>
      <c r="C114">
        <v>1.1774692564909521</v>
      </c>
    </row>
    <row r="115" spans="1:3">
      <c r="A115">
        <v>2018</v>
      </c>
      <c r="B115">
        <v>1.9403520000000001</v>
      </c>
      <c r="C115">
        <v>1.3914466653473185</v>
      </c>
    </row>
    <row r="116" spans="1:3">
      <c r="A116">
        <v>2018</v>
      </c>
      <c r="B116">
        <v>1.9403520000000001</v>
      </c>
      <c r="C116">
        <v>2.3858879997031468</v>
      </c>
    </row>
    <row r="117" spans="1:3">
      <c r="A117">
        <v>2018</v>
      </c>
      <c r="B117">
        <v>1.9423600000000001</v>
      </c>
      <c r="C117">
        <v>1.7368171605675571</v>
      </c>
    </row>
    <row r="118" spans="1:3">
      <c r="A118">
        <v>2018</v>
      </c>
      <c r="B118">
        <v>1.9403520000000001</v>
      </c>
      <c r="C118">
        <v>2.0851189268751238</v>
      </c>
    </row>
    <row r="119" spans="1:3">
      <c r="A119">
        <v>2019</v>
      </c>
      <c r="B119">
        <v>2.0613760000000001</v>
      </c>
      <c r="C119">
        <v>1.5510992948399516</v>
      </c>
    </row>
    <row r="120" spans="1:3">
      <c r="A120">
        <v>2019</v>
      </c>
      <c r="B120">
        <v>1.984</v>
      </c>
      <c r="C120">
        <v>1.4663273225806452</v>
      </c>
    </row>
    <row r="121" spans="1:3">
      <c r="A121">
        <v>2019</v>
      </c>
      <c r="B121">
        <v>1.6822440000000001</v>
      </c>
      <c r="C121">
        <v>1.2990322925806244</v>
      </c>
    </row>
    <row r="122" spans="1:3">
      <c r="A122">
        <v>2019</v>
      </c>
      <c r="B122">
        <v>2.0130180000000002</v>
      </c>
      <c r="C122">
        <v>1.753544051767048</v>
      </c>
    </row>
    <row r="123" spans="1:3">
      <c r="A123">
        <v>2019</v>
      </c>
      <c r="B123">
        <v>1.687368</v>
      </c>
      <c r="C123">
        <v>1.866163895486936</v>
      </c>
    </row>
    <row r="124" spans="1:3">
      <c r="A124">
        <v>2019</v>
      </c>
      <c r="B124">
        <v>1.982958</v>
      </c>
      <c r="C124">
        <v>1.7623900960080849</v>
      </c>
    </row>
    <row r="125" spans="1:3">
      <c r="A125">
        <v>2019</v>
      </c>
      <c r="B125">
        <v>1.656952</v>
      </c>
      <c r="C125">
        <v>1.4956882685798989</v>
      </c>
    </row>
    <row r="126" spans="1:3">
      <c r="A126">
        <v>2019</v>
      </c>
      <c r="B126">
        <v>1.9403520000000001</v>
      </c>
      <c r="C126">
        <v>1.7780325549178704</v>
      </c>
    </row>
    <row r="127" spans="1:3">
      <c r="A127">
        <v>2019</v>
      </c>
      <c r="B127">
        <v>1.6268800000000001</v>
      </c>
      <c r="C127">
        <v>1.7535363493312353</v>
      </c>
    </row>
    <row r="128" spans="1:3">
      <c r="A128">
        <v>2019</v>
      </c>
      <c r="B128">
        <v>1.6335</v>
      </c>
      <c r="C128">
        <v>1.4517818181818183</v>
      </c>
    </row>
    <row r="129" spans="1:3">
      <c r="A129">
        <v>2019</v>
      </c>
      <c r="B129">
        <v>1.9502999999999999</v>
      </c>
      <c r="C129">
        <v>1.3633484079372407</v>
      </c>
    </row>
    <row r="130" spans="1:3">
      <c r="A130">
        <v>2019</v>
      </c>
      <c r="B130">
        <v>2.1639240000000002</v>
      </c>
      <c r="C130">
        <v>1.5715392869620188</v>
      </c>
    </row>
    <row r="131" spans="1:3">
      <c r="A131">
        <v>2019</v>
      </c>
      <c r="B131">
        <v>1.86436</v>
      </c>
      <c r="C131">
        <v>1.3300558926387611</v>
      </c>
    </row>
    <row r="132" spans="1:3">
      <c r="A132">
        <v>2019</v>
      </c>
      <c r="B132">
        <v>1.6616</v>
      </c>
      <c r="C132">
        <v>1.5900398471352912</v>
      </c>
    </row>
    <row r="133" spans="1:3">
      <c r="A133">
        <v>2019</v>
      </c>
      <c r="B133">
        <v>1.6235999999999999</v>
      </c>
      <c r="C133">
        <v>1.6613610864745014</v>
      </c>
    </row>
    <row r="134" spans="1:3">
      <c r="A134">
        <v>2019</v>
      </c>
      <c r="B134">
        <v>1.6368</v>
      </c>
      <c r="C134">
        <v>1.4773215615835777</v>
      </c>
    </row>
    <row r="135" spans="1:3">
      <c r="A135">
        <v>2019</v>
      </c>
      <c r="B135">
        <v>1.6742699999999999</v>
      </c>
      <c r="C135">
        <v>1.5851942912433479</v>
      </c>
    </row>
    <row r="136" spans="1:3">
      <c r="A136">
        <v>2019</v>
      </c>
      <c r="B136">
        <v>1.26084</v>
      </c>
      <c r="C136">
        <v>1.5730259446083563</v>
      </c>
    </row>
    <row r="137" spans="1:3">
      <c r="A137">
        <v>2019</v>
      </c>
      <c r="B137">
        <v>1.9710840000000001</v>
      </c>
      <c r="C137">
        <v>1.3273639783997029</v>
      </c>
    </row>
    <row r="138" spans="1:3">
      <c r="A138">
        <v>2019</v>
      </c>
      <c r="B138">
        <v>1.6832400000000001</v>
      </c>
      <c r="C138">
        <v>1.4033569687032157</v>
      </c>
    </row>
    <row r="139" spans="1:3">
      <c r="A139">
        <v>2020</v>
      </c>
      <c r="B139">
        <v>1.6863999999999999</v>
      </c>
      <c r="C139">
        <v>1.6625430597722963</v>
      </c>
    </row>
    <row r="140" spans="1:3">
      <c r="A140">
        <v>2020</v>
      </c>
      <c r="B140">
        <v>2.210232</v>
      </c>
      <c r="C140">
        <v>1.2269271035800768</v>
      </c>
    </row>
    <row r="141" spans="1:3">
      <c r="A141">
        <v>2020</v>
      </c>
      <c r="B141">
        <v>1.84972</v>
      </c>
      <c r="C141">
        <v>1.3063085840019031</v>
      </c>
    </row>
    <row r="142" spans="1:3">
      <c r="A142">
        <v>2020</v>
      </c>
      <c r="B142">
        <v>1.6616</v>
      </c>
      <c r="C142">
        <v>1.6390974951853639</v>
      </c>
    </row>
    <row r="143" spans="1:3">
      <c r="A143">
        <v>2020</v>
      </c>
      <c r="B143">
        <v>2.0069400000000002</v>
      </c>
      <c r="C143">
        <v>1.6015218153009061</v>
      </c>
    </row>
    <row r="144" spans="1:3">
      <c r="A144">
        <v>2020</v>
      </c>
      <c r="B144">
        <v>1.7272000000000001</v>
      </c>
      <c r="C144">
        <v>1.5908696387216306</v>
      </c>
    </row>
    <row r="145" spans="1:3">
      <c r="A145">
        <v>2020</v>
      </c>
      <c r="B145">
        <v>1.82169</v>
      </c>
      <c r="C145">
        <v>1.4641827478879503</v>
      </c>
    </row>
    <row r="146" spans="1:3">
      <c r="A146">
        <v>2020</v>
      </c>
      <c r="B146">
        <v>1.6268800000000001</v>
      </c>
      <c r="C146">
        <v>1.9762228855232102</v>
      </c>
    </row>
    <row r="147" spans="1:3">
      <c r="A147">
        <v>2020</v>
      </c>
      <c r="B147">
        <v>2.0099999999999998</v>
      </c>
      <c r="C147">
        <v>1.6696335223880601</v>
      </c>
    </row>
    <row r="148" spans="1:3">
      <c r="A148">
        <v>2020</v>
      </c>
      <c r="B148">
        <v>1.6616</v>
      </c>
      <c r="C148">
        <v>1.9606591104959081</v>
      </c>
    </row>
    <row r="149" spans="1:3">
      <c r="A149">
        <v>2020</v>
      </c>
      <c r="B149">
        <v>1.7</v>
      </c>
      <c r="C149">
        <v>1.4266958823529412</v>
      </c>
    </row>
    <row r="150" spans="1:3">
      <c r="A150">
        <v>2020</v>
      </c>
      <c r="B150">
        <v>1.979376</v>
      </c>
      <c r="C150">
        <v>1.7142336251424697</v>
      </c>
    </row>
    <row r="151" spans="1:3">
      <c r="A151">
        <v>2020</v>
      </c>
      <c r="B151">
        <v>2.0069400000000002</v>
      </c>
      <c r="C151">
        <v>1.3135521390774014</v>
      </c>
    </row>
    <row r="152" spans="1:3">
      <c r="A152">
        <v>2020</v>
      </c>
      <c r="B152">
        <v>1.6832400000000001</v>
      </c>
      <c r="C152">
        <v>1.3837706922364013</v>
      </c>
    </row>
    <row r="153" spans="1:3">
      <c r="A153">
        <v>2020</v>
      </c>
      <c r="B153">
        <v>1.8514200000000001</v>
      </c>
      <c r="C153">
        <v>1.0265071523479277</v>
      </c>
    </row>
    <row r="154" spans="1:3">
      <c r="A154">
        <v>2020</v>
      </c>
      <c r="B154">
        <v>2.0561039999999999</v>
      </c>
      <c r="C154">
        <v>1.24194075007879</v>
      </c>
    </row>
    <row r="155" spans="1:3">
      <c r="A155">
        <v>2020</v>
      </c>
      <c r="B155">
        <v>1.94432</v>
      </c>
      <c r="C155">
        <v>1.8787207455562869</v>
      </c>
    </row>
    <row r="156" spans="1:3">
      <c r="A156">
        <v>2020</v>
      </c>
      <c r="B156">
        <v>1.861248</v>
      </c>
      <c r="C156">
        <v>1.1492177893542397</v>
      </c>
    </row>
    <row r="157" spans="1:3">
      <c r="A157">
        <v>2020</v>
      </c>
      <c r="B157">
        <v>1.9364399999999999</v>
      </c>
      <c r="C157">
        <v>2.6246181818181822</v>
      </c>
    </row>
    <row r="158" spans="1:3">
      <c r="A158">
        <v>2020</v>
      </c>
      <c r="B158">
        <v>2.012016</v>
      </c>
      <c r="C158">
        <v>1.6197321492473222</v>
      </c>
    </row>
    <row r="159" spans="1:3">
      <c r="A159">
        <v>2021</v>
      </c>
      <c r="B159">
        <v>3.1063519999999998</v>
      </c>
      <c r="C159">
        <v>1.1814415861434895</v>
      </c>
    </row>
    <row r="160" spans="1:3">
      <c r="A160">
        <v>2021</v>
      </c>
      <c r="B160">
        <v>1.6659999999999999</v>
      </c>
      <c r="C160">
        <v>1.7950565258103246</v>
      </c>
    </row>
    <row r="161" spans="1:3">
      <c r="A161">
        <v>2021</v>
      </c>
      <c r="B161">
        <v>1.6616</v>
      </c>
      <c r="C161">
        <v>1.9606591104959081</v>
      </c>
    </row>
    <row r="162" spans="1:3">
      <c r="A162">
        <v>2021</v>
      </c>
      <c r="B162">
        <v>2.1116030000000001</v>
      </c>
      <c r="C162">
        <v>1.1243766029883457</v>
      </c>
    </row>
    <row r="163" spans="1:3">
      <c r="A163">
        <v>2021</v>
      </c>
      <c r="B163">
        <v>1.687368</v>
      </c>
      <c r="C163">
        <v>1.8799503178915333</v>
      </c>
    </row>
    <row r="164" spans="1:3">
      <c r="A164">
        <v>2021</v>
      </c>
      <c r="B164">
        <v>1.687368</v>
      </c>
      <c r="C164">
        <v>1.8799503178915333</v>
      </c>
    </row>
    <row r="165" spans="1:3">
      <c r="A165">
        <v>2021</v>
      </c>
      <c r="B165">
        <v>1.844592</v>
      </c>
      <c r="C165">
        <v>1.3456888807931511</v>
      </c>
    </row>
    <row r="166" spans="1:3">
      <c r="A166">
        <v>2021</v>
      </c>
      <c r="B166">
        <v>1.824484</v>
      </c>
      <c r="C166">
        <v>1.229786273817693</v>
      </c>
    </row>
    <row r="167" spans="1:3">
      <c r="A167">
        <v>2021</v>
      </c>
      <c r="B167">
        <v>1.9403520000000001</v>
      </c>
      <c r="C167">
        <v>2.0851189268751238</v>
      </c>
    </row>
    <row r="168" spans="1:3">
      <c r="A168">
        <v>2021</v>
      </c>
      <c r="B168">
        <v>2.1767050000000001</v>
      </c>
      <c r="C168">
        <v>1.3175936491164397</v>
      </c>
    </row>
  </sheetData>
  <conditionalFormatting sqref="J18:J27 L18:L2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8EAA-B709-47BF-B468-A6558C572CAD}">
  <dimension ref="A1:X168"/>
  <sheetViews>
    <sheetView zoomScale="60" zoomScaleNormal="60" workbookViewId="0">
      <selection activeCell="U13" sqref="U13"/>
    </sheetView>
  </sheetViews>
  <sheetFormatPr defaultRowHeight="15.5"/>
  <cols>
    <col min="6" max="6" width="27.25" bestFit="1" customWidth="1"/>
    <col min="7" max="7" width="15.08203125" bestFit="1" customWidth="1"/>
    <col min="8" max="8" width="13.33203125" bestFit="1" customWidth="1"/>
    <col min="9" max="9" width="5.08203125" bestFit="1" customWidth="1"/>
    <col min="10" max="10" width="7.83203125" bestFit="1" customWidth="1"/>
    <col min="11" max="15" width="12.5" bestFit="1" customWidth="1"/>
    <col min="16" max="16" width="8.83203125" bestFit="1" customWidth="1"/>
    <col min="17" max="17" width="5.5" bestFit="1" customWidth="1"/>
    <col min="18" max="18" width="12.5" bestFit="1" customWidth="1"/>
    <col min="19" max="19" width="10.33203125" bestFit="1" customWidth="1"/>
    <col min="20" max="20" width="12.5" bestFit="1" customWidth="1"/>
    <col min="21" max="21" width="11.75" bestFit="1" customWidth="1"/>
    <col min="23" max="23" width="7.33203125" customWidth="1"/>
    <col min="24" max="24" width="9.75" customWidth="1"/>
    <col min="25" max="25" width="11.75" bestFit="1" customWidth="1"/>
    <col min="26" max="26" width="11.4140625" bestFit="1" customWidth="1"/>
    <col min="27" max="27" width="8.75" bestFit="1" customWidth="1"/>
    <col min="28" max="28" width="5.4140625" bestFit="1" customWidth="1"/>
    <col min="29" max="29" width="11.75" bestFit="1" customWidth="1"/>
    <col min="30" max="30" width="10.25" bestFit="1" customWidth="1"/>
    <col min="31" max="31" width="9.25" bestFit="1" customWidth="1"/>
    <col min="32" max="32" width="8.5" bestFit="1" customWidth="1"/>
    <col min="33" max="33" width="13.33203125" bestFit="1" customWidth="1"/>
    <col min="34" max="34" width="11.9140625" bestFit="1" customWidth="1"/>
    <col min="35" max="35" width="9.75" bestFit="1" customWidth="1"/>
    <col min="36" max="36" width="9.9140625" bestFit="1" customWidth="1"/>
    <col min="37" max="37" width="7.58203125" bestFit="1" customWidth="1"/>
    <col min="38" max="38" width="6.58203125" bestFit="1" customWidth="1"/>
    <col min="39" max="39" width="11.75" bestFit="1" customWidth="1"/>
  </cols>
  <sheetData>
    <row r="1" spans="1:24">
      <c r="A1" t="s">
        <v>1</v>
      </c>
      <c r="B1" t="s">
        <v>403</v>
      </c>
      <c r="C1" t="s">
        <v>401</v>
      </c>
      <c r="D1" t="s">
        <v>58</v>
      </c>
      <c r="F1" s="18" t="s">
        <v>1</v>
      </c>
      <c r="G1" t="s">
        <v>427</v>
      </c>
      <c r="W1" t="s">
        <v>223</v>
      </c>
      <c r="X1" t="s">
        <v>403</v>
      </c>
    </row>
    <row r="2" spans="1:24">
      <c r="A2" t="s">
        <v>61</v>
      </c>
      <c r="B2">
        <v>18.399999999999999</v>
      </c>
      <c r="C2" t="s">
        <v>402</v>
      </c>
      <c r="D2">
        <v>2015</v>
      </c>
      <c r="F2" s="18" t="s">
        <v>401</v>
      </c>
      <c r="G2" t="s">
        <v>402</v>
      </c>
      <c r="W2">
        <v>1.6315200000000001</v>
      </c>
      <c r="X2">
        <v>18.399999999999999</v>
      </c>
    </row>
    <row r="3" spans="1:24">
      <c r="A3" t="s">
        <v>61</v>
      </c>
      <c r="B3">
        <v>23.5</v>
      </c>
      <c r="C3" t="s">
        <v>402</v>
      </c>
      <c r="D3">
        <v>2015</v>
      </c>
      <c r="W3">
        <v>1.944264</v>
      </c>
      <c r="X3">
        <v>23.5</v>
      </c>
    </row>
    <row r="4" spans="1:24">
      <c r="A4" t="s">
        <v>3</v>
      </c>
      <c r="B4">
        <v>18.2</v>
      </c>
      <c r="C4" t="s">
        <v>402</v>
      </c>
      <c r="D4">
        <v>2015</v>
      </c>
      <c r="F4" s="18" t="s">
        <v>396</v>
      </c>
      <c r="G4" t="s">
        <v>425</v>
      </c>
      <c r="H4" t="s">
        <v>428</v>
      </c>
      <c r="I4" t="s">
        <v>429</v>
      </c>
      <c r="W4">
        <v>1.6368</v>
      </c>
      <c r="X4">
        <v>18.2</v>
      </c>
    </row>
    <row r="5" spans="1:24">
      <c r="A5" t="s">
        <v>3</v>
      </c>
      <c r="B5">
        <v>19.3</v>
      </c>
      <c r="C5" t="s">
        <v>402</v>
      </c>
      <c r="D5">
        <v>2016</v>
      </c>
      <c r="F5" s="19">
        <v>2011</v>
      </c>
      <c r="G5">
        <v>19.399999999999999</v>
      </c>
      <c r="H5">
        <v>15.8</v>
      </c>
      <c r="I5">
        <v>22</v>
      </c>
      <c r="W5">
        <v>1.6368</v>
      </c>
      <c r="X5">
        <v>19.3</v>
      </c>
    </row>
    <row r="6" spans="1:24">
      <c r="A6" t="s">
        <v>3</v>
      </c>
      <c r="B6">
        <v>18.2</v>
      </c>
      <c r="C6" t="s">
        <v>402</v>
      </c>
      <c r="D6">
        <v>2017</v>
      </c>
      <c r="F6" s="19">
        <v>2012</v>
      </c>
      <c r="G6">
        <v>18.850000000000001</v>
      </c>
      <c r="H6">
        <v>16.8</v>
      </c>
      <c r="I6">
        <v>21.2</v>
      </c>
      <c r="W6">
        <v>1.6368</v>
      </c>
      <c r="X6">
        <v>18.2</v>
      </c>
    </row>
    <row r="7" spans="1:24">
      <c r="A7" t="s">
        <v>3</v>
      </c>
      <c r="B7">
        <v>18.5</v>
      </c>
      <c r="C7" t="s">
        <v>402</v>
      </c>
      <c r="D7">
        <v>2014</v>
      </c>
      <c r="F7" s="19">
        <v>2013</v>
      </c>
      <c r="G7">
        <v>18.837500000000002</v>
      </c>
      <c r="H7">
        <v>16.8</v>
      </c>
      <c r="I7">
        <v>23</v>
      </c>
      <c r="W7">
        <v>1.6085160000000001</v>
      </c>
      <c r="X7">
        <v>18.5</v>
      </c>
    </row>
    <row r="8" spans="1:24">
      <c r="A8" t="s">
        <v>3</v>
      </c>
      <c r="B8">
        <v>19.2</v>
      </c>
      <c r="C8" t="s">
        <v>402</v>
      </c>
      <c r="D8">
        <v>2020</v>
      </c>
      <c r="F8" s="19">
        <v>2014</v>
      </c>
      <c r="G8">
        <v>17.649999999999999</v>
      </c>
      <c r="H8">
        <v>16.8</v>
      </c>
      <c r="I8">
        <v>18.5</v>
      </c>
      <c r="W8">
        <v>1.6863999999999999</v>
      </c>
      <c r="X8">
        <v>19.2</v>
      </c>
    </row>
    <row r="9" spans="1:24">
      <c r="A9" t="s">
        <v>3</v>
      </c>
      <c r="B9">
        <v>18.5</v>
      </c>
      <c r="C9" t="s">
        <v>402</v>
      </c>
      <c r="D9">
        <v>2018</v>
      </c>
      <c r="F9" s="19">
        <v>2015</v>
      </c>
      <c r="G9">
        <v>19.037500000000001</v>
      </c>
      <c r="H9">
        <v>17</v>
      </c>
      <c r="I9">
        <v>23.5</v>
      </c>
      <c r="W9">
        <v>1.6616</v>
      </c>
      <c r="X9">
        <v>18.5</v>
      </c>
    </row>
    <row r="10" spans="1:24">
      <c r="A10" t="s">
        <v>3</v>
      </c>
      <c r="B10">
        <v>22.4</v>
      </c>
      <c r="C10" t="s">
        <v>402</v>
      </c>
      <c r="D10">
        <v>2018</v>
      </c>
      <c r="F10" s="19">
        <v>2016</v>
      </c>
      <c r="G10">
        <v>20.636363636363637</v>
      </c>
      <c r="H10">
        <v>17</v>
      </c>
      <c r="I10">
        <v>26.5</v>
      </c>
      <c r="W10">
        <v>1.94432</v>
      </c>
      <c r="X10">
        <v>22.4</v>
      </c>
    </row>
    <row r="11" spans="1:24">
      <c r="A11" t="s">
        <v>3</v>
      </c>
      <c r="D11">
        <v>2011</v>
      </c>
      <c r="F11" s="19">
        <v>2017</v>
      </c>
      <c r="G11">
        <v>19.291666666666664</v>
      </c>
      <c r="H11">
        <v>18</v>
      </c>
      <c r="I11">
        <v>22.5</v>
      </c>
      <c r="W11">
        <v>1.6085160000000001</v>
      </c>
    </row>
    <row r="12" spans="1:24">
      <c r="A12" t="s">
        <v>3</v>
      </c>
      <c r="B12">
        <v>15.8</v>
      </c>
      <c r="C12" t="s">
        <v>402</v>
      </c>
      <c r="D12">
        <v>2011</v>
      </c>
      <c r="F12" s="19">
        <v>2018</v>
      </c>
      <c r="G12">
        <v>21.025000000000002</v>
      </c>
      <c r="H12">
        <v>18.2</v>
      </c>
      <c r="I12">
        <v>23</v>
      </c>
      <c r="W12">
        <v>1.277595</v>
      </c>
      <c r="X12">
        <v>15.8</v>
      </c>
    </row>
    <row r="13" spans="1:24">
      <c r="A13" t="s">
        <v>3</v>
      </c>
      <c r="B13">
        <v>23</v>
      </c>
      <c r="C13" t="s">
        <v>402</v>
      </c>
      <c r="D13">
        <v>2013</v>
      </c>
      <c r="F13" s="19">
        <v>2019</v>
      </c>
      <c r="G13">
        <v>21.333333333333332</v>
      </c>
      <c r="H13">
        <v>16.8</v>
      </c>
      <c r="I13">
        <v>29</v>
      </c>
      <c r="W13">
        <v>1.918828</v>
      </c>
      <c r="X13">
        <v>23</v>
      </c>
    </row>
    <row r="14" spans="1:24">
      <c r="A14" t="s">
        <v>3</v>
      </c>
      <c r="C14" t="s">
        <v>402</v>
      </c>
      <c r="D14">
        <v>2011</v>
      </c>
      <c r="F14" s="19">
        <v>2020</v>
      </c>
      <c r="G14">
        <v>20.133333333333329</v>
      </c>
      <c r="H14">
        <v>18</v>
      </c>
      <c r="I14">
        <v>24.9</v>
      </c>
      <c r="W14">
        <v>1.6085160000000001</v>
      </c>
    </row>
    <row r="15" spans="1:24">
      <c r="A15" t="s">
        <v>3</v>
      </c>
      <c r="B15">
        <v>22</v>
      </c>
      <c r="C15" t="s">
        <v>402</v>
      </c>
      <c r="D15">
        <v>2013</v>
      </c>
      <c r="F15" s="19">
        <v>2021</v>
      </c>
      <c r="G15">
        <v>19.733333333333334</v>
      </c>
      <c r="H15">
        <v>18.5</v>
      </c>
      <c r="I15">
        <v>21.7</v>
      </c>
      <c r="W15">
        <v>1.918828</v>
      </c>
      <c r="X15">
        <v>22</v>
      </c>
    </row>
    <row r="16" spans="1:24">
      <c r="A16" t="s">
        <v>3</v>
      </c>
      <c r="B16">
        <v>22.4</v>
      </c>
      <c r="C16" t="s">
        <v>402</v>
      </c>
      <c r="D16">
        <v>2016</v>
      </c>
      <c r="F16" s="19" t="s">
        <v>397</v>
      </c>
      <c r="G16">
        <v>19.929670329670337</v>
      </c>
      <c r="H16">
        <v>15.8</v>
      </c>
      <c r="I16">
        <v>29</v>
      </c>
      <c r="W16">
        <v>1.94432</v>
      </c>
      <c r="X16">
        <v>22.4</v>
      </c>
    </row>
    <row r="17" spans="1:24">
      <c r="A17" t="s">
        <v>3</v>
      </c>
      <c r="B17">
        <v>24.9</v>
      </c>
      <c r="C17" t="s">
        <v>402</v>
      </c>
      <c r="D17">
        <v>2020</v>
      </c>
      <c r="W17">
        <v>2.210232</v>
      </c>
      <c r="X17">
        <v>24.9</v>
      </c>
    </row>
    <row r="18" spans="1:24">
      <c r="A18" t="s">
        <v>3</v>
      </c>
      <c r="B18">
        <v>21.1</v>
      </c>
      <c r="C18" t="s">
        <v>402</v>
      </c>
      <c r="D18">
        <v>2020</v>
      </c>
      <c r="W18">
        <v>1.84972</v>
      </c>
      <c r="X18">
        <v>21.1</v>
      </c>
    </row>
    <row r="19" spans="1:24">
      <c r="A19" t="s">
        <v>3</v>
      </c>
      <c r="B19">
        <v>34.4</v>
      </c>
      <c r="C19" t="s">
        <v>424</v>
      </c>
      <c r="D19">
        <v>2021</v>
      </c>
      <c r="W19">
        <v>3.1063519999999998</v>
      </c>
      <c r="X19">
        <v>34.4</v>
      </c>
    </row>
    <row r="20" spans="1:24">
      <c r="A20" t="s">
        <v>3</v>
      </c>
      <c r="B20">
        <v>23.4</v>
      </c>
      <c r="C20" t="s">
        <v>402</v>
      </c>
      <c r="D20">
        <v>2019</v>
      </c>
      <c r="W20">
        <v>2.0613760000000001</v>
      </c>
      <c r="X20">
        <v>23.4</v>
      </c>
    </row>
    <row r="21" spans="1:24">
      <c r="A21" t="s">
        <v>63</v>
      </c>
      <c r="B21">
        <v>22.2</v>
      </c>
      <c r="C21" t="s">
        <v>402</v>
      </c>
      <c r="D21">
        <v>2017</v>
      </c>
      <c r="F21" s="18" t="s">
        <v>401</v>
      </c>
      <c r="G21" t="s">
        <v>402</v>
      </c>
      <c r="W21">
        <v>1.9403520000000001</v>
      </c>
      <c r="X21">
        <v>22.2</v>
      </c>
    </row>
    <row r="22" spans="1:24">
      <c r="A22" t="s">
        <v>63</v>
      </c>
      <c r="B22">
        <v>19.5</v>
      </c>
      <c r="C22" t="s">
        <v>402</v>
      </c>
      <c r="D22">
        <v>2013</v>
      </c>
      <c r="W22">
        <v>1.6335</v>
      </c>
      <c r="X22">
        <v>19.5</v>
      </c>
    </row>
    <row r="23" spans="1:24">
      <c r="A23" t="s">
        <v>63</v>
      </c>
      <c r="B23">
        <v>22.2</v>
      </c>
      <c r="C23" t="s">
        <v>402</v>
      </c>
      <c r="D23">
        <v>2018</v>
      </c>
      <c r="F23" s="18" t="s">
        <v>425</v>
      </c>
      <c r="G23" s="18" t="s">
        <v>426</v>
      </c>
      <c r="W23">
        <v>1.9660599999999999</v>
      </c>
      <c r="X23">
        <v>22.2</v>
      </c>
    </row>
    <row r="24" spans="1:24">
      <c r="A24" t="s">
        <v>55</v>
      </c>
      <c r="B24">
        <v>22.6</v>
      </c>
      <c r="C24" t="s">
        <v>402</v>
      </c>
      <c r="D24">
        <v>2019</v>
      </c>
      <c r="F24" s="18" t="s">
        <v>396</v>
      </c>
      <c r="G24" t="s">
        <v>61</v>
      </c>
      <c r="H24" t="s">
        <v>3</v>
      </c>
      <c r="I24" t="s">
        <v>63</v>
      </c>
      <c r="J24" t="s">
        <v>55</v>
      </c>
      <c r="K24" t="s">
        <v>64</v>
      </c>
      <c r="L24" t="s">
        <v>6</v>
      </c>
      <c r="M24" t="s">
        <v>8</v>
      </c>
      <c r="N24" t="s">
        <v>9</v>
      </c>
      <c r="O24" t="s">
        <v>88</v>
      </c>
      <c r="P24" t="s">
        <v>303</v>
      </c>
      <c r="Q24" t="s">
        <v>25</v>
      </c>
      <c r="R24" t="s">
        <v>44</v>
      </c>
      <c r="S24" t="s">
        <v>50</v>
      </c>
      <c r="T24" t="s">
        <v>397</v>
      </c>
      <c r="W24">
        <v>1.984</v>
      </c>
      <c r="X24">
        <v>22.6</v>
      </c>
    </row>
    <row r="25" spans="1:24">
      <c r="A25" t="s">
        <v>55</v>
      </c>
      <c r="B25">
        <v>18.7</v>
      </c>
      <c r="C25" t="s">
        <v>402</v>
      </c>
      <c r="D25">
        <v>2016</v>
      </c>
      <c r="F25" s="19">
        <v>2011</v>
      </c>
      <c r="H25">
        <v>15.8</v>
      </c>
      <c r="M25">
        <v>19</v>
      </c>
      <c r="S25">
        <v>21.6</v>
      </c>
      <c r="T25">
        <v>19.399999999999999</v>
      </c>
      <c r="W25">
        <v>1.63672</v>
      </c>
      <c r="X25">
        <v>18.7</v>
      </c>
    </row>
    <row r="26" spans="1:24">
      <c r="A26" t="s">
        <v>55</v>
      </c>
      <c r="B26">
        <v>22.9</v>
      </c>
      <c r="C26" t="s">
        <v>402</v>
      </c>
      <c r="D26">
        <v>2016</v>
      </c>
      <c r="F26" s="19">
        <v>2012</v>
      </c>
      <c r="L26">
        <v>19</v>
      </c>
      <c r="M26">
        <v>17.600000000000001</v>
      </c>
      <c r="S26">
        <v>21.2</v>
      </c>
      <c r="T26">
        <v>18.850000000000001</v>
      </c>
      <c r="W26">
        <v>1.95608</v>
      </c>
      <c r="X26">
        <v>22.9</v>
      </c>
    </row>
    <row r="27" spans="1:24">
      <c r="A27" t="s">
        <v>55</v>
      </c>
      <c r="B27">
        <v>18.5</v>
      </c>
      <c r="C27" t="s">
        <v>402</v>
      </c>
      <c r="D27">
        <v>2020</v>
      </c>
      <c r="F27" s="19">
        <v>2013</v>
      </c>
      <c r="H27">
        <v>22.5</v>
      </c>
      <c r="I27">
        <v>19.5</v>
      </c>
      <c r="J27">
        <v>19</v>
      </c>
      <c r="M27">
        <v>16.8</v>
      </c>
      <c r="T27">
        <v>18.837500000000002</v>
      </c>
      <c r="W27">
        <v>1.6616</v>
      </c>
      <c r="X27">
        <v>18.5</v>
      </c>
    </row>
    <row r="28" spans="1:24">
      <c r="A28" t="s">
        <v>55</v>
      </c>
      <c r="B28">
        <v>19</v>
      </c>
      <c r="C28" t="s">
        <v>402</v>
      </c>
      <c r="D28">
        <v>2013</v>
      </c>
      <c r="F28" s="19">
        <v>2014</v>
      </c>
      <c r="H28">
        <v>18.5</v>
      </c>
      <c r="M28">
        <v>17.05</v>
      </c>
      <c r="S28">
        <v>18</v>
      </c>
      <c r="T28">
        <v>17.649999999999999</v>
      </c>
      <c r="W28">
        <v>1.617035</v>
      </c>
      <c r="X28">
        <v>19</v>
      </c>
    </row>
    <row r="29" spans="1:24">
      <c r="A29" t="s">
        <v>64</v>
      </c>
      <c r="B29">
        <v>18.7</v>
      </c>
      <c r="C29" t="s">
        <v>402</v>
      </c>
      <c r="D29">
        <v>2016</v>
      </c>
      <c r="F29" s="19">
        <v>2015</v>
      </c>
      <c r="G29">
        <v>20.95</v>
      </c>
      <c r="H29">
        <v>18.2</v>
      </c>
      <c r="K29">
        <v>18.2</v>
      </c>
      <c r="L29">
        <v>19</v>
      </c>
      <c r="M29">
        <v>17</v>
      </c>
      <c r="T29">
        <v>19.037500000000001</v>
      </c>
      <c r="W29">
        <v>1.6351500000000001</v>
      </c>
      <c r="X29">
        <v>18.7</v>
      </c>
    </row>
    <row r="30" spans="1:24">
      <c r="A30" t="s">
        <v>64</v>
      </c>
      <c r="B30">
        <v>22.5</v>
      </c>
      <c r="C30" t="s">
        <v>402</v>
      </c>
      <c r="D30">
        <v>2017</v>
      </c>
      <c r="F30" s="19">
        <v>2016</v>
      </c>
      <c r="H30">
        <v>20.85</v>
      </c>
      <c r="J30">
        <v>20.799999999999997</v>
      </c>
      <c r="K30">
        <v>18.7</v>
      </c>
      <c r="L30">
        <v>22.666666666666668</v>
      </c>
      <c r="M30">
        <v>17</v>
      </c>
      <c r="Q30">
        <v>19</v>
      </c>
      <c r="R30">
        <v>21</v>
      </c>
      <c r="T30">
        <v>20.636363636363637</v>
      </c>
      <c r="W30">
        <v>1.67479</v>
      </c>
      <c r="X30">
        <v>22.5</v>
      </c>
    </row>
    <row r="31" spans="1:24">
      <c r="A31" t="s">
        <v>64</v>
      </c>
      <c r="B31">
        <v>18.2</v>
      </c>
      <c r="C31" t="s">
        <v>402</v>
      </c>
      <c r="D31">
        <v>2015</v>
      </c>
      <c r="F31" s="19">
        <v>2017</v>
      </c>
      <c r="H31">
        <v>18.2</v>
      </c>
      <c r="I31">
        <v>22.2</v>
      </c>
      <c r="K31">
        <v>22.5</v>
      </c>
      <c r="L31">
        <v>19</v>
      </c>
      <c r="M31">
        <v>18.84</v>
      </c>
      <c r="N31">
        <v>18.2</v>
      </c>
      <c r="Q31">
        <v>19</v>
      </c>
      <c r="T31">
        <v>19.291666666666664</v>
      </c>
      <c r="W31">
        <v>1.6351500000000001</v>
      </c>
      <c r="X31">
        <v>18.2</v>
      </c>
    </row>
    <row r="32" spans="1:24">
      <c r="A32" t="s">
        <v>64</v>
      </c>
      <c r="B32">
        <v>18.7</v>
      </c>
      <c r="C32" t="s">
        <v>402</v>
      </c>
      <c r="D32">
        <v>2019</v>
      </c>
      <c r="F32" s="19">
        <v>2018</v>
      </c>
      <c r="H32">
        <v>20.45</v>
      </c>
      <c r="I32">
        <v>22.2</v>
      </c>
      <c r="K32">
        <v>22</v>
      </c>
      <c r="L32">
        <v>19</v>
      </c>
      <c r="N32">
        <v>19.900000000000002</v>
      </c>
      <c r="O32">
        <v>22.5</v>
      </c>
      <c r="Q32">
        <v>23</v>
      </c>
      <c r="R32">
        <v>21.5</v>
      </c>
      <c r="T32">
        <v>21.025000000000002</v>
      </c>
      <c r="W32">
        <v>1.6822440000000001</v>
      </c>
      <c r="X32">
        <v>18.7</v>
      </c>
    </row>
    <row r="33" spans="1:24">
      <c r="A33" t="s">
        <v>64</v>
      </c>
      <c r="B33">
        <v>20.7</v>
      </c>
      <c r="C33" t="s">
        <v>402</v>
      </c>
      <c r="D33">
        <v>2020</v>
      </c>
      <c r="F33" s="19">
        <v>2019</v>
      </c>
      <c r="H33">
        <v>23.4</v>
      </c>
      <c r="J33">
        <v>22.6</v>
      </c>
      <c r="K33">
        <v>18.7</v>
      </c>
      <c r="L33">
        <v>21.333333333333332</v>
      </c>
      <c r="N33">
        <v>16.8</v>
      </c>
      <c r="P33">
        <v>19.75</v>
      </c>
      <c r="Q33">
        <v>21</v>
      </c>
      <c r="R33">
        <v>29</v>
      </c>
      <c r="T33">
        <v>21.333333333333332</v>
      </c>
      <c r="W33">
        <v>2.0069400000000002</v>
      </c>
      <c r="X33">
        <v>20.7</v>
      </c>
    </row>
    <row r="34" spans="1:24">
      <c r="A34" t="s">
        <v>64</v>
      </c>
      <c r="B34">
        <v>22</v>
      </c>
      <c r="C34" t="s">
        <v>402</v>
      </c>
      <c r="D34">
        <v>2018</v>
      </c>
      <c r="F34" s="19">
        <v>2020</v>
      </c>
      <c r="H34">
        <v>21.733333333333331</v>
      </c>
      <c r="J34">
        <v>18.5</v>
      </c>
      <c r="K34">
        <v>20.7</v>
      </c>
      <c r="M34">
        <v>18</v>
      </c>
      <c r="N34">
        <v>19.5</v>
      </c>
      <c r="O34">
        <v>20.166666666666668</v>
      </c>
      <c r="Q34">
        <v>18.2</v>
      </c>
      <c r="R34">
        <v>21</v>
      </c>
      <c r="T34">
        <v>20.133333333333329</v>
      </c>
      <c r="W34">
        <v>1.9423600000000001</v>
      </c>
      <c r="X34">
        <v>22</v>
      </c>
    </row>
    <row r="35" spans="1:24">
      <c r="A35" t="s">
        <v>6</v>
      </c>
      <c r="B35">
        <v>19</v>
      </c>
      <c r="C35" t="s">
        <v>402</v>
      </c>
      <c r="D35">
        <v>2015</v>
      </c>
      <c r="F35" s="19">
        <v>2021</v>
      </c>
      <c r="O35">
        <v>18.75</v>
      </c>
      <c r="R35">
        <v>21.7</v>
      </c>
      <c r="T35">
        <v>19.733333333333334</v>
      </c>
      <c r="W35">
        <v>1.6368</v>
      </c>
      <c r="X35">
        <v>19</v>
      </c>
    </row>
    <row r="36" spans="1:24">
      <c r="A36" t="s">
        <v>6</v>
      </c>
      <c r="B36">
        <v>19</v>
      </c>
      <c r="C36" t="s">
        <v>402</v>
      </c>
      <c r="D36">
        <v>2017</v>
      </c>
      <c r="F36" s="19" t="s">
        <v>397</v>
      </c>
      <c r="G36">
        <v>20.95</v>
      </c>
      <c r="H36">
        <v>20.49285714285714</v>
      </c>
      <c r="I36">
        <v>21.3</v>
      </c>
      <c r="J36">
        <v>20.34</v>
      </c>
      <c r="K36">
        <v>20.133333333333336</v>
      </c>
      <c r="L36">
        <v>20.5</v>
      </c>
      <c r="M36">
        <v>17.816666666666666</v>
      </c>
      <c r="N36">
        <v>18.914285714285711</v>
      </c>
      <c r="O36">
        <v>20.083333333333332</v>
      </c>
      <c r="P36">
        <v>19.75</v>
      </c>
      <c r="Q36">
        <v>20.2</v>
      </c>
      <c r="R36">
        <v>22.616666666666664</v>
      </c>
      <c r="S36">
        <v>20.6</v>
      </c>
      <c r="T36">
        <v>19.92967032967033</v>
      </c>
      <c r="W36">
        <v>1.6368</v>
      </c>
      <c r="X36">
        <v>19</v>
      </c>
    </row>
    <row r="37" spans="1:24">
      <c r="A37" t="s">
        <v>6</v>
      </c>
      <c r="B37">
        <v>19</v>
      </c>
      <c r="C37" t="s">
        <v>402</v>
      </c>
      <c r="D37">
        <v>2018</v>
      </c>
      <c r="W37">
        <v>1.6368</v>
      </c>
      <c r="X37">
        <v>19</v>
      </c>
    </row>
    <row r="38" spans="1:24">
      <c r="A38" t="s">
        <v>6</v>
      </c>
      <c r="B38">
        <v>19</v>
      </c>
      <c r="C38" t="s">
        <v>402</v>
      </c>
      <c r="D38">
        <v>2015</v>
      </c>
      <c r="W38">
        <v>1.6368</v>
      </c>
      <c r="X38">
        <v>19</v>
      </c>
    </row>
    <row r="39" spans="1:24">
      <c r="A39" t="s">
        <v>6</v>
      </c>
      <c r="B39">
        <v>19</v>
      </c>
      <c r="C39" t="s">
        <v>402</v>
      </c>
      <c r="D39">
        <v>2015</v>
      </c>
      <c r="W39">
        <v>1.6368</v>
      </c>
      <c r="X39">
        <v>19</v>
      </c>
    </row>
    <row r="40" spans="1:24">
      <c r="A40" t="s">
        <v>6</v>
      </c>
      <c r="B40">
        <v>19</v>
      </c>
      <c r="C40" t="s">
        <v>402</v>
      </c>
      <c r="D40">
        <v>2012</v>
      </c>
      <c r="W40">
        <v>1.6368</v>
      </c>
      <c r="X40">
        <v>19</v>
      </c>
    </row>
    <row r="41" spans="1:24">
      <c r="A41" t="s">
        <v>6</v>
      </c>
      <c r="B41">
        <v>26.5</v>
      </c>
      <c r="C41" t="s">
        <v>402</v>
      </c>
      <c r="D41">
        <v>2016</v>
      </c>
      <c r="W41">
        <v>1.9403520000000001</v>
      </c>
      <c r="X41">
        <v>26.5</v>
      </c>
    </row>
    <row r="42" spans="1:24">
      <c r="A42" t="s">
        <v>6</v>
      </c>
      <c r="B42">
        <v>19</v>
      </c>
      <c r="C42" t="s">
        <v>402</v>
      </c>
      <c r="D42">
        <v>2016</v>
      </c>
      <c r="W42">
        <v>1.6368</v>
      </c>
      <c r="X42">
        <v>19</v>
      </c>
    </row>
    <row r="43" spans="1:24">
      <c r="A43" t="s">
        <v>6</v>
      </c>
      <c r="B43">
        <v>22.5</v>
      </c>
      <c r="C43" t="s">
        <v>402</v>
      </c>
      <c r="D43">
        <v>2016</v>
      </c>
      <c r="W43">
        <v>1.9403520000000001</v>
      </c>
      <c r="X43">
        <v>22.5</v>
      </c>
    </row>
    <row r="44" spans="1:24">
      <c r="A44" t="s">
        <v>6</v>
      </c>
      <c r="B44">
        <v>22.5</v>
      </c>
      <c r="C44" t="s">
        <v>402</v>
      </c>
      <c r="D44">
        <v>2019</v>
      </c>
      <c r="W44">
        <v>2.0130180000000002</v>
      </c>
      <c r="X44">
        <v>22.5</v>
      </c>
    </row>
    <row r="45" spans="1:24">
      <c r="A45" t="s">
        <v>6</v>
      </c>
      <c r="B45">
        <v>19</v>
      </c>
      <c r="C45" t="s">
        <v>402</v>
      </c>
      <c r="D45">
        <v>2019</v>
      </c>
      <c r="W45">
        <v>1.687368</v>
      </c>
      <c r="X45">
        <v>19</v>
      </c>
    </row>
    <row r="46" spans="1:24">
      <c r="A46" t="s">
        <v>6</v>
      </c>
      <c r="B46">
        <v>22.5</v>
      </c>
      <c r="C46" t="s">
        <v>402</v>
      </c>
      <c r="D46">
        <v>2019</v>
      </c>
      <c r="W46">
        <v>1.982958</v>
      </c>
      <c r="X46">
        <v>22.5</v>
      </c>
    </row>
    <row r="47" spans="1:24">
      <c r="A47" t="s">
        <v>8</v>
      </c>
      <c r="B47">
        <v>18.399999999999999</v>
      </c>
      <c r="C47" t="s">
        <v>402</v>
      </c>
      <c r="D47">
        <v>2012</v>
      </c>
      <c r="W47">
        <v>1.6091519999999999</v>
      </c>
      <c r="X47">
        <v>18.399999999999999</v>
      </c>
    </row>
    <row r="48" spans="1:24">
      <c r="A48" t="s">
        <v>8</v>
      </c>
      <c r="B48">
        <v>18</v>
      </c>
      <c r="C48" t="s">
        <v>402</v>
      </c>
      <c r="D48">
        <v>2017</v>
      </c>
      <c r="W48">
        <v>1.7129760000000001</v>
      </c>
      <c r="X48">
        <v>18</v>
      </c>
    </row>
    <row r="49" spans="1:24">
      <c r="A49" t="s">
        <v>8</v>
      </c>
      <c r="B49">
        <v>17</v>
      </c>
      <c r="C49" t="s">
        <v>402</v>
      </c>
      <c r="D49">
        <v>2015</v>
      </c>
      <c r="W49">
        <v>1.64</v>
      </c>
      <c r="X49">
        <v>17</v>
      </c>
    </row>
    <row r="50" spans="1:24">
      <c r="A50" t="s">
        <v>8</v>
      </c>
      <c r="B50">
        <v>18</v>
      </c>
      <c r="C50" t="s">
        <v>402</v>
      </c>
      <c r="D50">
        <v>2017</v>
      </c>
      <c r="W50">
        <v>1.7129760000000001</v>
      </c>
      <c r="X50">
        <v>18</v>
      </c>
    </row>
    <row r="51" spans="1:24">
      <c r="A51" t="s">
        <v>8</v>
      </c>
      <c r="B51">
        <v>18.5</v>
      </c>
      <c r="C51" t="s">
        <v>402</v>
      </c>
      <c r="D51">
        <v>2017</v>
      </c>
      <c r="W51">
        <v>1.7272000000000001</v>
      </c>
      <c r="X51">
        <v>18.5</v>
      </c>
    </row>
    <row r="52" spans="1:24">
      <c r="A52" t="s">
        <v>8</v>
      </c>
      <c r="B52">
        <v>19</v>
      </c>
      <c r="C52" t="s">
        <v>402</v>
      </c>
      <c r="D52">
        <v>2011</v>
      </c>
      <c r="W52">
        <v>1.6091519999999999</v>
      </c>
      <c r="X52">
        <v>19</v>
      </c>
    </row>
    <row r="53" spans="1:24">
      <c r="A53" t="s">
        <v>8</v>
      </c>
      <c r="B53">
        <v>19</v>
      </c>
      <c r="C53" t="s">
        <v>402</v>
      </c>
      <c r="D53">
        <v>2011</v>
      </c>
      <c r="W53">
        <v>1.6091519999999999</v>
      </c>
      <c r="X53">
        <v>19</v>
      </c>
    </row>
    <row r="54" spans="1:24">
      <c r="A54" t="s">
        <v>8</v>
      </c>
      <c r="B54">
        <v>16.8</v>
      </c>
      <c r="C54" t="s">
        <v>402</v>
      </c>
      <c r="D54">
        <v>2013</v>
      </c>
      <c r="W54">
        <v>1.64</v>
      </c>
      <c r="X54">
        <v>16.8</v>
      </c>
    </row>
    <row r="55" spans="1:24">
      <c r="A55" t="s">
        <v>8</v>
      </c>
      <c r="B55">
        <v>16.8</v>
      </c>
      <c r="C55" t="s">
        <v>402</v>
      </c>
      <c r="D55">
        <v>2014</v>
      </c>
      <c r="W55">
        <v>1.64</v>
      </c>
      <c r="X55">
        <v>16.8</v>
      </c>
    </row>
    <row r="56" spans="1:24">
      <c r="A56" t="s">
        <v>8</v>
      </c>
      <c r="B56">
        <v>17.3</v>
      </c>
      <c r="C56" t="s">
        <v>402</v>
      </c>
      <c r="D56">
        <v>2014</v>
      </c>
      <c r="W56">
        <v>1.64</v>
      </c>
      <c r="X56">
        <v>17.3</v>
      </c>
    </row>
    <row r="57" spans="1:24">
      <c r="A57" t="s">
        <v>8</v>
      </c>
      <c r="B57">
        <v>16.8</v>
      </c>
      <c r="C57" t="s">
        <v>402</v>
      </c>
      <c r="D57">
        <v>2013</v>
      </c>
      <c r="W57">
        <v>1.64</v>
      </c>
      <c r="X57">
        <v>16.8</v>
      </c>
    </row>
    <row r="58" spans="1:24">
      <c r="A58" t="s">
        <v>8</v>
      </c>
      <c r="B58">
        <v>18</v>
      </c>
      <c r="C58" t="s">
        <v>402</v>
      </c>
      <c r="D58">
        <v>2020</v>
      </c>
      <c r="W58">
        <v>1.7272000000000001</v>
      </c>
      <c r="X58">
        <v>18</v>
      </c>
    </row>
    <row r="59" spans="1:24">
      <c r="A59" t="s">
        <v>8</v>
      </c>
      <c r="B59">
        <v>18</v>
      </c>
      <c r="C59" t="s">
        <v>402</v>
      </c>
      <c r="D59">
        <v>2017</v>
      </c>
      <c r="W59">
        <v>1.7129760000000001</v>
      </c>
      <c r="X59">
        <v>18</v>
      </c>
    </row>
    <row r="60" spans="1:24">
      <c r="A60" t="s">
        <v>8</v>
      </c>
      <c r="B60">
        <v>16.8</v>
      </c>
      <c r="C60" t="s">
        <v>402</v>
      </c>
      <c r="D60">
        <v>2012</v>
      </c>
      <c r="W60">
        <v>1.64</v>
      </c>
      <c r="X60">
        <v>16.8</v>
      </c>
    </row>
    <row r="61" spans="1:24">
      <c r="A61" t="s">
        <v>8</v>
      </c>
      <c r="B61">
        <v>16.8</v>
      </c>
      <c r="C61" t="s">
        <v>402</v>
      </c>
      <c r="D61">
        <v>2013</v>
      </c>
      <c r="W61">
        <v>1.64</v>
      </c>
      <c r="X61">
        <v>16.8</v>
      </c>
    </row>
    <row r="62" spans="1:24">
      <c r="A62" t="s">
        <v>8</v>
      </c>
      <c r="B62">
        <v>21.7</v>
      </c>
      <c r="C62" t="s">
        <v>402</v>
      </c>
      <c r="D62">
        <v>2017</v>
      </c>
      <c r="W62">
        <v>2.0725760000000002</v>
      </c>
      <c r="X62">
        <v>21.7</v>
      </c>
    </row>
    <row r="63" spans="1:24">
      <c r="A63" t="s">
        <v>8</v>
      </c>
      <c r="B63">
        <v>17</v>
      </c>
      <c r="C63" t="s">
        <v>402</v>
      </c>
      <c r="D63">
        <v>2016</v>
      </c>
      <c r="W63">
        <v>1.64</v>
      </c>
      <c r="X63">
        <v>17</v>
      </c>
    </row>
    <row r="64" spans="1:24">
      <c r="A64" t="s">
        <v>8</v>
      </c>
      <c r="B64">
        <v>16.8</v>
      </c>
      <c r="C64" t="s">
        <v>402</v>
      </c>
      <c r="D64">
        <v>2013</v>
      </c>
      <c r="W64">
        <v>1.64</v>
      </c>
      <c r="X64">
        <v>16.8</v>
      </c>
    </row>
    <row r="65" spans="1:24">
      <c r="A65" t="s">
        <v>9</v>
      </c>
      <c r="B65">
        <v>18.2</v>
      </c>
      <c r="C65" t="s">
        <v>402</v>
      </c>
      <c r="D65">
        <v>2017</v>
      </c>
      <c r="W65">
        <v>1.6351500000000001</v>
      </c>
      <c r="X65">
        <v>18.2</v>
      </c>
    </row>
    <row r="66" spans="1:24">
      <c r="A66" t="s">
        <v>9</v>
      </c>
      <c r="B66">
        <v>18.2</v>
      </c>
      <c r="C66" t="s">
        <v>402</v>
      </c>
      <c r="D66">
        <v>2017</v>
      </c>
      <c r="W66">
        <v>1.6351500000000001</v>
      </c>
      <c r="X66">
        <v>18.2</v>
      </c>
    </row>
    <row r="67" spans="1:24">
      <c r="A67" t="s">
        <v>9</v>
      </c>
      <c r="B67">
        <v>18.2</v>
      </c>
      <c r="C67" t="s">
        <v>402</v>
      </c>
      <c r="D67">
        <v>2018</v>
      </c>
      <c r="W67">
        <v>1.6351500000000001</v>
      </c>
      <c r="X67">
        <v>18.2</v>
      </c>
    </row>
    <row r="68" spans="1:24">
      <c r="A68" t="s">
        <v>9</v>
      </c>
      <c r="B68">
        <v>19</v>
      </c>
      <c r="C68" t="s">
        <v>402</v>
      </c>
      <c r="D68">
        <v>2018</v>
      </c>
      <c r="W68">
        <v>1.751428</v>
      </c>
      <c r="X68">
        <v>19</v>
      </c>
    </row>
    <row r="69" spans="1:24">
      <c r="A69" t="s">
        <v>9</v>
      </c>
      <c r="B69">
        <v>22.5</v>
      </c>
      <c r="C69" t="s">
        <v>402</v>
      </c>
      <c r="D69">
        <v>2018</v>
      </c>
      <c r="W69">
        <v>1.938396</v>
      </c>
      <c r="X69">
        <v>22.5</v>
      </c>
    </row>
    <row r="70" spans="1:24">
      <c r="A70" t="s">
        <v>9</v>
      </c>
      <c r="B70">
        <v>16.8</v>
      </c>
      <c r="C70" t="s">
        <v>402</v>
      </c>
      <c r="D70">
        <v>2019</v>
      </c>
      <c r="W70">
        <v>1.656952</v>
      </c>
      <c r="X70">
        <v>16.8</v>
      </c>
    </row>
    <row r="71" spans="1:24">
      <c r="A71" t="s">
        <v>9</v>
      </c>
      <c r="B71">
        <v>19.5</v>
      </c>
      <c r="C71" t="s">
        <v>402</v>
      </c>
      <c r="D71">
        <v>2020</v>
      </c>
      <c r="W71">
        <v>1.82169</v>
      </c>
      <c r="X71">
        <v>19.5</v>
      </c>
    </row>
    <row r="72" spans="1:24">
      <c r="A72" t="s">
        <v>88</v>
      </c>
      <c r="B72">
        <v>22.5</v>
      </c>
      <c r="C72" t="s">
        <v>402</v>
      </c>
      <c r="D72">
        <v>2018</v>
      </c>
      <c r="W72">
        <v>1.9403520000000001</v>
      </c>
      <c r="X72">
        <v>22.5</v>
      </c>
    </row>
    <row r="73" spans="1:24">
      <c r="A73" t="s">
        <v>88</v>
      </c>
      <c r="B73">
        <v>18.5</v>
      </c>
      <c r="C73" t="s">
        <v>402</v>
      </c>
      <c r="D73">
        <v>2020</v>
      </c>
      <c r="W73">
        <v>1.6268800000000001</v>
      </c>
      <c r="X73">
        <v>18.5</v>
      </c>
    </row>
    <row r="74" spans="1:24">
      <c r="A74" t="s">
        <v>88</v>
      </c>
      <c r="B74">
        <v>19</v>
      </c>
      <c r="C74" t="s">
        <v>402</v>
      </c>
      <c r="D74">
        <v>2021</v>
      </c>
      <c r="W74">
        <v>1.6659999999999999</v>
      </c>
      <c r="X74">
        <v>19</v>
      </c>
    </row>
    <row r="75" spans="1:24">
      <c r="A75" t="s">
        <v>88</v>
      </c>
      <c r="B75">
        <v>23.5</v>
      </c>
      <c r="C75" t="s">
        <v>402</v>
      </c>
      <c r="D75">
        <v>2020</v>
      </c>
      <c r="W75">
        <v>2.0099999999999998</v>
      </c>
      <c r="X75">
        <v>23.5</v>
      </c>
    </row>
    <row r="76" spans="1:24">
      <c r="A76" t="s">
        <v>88</v>
      </c>
      <c r="B76">
        <v>18.5</v>
      </c>
      <c r="C76" t="s">
        <v>402</v>
      </c>
      <c r="D76">
        <v>2020</v>
      </c>
      <c r="W76">
        <v>1.6616</v>
      </c>
      <c r="X76">
        <v>18.5</v>
      </c>
    </row>
    <row r="77" spans="1:24">
      <c r="A77" t="s">
        <v>88</v>
      </c>
      <c r="B77">
        <v>18.5</v>
      </c>
      <c r="C77" t="s">
        <v>402</v>
      </c>
      <c r="D77">
        <v>2021</v>
      </c>
      <c r="W77">
        <v>1.6616</v>
      </c>
      <c r="X77">
        <v>18.5</v>
      </c>
    </row>
    <row r="78" spans="1:24">
      <c r="A78" t="s">
        <v>303</v>
      </c>
      <c r="B78">
        <v>22</v>
      </c>
      <c r="C78" t="s">
        <v>402</v>
      </c>
      <c r="D78">
        <v>2019</v>
      </c>
      <c r="W78">
        <v>1.9403520000000001</v>
      </c>
      <c r="X78">
        <v>22</v>
      </c>
    </row>
    <row r="79" spans="1:24">
      <c r="A79" t="s">
        <v>303</v>
      </c>
      <c r="B79">
        <v>17.5</v>
      </c>
      <c r="C79" t="s">
        <v>402</v>
      </c>
      <c r="D79">
        <v>2019</v>
      </c>
      <c r="W79">
        <v>1.6268800000000001</v>
      </c>
      <c r="X79">
        <v>17.5</v>
      </c>
    </row>
    <row r="80" spans="1:24">
      <c r="A80" t="s">
        <v>25</v>
      </c>
      <c r="B80">
        <v>19</v>
      </c>
      <c r="C80" t="s">
        <v>402</v>
      </c>
      <c r="D80">
        <v>2016</v>
      </c>
      <c r="W80">
        <v>1.6335</v>
      </c>
      <c r="X80">
        <v>19</v>
      </c>
    </row>
    <row r="81" spans="1:24">
      <c r="A81" t="s">
        <v>25</v>
      </c>
      <c r="B81">
        <v>19</v>
      </c>
      <c r="C81" t="s">
        <v>402</v>
      </c>
      <c r="D81">
        <v>2017</v>
      </c>
      <c r="W81">
        <v>1.6335</v>
      </c>
      <c r="X81">
        <v>19</v>
      </c>
    </row>
    <row r="82" spans="1:24">
      <c r="A82" t="s">
        <v>25</v>
      </c>
      <c r="B82">
        <v>19</v>
      </c>
      <c r="C82" t="s">
        <v>402</v>
      </c>
      <c r="D82">
        <v>2019</v>
      </c>
      <c r="W82">
        <v>1.6335</v>
      </c>
      <c r="X82">
        <v>19</v>
      </c>
    </row>
    <row r="83" spans="1:24">
      <c r="A83" t="s">
        <v>25</v>
      </c>
      <c r="B83">
        <v>23</v>
      </c>
      <c r="C83" t="s">
        <v>402</v>
      </c>
      <c r="D83">
        <v>2018</v>
      </c>
      <c r="W83">
        <v>1.9502999999999999</v>
      </c>
      <c r="X83">
        <v>23</v>
      </c>
    </row>
    <row r="84" spans="1:24">
      <c r="A84" t="s">
        <v>25</v>
      </c>
      <c r="B84">
        <v>23</v>
      </c>
      <c r="C84" t="s">
        <v>402</v>
      </c>
      <c r="D84">
        <v>2019</v>
      </c>
      <c r="W84">
        <v>1.9502999999999999</v>
      </c>
      <c r="X84">
        <v>23</v>
      </c>
    </row>
    <row r="85" spans="1:24">
      <c r="A85" t="s">
        <v>25</v>
      </c>
      <c r="B85">
        <v>18.2</v>
      </c>
      <c r="C85" t="s">
        <v>402</v>
      </c>
      <c r="D85">
        <v>2020</v>
      </c>
      <c r="W85">
        <v>1.7</v>
      </c>
      <c r="X85">
        <v>18.2</v>
      </c>
    </row>
    <row r="86" spans="1:24">
      <c r="A86" t="s">
        <v>44</v>
      </c>
      <c r="B86">
        <v>22</v>
      </c>
      <c r="C86" t="s">
        <v>402</v>
      </c>
      <c r="D86">
        <v>2018</v>
      </c>
      <c r="W86">
        <v>1.8090360000000001</v>
      </c>
      <c r="X86">
        <v>22</v>
      </c>
    </row>
    <row r="87" spans="1:24">
      <c r="A87" t="s">
        <v>44</v>
      </c>
      <c r="B87">
        <v>21</v>
      </c>
      <c r="C87" t="s">
        <v>402</v>
      </c>
      <c r="D87">
        <v>2018</v>
      </c>
      <c r="W87">
        <v>1.8090360000000001</v>
      </c>
      <c r="X87">
        <v>21</v>
      </c>
    </row>
    <row r="88" spans="1:24">
      <c r="A88" t="s">
        <v>44</v>
      </c>
      <c r="B88">
        <v>21</v>
      </c>
      <c r="C88" t="s">
        <v>402</v>
      </c>
      <c r="D88">
        <v>2020</v>
      </c>
      <c r="W88">
        <v>1.979376</v>
      </c>
      <c r="X88">
        <v>21</v>
      </c>
    </row>
    <row r="89" spans="1:24">
      <c r="A89" t="s">
        <v>44</v>
      </c>
      <c r="B89">
        <v>21.7</v>
      </c>
      <c r="C89" t="s">
        <v>402</v>
      </c>
      <c r="D89">
        <v>2021</v>
      </c>
      <c r="W89">
        <v>2.1116030000000001</v>
      </c>
      <c r="X89">
        <v>21.7</v>
      </c>
    </row>
    <row r="90" spans="1:24">
      <c r="A90" t="s">
        <v>44</v>
      </c>
      <c r="B90">
        <v>29</v>
      </c>
      <c r="C90" t="s">
        <v>402</v>
      </c>
      <c r="D90">
        <v>2019</v>
      </c>
      <c r="W90">
        <v>2.1639240000000002</v>
      </c>
      <c r="X90">
        <v>29</v>
      </c>
    </row>
    <row r="91" spans="1:24">
      <c r="A91" t="s">
        <v>44</v>
      </c>
      <c r="B91">
        <v>21</v>
      </c>
      <c r="C91" t="s">
        <v>402</v>
      </c>
      <c r="D91">
        <v>2016</v>
      </c>
      <c r="W91">
        <v>2.1024349999999998</v>
      </c>
      <c r="X91">
        <v>21</v>
      </c>
    </row>
    <row r="92" spans="1:24">
      <c r="A92" t="s">
        <v>50</v>
      </c>
      <c r="B92">
        <v>21.2</v>
      </c>
      <c r="C92" t="s">
        <v>402</v>
      </c>
      <c r="D92">
        <v>2012</v>
      </c>
      <c r="W92">
        <v>1.6766749999999999</v>
      </c>
      <c r="X92">
        <v>21.2</v>
      </c>
    </row>
    <row r="93" spans="1:24">
      <c r="A93" t="s">
        <v>50</v>
      </c>
      <c r="B93">
        <v>21.2</v>
      </c>
      <c r="C93" t="s">
        <v>402</v>
      </c>
      <c r="D93">
        <v>2011</v>
      </c>
      <c r="W93">
        <v>1.6766749999999999</v>
      </c>
      <c r="X93">
        <v>21.2</v>
      </c>
    </row>
    <row r="94" spans="1:24">
      <c r="A94" t="s">
        <v>50</v>
      </c>
      <c r="B94">
        <v>18</v>
      </c>
      <c r="C94" t="s">
        <v>402</v>
      </c>
      <c r="D94">
        <v>2014</v>
      </c>
      <c r="W94">
        <v>1.6766749999999999</v>
      </c>
      <c r="X94">
        <v>18</v>
      </c>
    </row>
    <row r="95" spans="1:24">
      <c r="A95" t="s">
        <v>50</v>
      </c>
      <c r="B95">
        <v>21.2</v>
      </c>
      <c r="C95" t="s">
        <v>424</v>
      </c>
      <c r="D95">
        <v>2016</v>
      </c>
      <c r="W95">
        <v>1.1011</v>
      </c>
      <c r="X95">
        <v>21.2</v>
      </c>
    </row>
    <row r="96" spans="1:24">
      <c r="A96" t="s">
        <v>50</v>
      </c>
      <c r="B96">
        <v>22</v>
      </c>
      <c r="C96" t="s">
        <v>402</v>
      </c>
      <c r="D96">
        <v>2011</v>
      </c>
      <c r="W96">
        <v>1.6766749999999999</v>
      </c>
      <c r="X96">
        <v>22</v>
      </c>
    </row>
    <row r="97" spans="1:23">
      <c r="A97" t="s">
        <v>89</v>
      </c>
      <c r="D97">
        <v>2016</v>
      </c>
      <c r="W97">
        <v>1.6296679999999999</v>
      </c>
    </row>
    <row r="98" spans="1:23">
      <c r="A98" t="s">
        <v>89</v>
      </c>
      <c r="D98">
        <v>2017</v>
      </c>
      <c r="W98">
        <v>1.6296679999999999</v>
      </c>
    </row>
    <row r="99" spans="1:23">
      <c r="A99" t="s">
        <v>89</v>
      </c>
      <c r="D99">
        <v>2017</v>
      </c>
      <c r="W99">
        <v>1.6296679999999999</v>
      </c>
    </row>
    <row r="100" spans="1:23">
      <c r="A100" t="s">
        <v>89</v>
      </c>
      <c r="D100">
        <v>2016</v>
      </c>
      <c r="W100">
        <v>1.6296679999999999</v>
      </c>
    </row>
    <row r="101" spans="1:23">
      <c r="A101" t="s">
        <v>89</v>
      </c>
      <c r="D101">
        <v>2019</v>
      </c>
      <c r="W101">
        <v>1.86436</v>
      </c>
    </row>
    <row r="102" spans="1:23">
      <c r="A102" t="s">
        <v>66</v>
      </c>
      <c r="D102">
        <v>2008</v>
      </c>
      <c r="W102">
        <v>1.27664</v>
      </c>
    </row>
    <row r="103" spans="1:23">
      <c r="A103" t="s">
        <v>66</v>
      </c>
      <c r="D103">
        <v>2011</v>
      </c>
      <c r="W103">
        <v>1.27664</v>
      </c>
    </row>
    <row r="104" spans="1:23">
      <c r="A104" t="s">
        <v>66</v>
      </c>
      <c r="D104">
        <v>2012</v>
      </c>
      <c r="W104">
        <v>1.6268800000000001</v>
      </c>
    </row>
    <row r="105" spans="1:23">
      <c r="A105" t="s">
        <v>66</v>
      </c>
      <c r="D105">
        <v>2010</v>
      </c>
      <c r="W105">
        <v>1.9403520000000001</v>
      </c>
    </row>
    <row r="106" spans="1:23">
      <c r="A106" t="s">
        <v>66</v>
      </c>
      <c r="D106">
        <v>2012</v>
      </c>
      <c r="W106">
        <v>1.9403520000000001</v>
      </c>
    </row>
    <row r="107" spans="1:23">
      <c r="A107" t="s">
        <v>66</v>
      </c>
      <c r="D107">
        <v>2010</v>
      </c>
      <c r="W107">
        <v>1.4701439999999999</v>
      </c>
    </row>
    <row r="108" spans="1:23">
      <c r="A108" t="s">
        <v>70</v>
      </c>
      <c r="D108">
        <v>2018</v>
      </c>
      <c r="W108">
        <v>1.6368</v>
      </c>
    </row>
    <row r="109" spans="1:23">
      <c r="A109" t="s">
        <v>70</v>
      </c>
      <c r="D109">
        <v>2018</v>
      </c>
      <c r="W109">
        <v>1.94432</v>
      </c>
    </row>
    <row r="110" spans="1:23">
      <c r="A110" t="s">
        <v>70</v>
      </c>
      <c r="D110">
        <v>2012</v>
      </c>
      <c r="W110">
        <v>1.6235999999999999</v>
      </c>
    </row>
    <row r="111" spans="1:23">
      <c r="A111" t="s">
        <v>70</v>
      </c>
      <c r="D111">
        <v>2021</v>
      </c>
      <c r="W111">
        <v>1.687368</v>
      </c>
    </row>
    <row r="112" spans="1:23">
      <c r="A112" t="s">
        <v>70</v>
      </c>
      <c r="D112">
        <v>2021</v>
      </c>
      <c r="W112">
        <v>1.687368</v>
      </c>
    </row>
    <row r="113" spans="1:23">
      <c r="A113" t="s">
        <v>94</v>
      </c>
      <c r="D113">
        <v>2011</v>
      </c>
      <c r="W113">
        <v>1.6368</v>
      </c>
    </row>
    <row r="114" spans="1:23">
      <c r="A114" t="s">
        <v>94</v>
      </c>
      <c r="D114">
        <v>2013</v>
      </c>
      <c r="W114">
        <v>1.6368</v>
      </c>
    </row>
    <row r="115" spans="1:23">
      <c r="A115" t="s">
        <v>94</v>
      </c>
      <c r="D115">
        <v>2016</v>
      </c>
      <c r="W115">
        <v>1.6368</v>
      </c>
    </row>
    <row r="116" spans="1:23">
      <c r="A116" t="s">
        <v>94</v>
      </c>
      <c r="D116">
        <v>2017</v>
      </c>
      <c r="W116">
        <v>1.6368</v>
      </c>
    </row>
    <row r="117" spans="1:23">
      <c r="A117" t="s">
        <v>94</v>
      </c>
      <c r="D117">
        <v>2019</v>
      </c>
      <c r="W117">
        <v>1.6616</v>
      </c>
    </row>
    <row r="118" spans="1:23">
      <c r="A118" t="s">
        <v>94</v>
      </c>
      <c r="D118">
        <v>2017</v>
      </c>
      <c r="W118">
        <v>1.94432</v>
      </c>
    </row>
    <row r="119" spans="1:23">
      <c r="A119" t="s">
        <v>94</v>
      </c>
      <c r="D119">
        <v>2017</v>
      </c>
      <c r="W119">
        <v>1.94432</v>
      </c>
    </row>
    <row r="120" spans="1:23">
      <c r="A120" t="s">
        <v>94</v>
      </c>
      <c r="D120">
        <v>2012</v>
      </c>
      <c r="W120">
        <v>1.9403520000000001</v>
      </c>
    </row>
    <row r="121" spans="1:23">
      <c r="A121" t="s">
        <v>94</v>
      </c>
      <c r="D121">
        <v>2020</v>
      </c>
      <c r="W121">
        <v>2.0069400000000002</v>
      </c>
    </row>
    <row r="122" spans="1:23">
      <c r="A122" t="s">
        <v>94</v>
      </c>
      <c r="D122">
        <v>2021</v>
      </c>
      <c r="W122">
        <v>1.844592</v>
      </c>
    </row>
    <row r="123" spans="1:23">
      <c r="A123" t="s">
        <v>94</v>
      </c>
      <c r="D123">
        <v>2020</v>
      </c>
      <c r="W123">
        <v>1.6832400000000001</v>
      </c>
    </row>
    <row r="124" spans="1:23">
      <c r="A124" t="s">
        <v>94</v>
      </c>
      <c r="D124">
        <v>2012</v>
      </c>
      <c r="W124">
        <v>1.6368</v>
      </c>
    </row>
    <row r="125" spans="1:23">
      <c r="A125" t="s">
        <v>94</v>
      </c>
      <c r="D125">
        <v>2011</v>
      </c>
      <c r="W125">
        <v>1.279029</v>
      </c>
    </row>
    <row r="126" spans="1:23">
      <c r="A126" t="s">
        <v>94</v>
      </c>
      <c r="D126">
        <v>2014</v>
      </c>
      <c r="W126">
        <v>1.279029</v>
      </c>
    </row>
    <row r="127" spans="1:23">
      <c r="A127" t="s">
        <v>94</v>
      </c>
      <c r="D127">
        <v>2014</v>
      </c>
      <c r="W127">
        <v>1.6368</v>
      </c>
    </row>
    <row r="128" spans="1:23">
      <c r="A128" t="s">
        <v>94</v>
      </c>
      <c r="D128">
        <v>2014</v>
      </c>
      <c r="W128">
        <v>1.6368</v>
      </c>
    </row>
    <row r="129" spans="1:23">
      <c r="A129" t="s">
        <v>94</v>
      </c>
      <c r="D129">
        <v>2014</v>
      </c>
      <c r="W129">
        <v>1.9403520000000001</v>
      </c>
    </row>
    <row r="130" spans="1:23">
      <c r="A130" t="s">
        <v>15</v>
      </c>
      <c r="D130">
        <v>2016</v>
      </c>
      <c r="W130">
        <v>1.6235999999999999</v>
      </c>
    </row>
    <row r="131" spans="1:23">
      <c r="A131" t="s">
        <v>15</v>
      </c>
      <c r="D131">
        <v>2019</v>
      </c>
      <c r="W131">
        <v>1.6235999999999999</v>
      </c>
    </row>
    <row r="132" spans="1:23">
      <c r="A132" t="s">
        <v>15</v>
      </c>
      <c r="D132">
        <v>2008</v>
      </c>
      <c r="W132">
        <v>1.6335</v>
      </c>
    </row>
    <row r="133" spans="1:23">
      <c r="A133" t="s">
        <v>15</v>
      </c>
      <c r="D133">
        <v>2019</v>
      </c>
      <c r="W133">
        <v>1.6368</v>
      </c>
    </row>
    <row r="134" spans="1:23">
      <c r="A134" t="s">
        <v>15</v>
      </c>
      <c r="D134">
        <v>2014</v>
      </c>
      <c r="W134">
        <v>1.6335</v>
      </c>
    </row>
    <row r="135" spans="1:23">
      <c r="A135" t="s">
        <v>173</v>
      </c>
      <c r="D135">
        <v>2007</v>
      </c>
      <c r="W135">
        <v>1.4061600000000001</v>
      </c>
    </row>
    <row r="136" spans="1:23">
      <c r="A136" t="s">
        <v>175</v>
      </c>
      <c r="D136">
        <v>2018</v>
      </c>
      <c r="W136">
        <v>1.9403520000000001</v>
      </c>
    </row>
    <row r="137" spans="1:23">
      <c r="A137" t="s">
        <v>176</v>
      </c>
      <c r="D137">
        <v>2016</v>
      </c>
      <c r="W137">
        <v>2.1938399999999998</v>
      </c>
    </row>
    <row r="138" spans="1:23">
      <c r="A138" t="s">
        <v>179</v>
      </c>
      <c r="D138">
        <v>2010</v>
      </c>
      <c r="W138">
        <v>1.6480520000000001</v>
      </c>
    </row>
    <row r="139" spans="1:23">
      <c r="A139" t="s">
        <v>179</v>
      </c>
      <c r="D139">
        <v>2015</v>
      </c>
      <c r="W139">
        <v>1.655875</v>
      </c>
    </row>
    <row r="140" spans="1:23">
      <c r="A140" t="s">
        <v>179</v>
      </c>
      <c r="D140">
        <v>2006</v>
      </c>
      <c r="W140">
        <v>1.264</v>
      </c>
    </row>
    <row r="141" spans="1:23">
      <c r="A141" t="s">
        <v>179</v>
      </c>
      <c r="D141">
        <v>2017</v>
      </c>
      <c r="W141">
        <v>1.6470579999999999</v>
      </c>
    </row>
    <row r="142" spans="1:23">
      <c r="A142" t="s">
        <v>179</v>
      </c>
      <c r="D142">
        <v>2012</v>
      </c>
      <c r="W142">
        <v>1.655875</v>
      </c>
    </row>
    <row r="143" spans="1:23">
      <c r="A143" t="s">
        <v>184</v>
      </c>
      <c r="D143">
        <v>2018</v>
      </c>
      <c r="W143">
        <v>1.6268800000000001</v>
      </c>
    </row>
    <row r="144" spans="1:23">
      <c r="A144" t="s">
        <v>184</v>
      </c>
      <c r="D144">
        <v>2020</v>
      </c>
      <c r="W144">
        <v>1.8514200000000001</v>
      </c>
    </row>
    <row r="145" spans="1:23">
      <c r="A145" t="s">
        <v>184</v>
      </c>
      <c r="D145">
        <v>2018</v>
      </c>
      <c r="W145">
        <v>1.9403520000000001</v>
      </c>
    </row>
    <row r="146" spans="1:23">
      <c r="A146" t="s">
        <v>184</v>
      </c>
      <c r="D146">
        <v>2020</v>
      </c>
      <c r="W146">
        <v>2.0561039999999999</v>
      </c>
    </row>
    <row r="147" spans="1:23">
      <c r="A147" t="s">
        <v>190</v>
      </c>
      <c r="D147">
        <v>2020</v>
      </c>
      <c r="W147">
        <v>1.94432</v>
      </c>
    </row>
    <row r="148" spans="1:23">
      <c r="A148" t="s">
        <v>190</v>
      </c>
      <c r="D148">
        <v>2020</v>
      </c>
      <c r="W148">
        <v>1.861248</v>
      </c>
    </row>
    <row r="149" spans="1:23">
      <c r="A149" t="s">
        <v>190</v>
      </c>
      <c r="D149">
        <v>2018</v>
      </c>
      <c r="W149">
        <v>1.9403520000000001</v>
      </c>
    </row>
    <row r="150" spans="1:23">
      <c r="A150" t="s">
        <v>194</v>
      </c>
      <c r="D150">
        <v>2014</v>
      </c>
      <c r="W150">
        <v>1.6235999999999999</v>
      </c>
    </row>
    <row r="151" spans="1:23">
      <c r="A151" t="s">
        <v>194</v>
      </c>
      <c r="D151">
        <v>2015</v>
      </c>
      <c r="W151">
        <v>1.6235999999999999</v>
      </c>
    </row>
    <row r="152" spans="1:23">
      <c r="A152" t="s">
        <v>194</v>
      </c>
      <c r="D152">
        <v>2016</v>
      </c>
      <c r="W152">
        <v>1.9364399999999999</v>
      </c>
    </row>
    <row r="153" spans="1:23">
      <c r="A153" t="s">
        <v>194</v>
      </c>
      <c r="D153">
        <v>2017</v>
      </c>
      <c r="W153">
        <v>1.6268800000000001</v>
      </c>
    </row>
    <row r="154" spans="1:23">
      <c r="A154" t="s">
        <v>194</v>
      </c>
      <c r="D154">
        <v>2020</v>
      </c>
      <c r="W154">
        <v>1.9364399999999999</v>
      </c>
    </row>
    <row r="155" spans="1:23">
      <c r="A155" t="s">
        <v>200</v>
      </c>
      <c r="D155">
        <v>2016</v>
      </c>
      <c r="W155">
        <v>1.6450499999999999</v>
      </c>
    </row>
    <row r="156" spans="1:23">
      <c r="A156" t="s">
        <v>200</v>
      </c>
      <c r="D156">
        <v>2018</v>
      </c>
      <c r="W156">
        <v>1.9423600000000001</v>
      </c>
    </row>
    <row r="157" spans="1:23">
      <c r="A157" t="s">
        <v>203</v>
      </c>
      <c r="D157">
        <v>2016</v>
      </c>
      <c r="W157">
        <v>1.9403520000000001</v>
      </c>
    </row>
    <row r="158" spans="1:23">
      <c r="A158" t="s">
        <v>203</v>
      </c>
      <c r="D158">
        <v>2013</v>
      </c>
      <c r="W158">
        <v>1.6335</v>
      </c>
    </row>
    <row r="159" spans="1:23">
      <c r="A159" t="s">
        <v>206</v>
      </c>
      <c r="D159">
        <v>2021</v>
      </c>
      <c r="W159">
        <v>1.824484</v>
      </c>
    </row>
    <row r="160" spans="1:23">
      <c r="A160" t="s">
        <v>206</v>
      </c>
      <c r="D160">
        <v>2017</v>
      </c>
      <c r="W160">
        <v>1.6268800000000001</v>
      </c>
    </row>
    <row r="161" spans="1:23">
      <c r="A161" t="s">
        <v>206</v>
      </c>
      <c r="D161">
        <v>2021</v>
      </c>
      <c r="W161">
        <v>1.9403520000000001</v>
      </c>
    </row>
    <row r="162" spans="1:23">
      <c r="A162" t="s">
        <v>206</v>
      </c>
      <c r="D162">
        <v>2018</v>
      </c>
      <c r="W162">
        <v>1.9403520000000001</v>
      </c>
    </row>
    <row r="163" spans="1:23">
      <c r="A163" t="s">
        <v>211</v>
      </c>
      <c r="D163">
        <v>2019</v>
      </c>
      <c r="W163">
        <v>1.6742699999999999</v>
      </c>
    </row>
    <row r="164" spans="1:23">
      <c r="A164" t="s">
        <v>211</v>
      </c>
      <c r="D164">
        <v>2019</v>
      </c>
      <c r="W164">
        <v>1.26084</v>
      </c>
    </row>
    <row r="165" spans="1:23">
      <c r="A165" t="s">
        <v>214</v>
      </c>
      <c r="D165">
        <v>2019</v>
      </c>
      <c r="W165">
        <v>1.9710840000000001</v>
      </c>
    </row>
    <row r="166" spans="1:23">
      <c r="A166" t="s">
        <v>214</v>
      </c>
      <c r="D166">
        <v>2019</v>
      </c>
      <c r="W166">
        <v>1.6832400000000001</v>
      </c>
    </row>
    <row r="167" spans="1:23">
      <c r="A167" t="s">
        <v>217</v>
      </c>
      <c r="D167">
        <v>2021</v>
      </c>
      <c r="W167">
        <v>2.1767050000000001</v>
      </c>
    </row>
    <row r="168" spans="1:23">
      <c r="A168" t="s">
        <v>217</v>
      </c>
      <c r="D168">
        <v>2020</v>
      </c>
      <c r="W168">
        <v>2.012016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E0CBB-F5EE-48B8-A153-220E22BC0BB9}">
  <dimension ref="A1:I168"/>
  <sheetViews>
    <sheetView workbookViewId="0">
      <selection activeCell="F22" sqref="F22"/>
    </sheetView>
  </sheetViews>
  <sheetFormatPr defaultRowHeight="15.5"/>
  <cols>
    <col min="5" max="5" width="12.5" bestFit="1" customWidth="1"/>
    <col min="6" max="6" width="28.33203125" bestFit="1" customWidth="1"/>
    <col min="7" max="7" width="5.83203125" bestFit="1" customWidth="1"/>
    <col min="8" max="12" width="4.83203125" bestFit="1" customWidth="1"/>
    <col min="13" max="13" width="5.83203125" bestFit="1" customWidth="1"/>
    <col min="14" max="14" width="4.83203125" bestFit="1" customWidth="1"/>
    <col min="15" max="15" width="5.83203125" bestFit="1" customWidth="1"/>
    <col min="16" max="19" width="4.83203125" bestFit="1" customWidth="1"/>
    <col min="20" max="20" width="2.83203125" bestFit="1" customWidth="1"/>
    <col min="21" max="21" width="4.83203125" bestFit="1" customWidth="1"/>
    <col min="22" max="22" width="5.83203125" bestFit="1" customWidth="1"/>
    <col min="23" max="23" width="4.83203125" bestFit="1" customWidth="1"/>
    <col min="24" max="24" width="5.83203125" bestFit="1" customWidth="1"/>
    <col min="25" max="25" width="4.83203125" bestFit="1" customWidth="1"/>
    <col min="26" max="26" width="5.83203125" bestFit="1" customWidth="1"/>
    <col min="27" max="29" width="4.83203125" bestFit="1" customWidth="1"/>
    <col min="30" max="31" width="5.83203125" bestFit="1" customWidth="1"/>
    <col min="32" max="32" width="4.83203125" bestFit="1" customWidth="1"/>
    <col min="33" max="33" width="5.83203125" bestFit="1" customWidth="1"/>
    <col min="34" max="34" width="2.83203125" bestFit="1" customWidth="1"/>
    <col min="35" max="35" width="5.83203125" bestFit="1" customWidth="1"/>
    <col min="36" max="36" width="4.83203125" bestFit="1" customWidth="1"/>
    <col min="37" max="37" width="5.83203125" bestFit="1" customWidth="1"/>
    <col min="38" max="38" width="4.83203125" bestFit="1" customWidth="1"/>
    <col min="39" max="40" width="5.83203125" bestFit="1" customWidth="1"/>
    <col min="41" max="42" width="4.83203125" bestFit="1" customWidth="1"/>
    <col min="43" max="43" width="5.83203125" bestFit="1" customWidth="1"/>
    <col min="44" max="45" width="4.83203125" bestFit="1" customWidth="1"/>
    <col min="46" max="46" width="5.83203125" bestFit="1" customWidth="1"/>
    <col min="47" max="47" width="4.83203125" bestFit="1" customWidth="1"/>
    <col min="48" max="48" width="5.83203125" bestFit="1" customWidth="1"/>
    <col min="49" max="49" width="4.83203125" bestFit="1" customWidth="1"/>
    <col min="50" max="51" width="5.83203125" bestFit="1" customWidth="1"/>
    <col min="52" max="52" width="2.83203125" bestFit="1" customWidth="1"/>
    <col min="53" max="53" width="4.83203125" bestFit="1" customWidth="1"/>
    <col min="54" max="54" width="5.83203125" bestFit="1" customWidth="1"/>
    <col min="55" max="55" width="4.83203125" bestFit="1" customWidth="1"/>
    <col min="56" max="58" width="5.83203125" bestFit="1" customWidth="1"/>
    <col min="59" max="59" width="4.83203125" bestFit="1" customWidth="1"/>
    <col min="60" max="60" width="5.83203125" bestFit="1" customWidth="1"/>
    <col min="61" max="63" width="4.83203125" bestFit="1" customWidth="1"/>
    <col min="64" max="64" width="2.83203125" bestFit="1" customWidth="1"/>
    <col min="65" max="66" width="5.83203125" bestFit="1" customWidth="1"/>
    <col min="67" max="68" width="4.83203125" bestFit="1" customWidth="1"/>
    <col min="69" max="69" width="5.83203125" bestFit="1" customWidth="1"/>
    <col min="70" max="70" width="4.83203125" bestFit="1" customWidth="1"/>
    <col min="71" max="72" width="5.83203125" bestFit="1" customWidth="1"/>
    <col min="73" max="76" width="4.83203125" bestFit="1" customWidth="1"/>
    <col min="77" max="78" width="5.83203125" bestFit="1" customWidth="1"/>
    <col min="79" max="79" width="2.83203125" bestFit="1" customWidth="1"/>
    <col min="80" max="80" width="5.83203125" bestFit="1" customWidth="1"/>
    <col min="81" max="82" width="4.83203125" bestFit="1" customWidth="1"/>
    <col min="83" max="84" width="5.83203125" bestFit="1" customWidth="1"/>
    <col min="85" max="85" width="4.83203125" bestFit="1" customWidth="1"/>
    <col min="86" max="86" width="5.83203125" bestFit="1" customWidth="1"/>
    <col min="87" max="87" width="4.83203125" bestFit="1" customWidth="1"/>
    <col min="88" max="88" width="5.83203125" bestFit="1" customWidth="1"/>
    <col min="89" max="89" width="4.83203125" bestFit="1" customWidth="1"/>
    <col min="90" max="90" width="5.83203125" bestFit="1" customWidth="1"/>
    <col min="91" max="91" width="4.83203125" bestFit="1" customWidth="1"/>
    <col min="92" max="93" width="5.83203125" bestFit="1" customWidth="1"/>
    <col min="94" max="94" width="4.83203125" bestFit="1" customWidth="1"/>
    <col min="95" max="95" width="5.83203125" bestFit="1" customWidth="1"/>
    <col min="96" max="96" width="4.83203125" bestFit="1" customWidth="1"/>
    <col min="97" max="97" width="5.83203125" bestFit="1" customWidth="1"/>
    <col min="98" max="98" width="4.83203125" bestFit="1" customWidth="1"/>
    <col min="99" max="99" width="5.83203125" bestFit="1" customWidth="1"/>
    <col min="100" max="102" width="4.83203125" bestFit="1" customWidth="1"/>
    <col min="103" max="103" width="5.83203125" bestFit="1" customWidth="1"/>
    <col min="104" max="106" width="4.83203125" bestFit="1" customWidth="1"/>
    <col min="107" max="107" width="3.83203125" bestFit="1" customWidth="1"/>
    <col min="108" max="108" width="6.83203125" bestFit="1" customWidth="1"/>
    <col min="109" max="109" width="11" bestFit="1" customWidth="1"/>
  </cols>
  <sheetData>
    <row r="1" spans="1:9">
      <c r="A1" t="s">
        <v>58</v>
      </c>
      <c r="B1" t="s">
        <v>90</v>
      </c>
    </row>
    <row r="2" spans="1:9">
      <c r="A2">
        <v>2015</v>
      </c>
      <c r="B2">
        <v>15.9</v>
      </c>
      <c r="E2" s="18" t="s">
        <v>396</v>
      </c>
      <c r="F2" t="s">
        <v>433</v>
      </c>
      <c r="I2" t="s">
        <v>434</v>
      </c>
    </row>
    <row r="3" spans="1:9">
      <c r="A3">
        <v>2015</v>
      </c>
      <c r="B3">
        <v>15.9</v>
      </c>
      <c r="E3" s="19">
        <v>2006</v>
      </c>
      <c r="F3">
        <v>13.1</v>
      </c>
      <c r="H3">
        <v>2006</v>
      </c>
      <c r="I3">
        <v>13.1</v>
      </c>
    </row>
    <row r="4" spans="1:9">
      <c r="A4">
        <v>2015</v>
      </c>
      <c r="B4">
        <v>16.8</v>
      </c>
      <c r="E4" s="19">
        <v>2007</v>
      </c>
      <c r="F4" t="e">
        <v>#DIV/0!</v>
      </c>
      <c r="H4">
        <v>2007</v>
      </c>
    </row>
    <row r="5" spans="1:9">
      <c r="A5">
        <v>2016</v>
      </c>
      <c r="B5">
        <v>17.11</v>
      </c>
      <c r="E5" s="19">
        <v>2008</v>
      </c>
      <c r="F5">
        <v>13.7</v>
      </c>
      <c r="H5">
        <v>2008</v>
      </c>
      <c r="I5">
        <v>13.7</v>
      </c>
    </row>
    <row r="6" spans="1:9">
      <c r="A6">
        <v>2017</v>
      </c>
      <c r="B6">
        <v>18.02</v>
      </c>
      <c r="E6" s="19">
        <v>2010</v>
      </c>
      <c r="F6">
        <v>14.066666666666668</v>
      </c>
      <c r="H6">
        <v>2010</v>
      </c>
      <c r="I6">
        <v>14.066666666666668</v>
      </c>
    </row>
    <row r="7" spans="1:9">
      <c r="A7">
        <v>2014</v>
      </c>
      <c r="B7">
        <v>15.85</v>
      </c>
      <c r="E7" s="19">
        <v>2011</v>
      </c>
      <c r="F7">
        <v>14.433000000000002</v>
      </c>
      <c r="H7">
        <v>2011</v>
      </c>
      <c r="I7">
        <v>14.433000000000002</v>
      </c>
    </row>
    <row r="8" spans="1:9">
      <c r="A8">
        <v>2020</v>
      </c>
      <c r="B8">
        <v>18.98</v>
      </c>
      <c r="E8" s="19">
        <v>2012</v>
      </c>
      <c r="F8">
        <v>15.315000000000001</v>
      </c>
      <c r="H8">
        <v>2012</v>
      </c>
      <c r="I8">
        <v>15.315000000000001</v>
      </c>
    </row>
    <row r="9" spans="1:9">
      <c r="A9">
        <v>2018</v>
      </c>
      <c r="B9">
        <v>18.05</v>
      </c>
      <c r="E9" s="19">
        <v>2013</v>
      </c>
      <c r="F9">
        <v>15.76</v>
      </c>
      <c r="H9">
        <v>2013</v>
      </c>
      <c r="I9">
        <v>15.76</v>
      </c>
    </row>
    <row r="10" spans="1:9">
      <c r="A10">
        <v>2018</v>
      </c>
      <c r="B10">
        <v>16.97</v>
      </c>
      <c r="E10" s="19">
        <v>2014</v>
      </c>
      <c r="F10">
        <v>16.565999999999999</v>
      </c>
      <c r="H10">
        <v>2014</v>
      </c>
      <c r="I10">
        <v>16.565999999999999</v>
      </c>
    </row>
    <row r="11" spans="1:9">
      <c r="A11">
        <v>2011</v>
      </c>
      <c r="B11">
        <v>14.3</v>
      </c>
      <c r="E11" s="19">
        <v>2015</v>
      </c>
      <c r="F11">
        <v>16.552</v>
      </c>
      <c r="H11">
        <v>2015</v>
      </c>
      <c r="I11">
        <v>16.552</v>
      </c>
    </row>
    <row r="12" spans="1:9">
      <c r="A12">
        <v>2011</v>
      </c>
      <c r="B12">
        <v>14.48</v>
      </c>
      <c r="E12" s="19">
        <v>2016</v>
      </c>
      <c r="F12">
        <v>17.560526315789474</v>
      </c>
      <c r="H12">
        <v>2016</v>
      </c>
      <c r="I12">
        <v>17.560526315789474</v>
      </c>
    </row>
    <row r="13" spans="1:9">
      <c r="A13">
        <v>2013</v>
      </c>
      <c r="B13">
        <v>15.37</v>
      </c>
      <c r="E13" s="19">
        <v>2017</v>
      </c>
      <c r="F13">
        <v>18.265500000000003</v>
      </c>
      <c r="H13">
        <v>2017</v>
      </c>
      <c r="I13">
        <v>18.265500000000003</v>
      </c>
    </row>
    <row r="14" spans="1:9">
      <c r="A14">
        <v>2011</v>
      </c>
      <c r="B14">
        <v>15.23</v>
      </c>
      <c r="E14" s="19">
        <v>2018</v>
      </c>
      <c r="F14">
        <v>17.759999999999998</v>
      </c>
      <c r="H14">
        <v>2018</v>
      </c>
      <c r="I14">
        <v>17.759999999999998</v>
      </c>
    </row>
    <row r="15" spans="1:9">
      <c r="A15">
        <v>2013</v>
      </c>
      <c r="B15">
        <v>16.63</v>
      </c>
      <c r="E15" s="19">
        <v>2019</v>
      </c>
      <c r="F15">
        <v>18.9955</v>
      </c>
      <c r="H15">
        <v>2019</v>
      </c>
      <c r="I15">
        <v>18.9955</v>
      </c>
    </row>
    <row r="16" spans="1:9">
      <c r="A16">
        <v>2016</v>
      </c>
      <c r="B16">
        <v>17.489999999999998</v>
      </c>
      <c r="E16" s="19">
        <v>2020</v>
      </c>
      <c r="F16">
        <v>19.472999999999999</v>
      </c>
      <c r="H16">
        <v>2020</v>
      </c>
      <c r="I16">
        <v>19.472999999999999</v>
      </c>
    </row>
    <row r="17" spans="1:9">
      <c r="A17">
        <v>2020</v>
      </c>
      <c r="B17">
        <v>18.3</v>
      </c>
      <c r="E17" s="19">
        <v>2021</v>
      </c>
      <c r="F17">
        <v>19.494000000000003</v>
      </c>
      <c r="H17">
        <v>2021</v>
      </c>
      <c r="I17">
        <v>19.494000000000003</v>
      </c>
    </row>
    <row r="18" spans="1:9">
      <c r="A18">
        <v>2020</v>
      </c>
      <c r="B18">
        <v>18.899999999999999</v>
      </c>
      <c r="E18" s="19" t="s">
        <v>432</v>
      </c>
    </row>
    <row r="19" spans="1:9">
      <c r="A19">
        <v>2021</v>
      </c>
      <c r="B19">
        <v>20.6</v>
      </c>
      <c r="E19" s="19" t="s">
        <v>397</v>
      </c>
      <c r="F19">
        <v>17.499575757575769</v>
      </c>
    </row>
    <row r="20" spans="1:9">
      <c r="A20">
        <v>2019</v>
      </c>
      <c r="B20">
        <v>19.399999999999999</v>
      </c>
    </row>
    <row r="21" spans="1:9">
      <c r="A21">
        <v>2017</v>
      </c>
      <c r="B21">
        <v>16.7</v>
      </c>
    </row>
    <row r="22" spans="1:9">
      <c r="A22">
        <v>2013</v>
      </c>
      <c r="B22">
        <v>15</v>
      </c>
    </row>
    <row r="23" spans="1:9">
      <c r="A23">
        <v>2018</v>
      </c>
      <c r="B23">
        <v>19.100000000000001</v>
      </c>
    </row>
    <row r="24" spans="1:9">
      <c r="A24">
        <v>2019</v>
      </c>
      <c r="B24">
        <v>18.100000000000001</v>
      </c>
    </row>
    <row r="25" spans="1:9">
      <c r="A25">
        <v>2016</v>
      </c>
      <c r="B25">
        <v>17.100000000000001</v>
      </c>
    </row>
    <row r="26" spans="1:9">
      <c r="A26">
        <v>2016</v>
      </c>
      <c r="B26">
        <v>18.399999999999999</v>
      </c>
    </row>
    <row r="27" spans="1:9">
      <c r="A27">
        <v>2020</v>
      </c>
      <c r="B27">
        <v>18.100000000000001</v>
      </c>
    </row>
    <row r="28" spans="1:9">
      <c r="A28">
        <v>2013</v>
      </c>
      <c r="B28">
        <v>15.5</v>
      </c>
    </row>
    <row r="29" spans="1:9">
      <c r="A29">
        <v>2016</v>
      </c>
      <c r="B29">
        <v>17.43</v>
      </c>
    </row>
    <row r="30" spans="1:9">
      <c r="A30">
        <v>2017</v>
      </c>
      <c r="B30">
        <v>16.989999999999998</v>
      </c>
    </row>
    <row r="31" spans="1:9">
      <c r="A31">
        <v>2015</v>
      </c>
      <c r="B31">
        <v>16.21</v>
      </c>
    </row>
    <row r="32" spans="1:9">
      <c r="A32">
        <v>2019</v>
      </c>
      <c r="B32">
        <v>19.3</v>
      </c>
    </row>
    <row r="33" spans="1:2">
      <c r="A33">
        <v>2020</v>
      </c>
      <c r="B33">
        <v>19.899999999999999</v>
      </c>
    </row>
    <row r="34" spans="1:2">
      <c r="A34">
        <v>2018</v>
      </c>
      <c r="B34">
        <v>18.3</v>
      </c>
    </row>
    <row r="35" spans="1:2">
      <c r="A35">
        <v>2015</v>
      </c>
      <c r="B35">
        <v>16.190000000000001</v>
      </c>
    </row>
    <row r="36" spans="1:2">
      <c r="A36">
        <v>2017</v>
      </c>
      <c r="B36">
        <v>18.02</v>
      </c>
    </row>
    <row r="37" spans="1:2">
      <c r="A37">
        <v>2018</v>
      </c>
      <c r="B37">
        <v>18.329999999999998</v>
      </c>
    </row>
    <row r="38" spans="1:2">
      <c r="A38">
        <v>2015</v>
      </c>
      <c r="B38">
        <v>15.89</v>
      </c>
    </row>
    <row r="39" spans="1:2">
      <c r="A39">
        <v>2015</v>
      </c>
      <c r="B39">
        <v>16.190000000000001</v>
      </c>
    </row>
    <row r="40" spans="1:2">
      <c r="A40">
        <v>2012</v>
      </c>
      <c r="B40">
        <v>14.35</v>
      </c>
    </row>
    <row r="41" spans="1:2">
      <c r="A41">
        <v>2016</v>
      </c>
      <c r="B41">
        <v>16.489999999999998</v>
      </c>
    </row>
    <row r="42" spans="1:2">
      <c r="A42">
        <v>2016</v>
      </c>
      <c r="B42">
        <v>17.11</v>
      </c>
    </row>
    <row r="43" spans="1:2">
      <c r="A43">
        <v>2016</v>
      </c>
      <c r="B43">
        <v>16.23</v>
      </c>
    </row>
    <row r="44" spans="1:2">
      <c r="A44">
        <v>2019</v>
      </c>
      <c r="B44">
        <v>19.88</v>
      </c>
    </row>
    <row r="45" spans="1:2">
      <c r="A45">
        <v>2019</v>
      </c>
      <c r="B45">
        <v>18.96</v>
      </c>
    </row>
    <row r="46" spans="1:2">
      <c r="A46">
        <v>2019</v>
      </c>
      <c r="B46">
        <v>19.420000000000002</v>
      </c>
    </row>
    <row r="47" spans="1:2">
      <c r="A47">
        <v>2012</v>
      </c>
      <c r="B47">
        <v>15.8</v>
      </c>
    </row>
    <row r="48" spans="1:2">
      <c r="A48">
        <v>2017</v>
      </c>
      <c r="B48">
        <v>17.2</v>
      </c>
    </row>
    <row r="49" spans="1:2">
      <c r="A49">
        <v>2015</v>
      </c>
      <c r="B49">
        <v>18.899999999999999</v>
      </c>
    </row>
    <row r="50" spans="1:2">
      <c r="A50">
        <v>2017</v>
      </c>
      <c r="B50">
        <v>18.7</v>
      </c>
    </row>
    <row r="51" spans="1:2">
      <c r="A51">
        <v>2017</v>
      </c>
      <c r="B51">
        <v>20.3</v>
      </c>
    </row>
    <row r="52" spans="1:2">
      <c r="A52">
        <v>2011</v>
      </c>
      <c r="B52">
        <v>14.6</v>
      </c>
    </row>
    <row r="53" spans="1:2">
      <c r="A53">
        <v>2011</v>
      </c>
      <c r="B53">
        <v>15.2</v>
      </c>
    </row>
    <row r="54" spans="1:2">
      <c r="A54">
        <v>2013</v>
      </c>
      <c r="B54">
        <v>15.2</v>
      </c>
    </row>
    <row r="55" spans="1:2">
      <c r="A55">
        <v>2014</v>
      </c>
      <c r="B55">
        <v>18.3</v>
      </c>
    </row>
    <row r="56" spans="1:2">
      <c r="A56">
        <v>2014</v>
      </c>
      <c r="B56">
        <v>18.600000000000001</v>
      </c>
    </row>
    <row r="57" spans="1:2">
      <c r="A57">
        <v>2013</v>
      </c>
      <c r="B57">
        <v>15.2</v>
      </c>
    </row>
    <row r="58" spans="1:2">
      <c r="A58">
        <v>2020</v>
      </c>
      <c r="B58">
        <v>21.1</v>
      </c>
    </row>
    <row r="59" spans="1:2">
      <c r="A59">
        <v>2017</v>
      </c>
      <c r="B59">
        <v>19</v>
      </c>
    </row>
    <row r="60" spans="1:2">
      <c r="A60">
        <v>2012</v>
      </c>
      <c r="B60">
        <v>16.2</v>
      </c>
    </row>
    <row r="61" spans="1:2">
      <c r="A61">
        <v>2013</v>
      </c>
      <c r="B61">
        <v>18.3</v>
      </c>
    </row>
    <row r="62" spans="1:2">
      <c r="A62">
        <v>2017</v>
      </c>
      <c r="B62">
        <v>17.100000000000001</v>
      </c>
    </row>
    <row r="63" spans="1:2">
      <c r="A63">
        <v>2016</v>
      </c>
      <c r="B63">
        <v>18.3</v>
      </c>
    </row>
    <row r="64" spans="1:2">
      <c r="A64">
        <v>2013</v>
      </c>
      <c r="B64">
        <v>15.5</v>
      </c>
    </row>
    <row r="65" spans="1:2">
      <c r="A65">
        <v>2017</v>
      </c>
      <c r="B65">
        <v>18.3</v>
      </c>
    </row>
    <row r="66" spans="1:2">
      <c r="A66">
        <v>2017</v>
      </c>
      <c r="B66">
        <v>17.7</v>
      </c>
    </row>
    <row r="67" spans="1:2">
      <c r="A67">
        <v>2018</v>
      </c>
      <c r="B67">
        <v>18.3</v>
      </c>
    </row>
    <row r="68" spans="1:2">
      <c r="A68">
        <v>2018</v>
      </c>
      <c r="B68">
        <v>19.399999999999999</v>
      </c>
    </row>
    <row r="69" spans="1:2">
      <c r="A69">
        <v>2018</v>
      </c>
      <c r="B69">
        <v>17.5</v>
      </c>
    </row>
    <row r="70" spans="1:2">
      <c r="A70">
        <v>2019</v>
      </c>
      <c r="B70">
        <v>18.399999999999999</v>
      </c>
    </row>
    <row r="71" spans="1:2">
      <c r="A71">
        <v>2020</v>
      </c>
      <c r="B71">
        <v>19.2</v>
      </c>
    </row>
    <row r="72" spans="1:2">
      <c r="A72">
        <v>2018</v>
      </c>
      <c r="B72">
        <v>16.75</v>
      </c>
    </row>
    <row r="73" spans="1:2">
      <c r="A73">
        <v>2020</v>
      </c>
      <c r="B73">
        <v>19.670000000000002</v>
      </c>
    </row>
    <row r="74" spans="1:2">
      <c r="A74">
        <v>2021</v>
      </c>
      <c r="B74">
        <v>19.510000000000002</v>
      </c>
    </row>
    <row r="75" spans="1:2">
      <c r="A75">
        <v>2020</v>
      </c>
      <c r="B75">
        <v>20.65</v>
      </c>
    </row>
    <row r="76" spans="1:2">
      <c r="A76">
        <v>2020</v>
      </c>
      <c r="B76">
        <v>19.260000000000002</v>
      </c>
    </row>
    <row r="77" spans="1:2">
      <c r="A77">
        <v>2021</v>
      </c>
      <c r="B77">
        <v>19.260000000000002</v>
      </c>
    </row>
    <row r="78" spans="1:2">
      <c r="A78">
        <v>2019</v>
      </c>
      <c r="B78">
        <v>17.52</v>
      </c>
    </row>
    <row r="79" spans="1:2">
      <c r="A79">
        <v>2019</v>
      </c>
      <c r="B79">
        <v>18.440000000000001</v>
      </c>
    </row>
    <row r="80" spans="1:2">
      <c r="A80">
        <v>2016</v>
      </c>
      <c r="B80">
        <v>18.8</v>
      </c>
    </row>
    <row r="81" spans="1:2">
      <c r="A81">
        <v>2017</v>
      </c>
      <c r="B81">
        <v>19</v>
      </c>
    </row>
    <row r="82" spans="1:2">
      <c r="A82">
        <v>2019</v>
      </c>
      <c r="B82">
        <v>19.600000000000001</v>
      </c>
    </row>
    <row r="83" spans="1:2">
      <c r="A83">
        <v>2018</v>
      </c>
      <c r="B83">
        <v>17.899999999999999</v>
      </c>
    </row>
    <row r="84" spans="1:2">
      <c r="A84">
        <v>2019</v>
      </c>
      <c r="B84">
        <v>19</v>
      </c>
    </row>
    <row r="85" spans="1:2">
      <c r="A85">
        <v>2020</v>
      </c>
      <c r="B85">
        <v>19.399999999999999</v>
      </c>
    </row>
    <row r="86" spans="1:2">
      <c r="A86">
        <v>2018</v>
      </c>
      <c r="B86">
        <v>19.600000000000001</v>
      </c>
    </row>
    <row r="87" spans="1:2">
      <c r="A87">
        <v>2018</v>
      </c>
      <c r="B87">
        <v>19.899999999999999</v>
      </c>
    </row>
    <row r="88" spans="1:2">
      <c r="A88">
        <v>2020</v>
      </c>
      <c r="B88">
        <v>20.2</v>
      </c>
    </row>
    <row r="89" spans="1:2">
      <c r="A89">
        <v>2021</v>
      </c>
      <c r="B89">
        <v>20.399999999999999</v>
      </c>
    </row>
    <row r="90" spans="1:2">
      <c r="A90">
        <v>2019</v>
      </c>
      <c r="B90">
        <v>19.8</v>
      </c>
    </row>
    <row r="91" spans="1:2">
      <c r="A91">
        <v>2016</v>
      </c>
      <c r="B91">
        <v>17.600000000000001</v>
      </c>
    </row>
    <row r="92" spans="1:2">
      <c r="A92">
        <v>2012</v>
      </c>
      <c r="B92">
        <v>16.100000000000001</v>
      </c>
    </row>
    <row r="93" spans="1:2">
      <c r="A93">
        <v>2011</v>
      </c>
      <c r="B93">
        <v>13.12</v>
      </c>
    </row>
    <row r="94" spans="1:2">
      <c r="A94">
        <v>2014</v>
      </c>
      <c r="B94">
        <v>16.100000000000001</v>
      </c>
    </row>
    <row r="95" spans="1:2">
      <c r="A95">
        <v>2016</v>
      </c>
      <c r="B95">
        <v>16.399999999999999</v>
      </c>
    </row>
    <row r="96" spans="1:2">
      <c r="A96">
        <v>2011</v>
      </c>
      <c r="B96">
        <v>13.7</v>
      </c>
    </row>
    <row r="97" spans="1:2">
      <c r="A97">
        <v>2016</v>
      </c>
      <c r="B97">
        <v>20.399999999999999</v>
      </c>
    </row>
    <row r="98" spans="1:2">
      <c r="A98">
        <v>2017</v>
      </c>
      <c r="B98">
        <v>20.399999999999999</v>
      </c>
    </row>
    <row r="99" spans="1:2">
      <c r="A99">
        <v>2017</v>
      </c>
      <c r="B99">
        <v>21.5</v>
      </c>
    </row>
    <row r="100" spans="1:2">
      <c r="A100">
        <v>2016</v>
      </c>
      <c r="B100">
        <v>22.2</v>
      </c>
    </row>
    <row r="101" spans="1:2">
      <c r="A101">
        <v>2019</v>
      </c>
      <c r="B101">
        <v>21.5</v>
      </c>
    </row>
    <row r="102" spans="1:2">
      <c r="A102">
        <v>2008</v>
      </c>
      <c r="B102">
        <v>13.3</v>
      </c>
    </row>
    <row r="103" spans="1:2">
      <c r="A103">
        <v>2011</v>
      </c>
      <c r="B103">
        <v>14.9</v>
      </c>
    </row>
    <row r="104" spans="1:2">
      <c r="A104">
        <v>2012</v>
      </c>
      <c r="B104">
        <v>14.8</v>
      </c>
    </row>
    <row r="105" spans="1:2">
      <c r="A105">
        <v>2010</v>
      </c>
      <c r="B105">
        <v>14.2</v>
      </c>
    </row>
    <row r="106" spans="1:2">
      <c r="A106">
        <v>2012</v>
      </c>
      <c r="B106">
        <v>15.5</v>
      </c>
    </row>
    <row r="107" spans="1:2">
      <c r="A107">
        <v>2010</v>
      </c>
      <c r="B107">
        <v>14.3</v>
      </c>
    </row>
    <row r="108" spans="1:2">
      <c r="A108">
        <v>2018</v>
      </c>
      <c r="B108">
        <v>16.5</v>
      </c>
    </row>
    <row r="109" spans="1:2">
      <c r="A109">
        <v>2018</v>
      </c>
      <c r="B109">
        <v>16.7</v>
      </c>
    </row>
    <row r="110" spans="1:2">
      <c r="A110">
        <v>2012</v>
      </c>
      <c r="B110">
        <v>15.4</v>
      </c>
    </row>
    <row r="111" spans="1:2">
      <c r="A111">
        <v>2021</v>
      </c>
      <c r="B111">
        <v>18.899999999999999</v>
      </c>
    </row>
    <row r="112" spans="1:2">
      <c r="A112">
        <v>2021</v>
      </c>
      <c r="B112">
        <v>19</v>
      </c>
    </row>
    <row r="113" spans="1:2">
      <c r="A113">
        <v>2011</v>
      </c>
      <c r="B113">
        <v>14.7</v>
      </c>
    </row>
    <row r="114" spans="1:2">
      <c r="A114">
        <v>2013</v>
      </c>
      <c r="B114">
        <v>15</v>
      </c>
    </row>
    <row r="115" spans="1:2">
      <c r="A115">
        <v>2016</v>
      </c>
      <c r="B115">
        <v>17.100000000000001</v>
      </c>
    </row>
    <row r="116" spans="1:2">
      <c r="A116">
        <v>2017</v>
      </c>
      <c r="B116">
        <v>18.3</v>
      </c>
    </row>
    <row r="117" spans="1:2">
      <c r="A117">
        <v>2019</v>
      </c>
      <c r="B117">
        <v>18.7</v>
      </c>
    </row>
    <row r="118" spans="1:2">
      <c r="A118">
        <v>2017</v>
      </c>
      <c r="B118">
        <v>16.7</v>
      </c>
    </row>
    <row r="119" spans="1:2">
      <c r="A119">
        <v>2017</v>
      </c>
      <c r="B119">
        <v>19.3</v>
      </c>
    </row>
    <row r="120" spans="1:2">
      <c r="A120">
        <v>2012</v>
      </c>
      <c r="B120">
        <v>14.9</v>
      </c>
    </row>
    <row r="121" spans="1:2">
      <c r="A121">
        <v>2020</v>
      </c>
      <c r="B121">
        <v>20.2</v>
      </c>
    </row>
    <row r="122" spans="1:2">
      <c r="A122">
        <v>2021</v>
      </c>
      <c r="B122">
        <v>20.3</v>
      </c>
    </row>
    <row r="123" spans="1:2">
      <c r="A123">
        <v>2020</v>
      </c>
      <c r="B123">
        <v>19.600000000000001</v>
      </c>
    </row>
    <row r="124" spans="1:2">
      <c r="A124">
        <v>2012</v>
      </c>
      <c r="B124">
        <v>14.4</v>
      </c>
    </row>
    <row r="125" spans="1:2">
      <c r="A125">
        <v>2011</v>
      </c>
      <c r="B125">
        <v>14.1</v>
      </c>
    </row>
    <row r="126" spans="1:2">
      <c r="A126">
        <v>2014</v>
      </c>
      <c r="B126">
        <v>16.399999999999999</v>
      </c>
    </row>
    <row r="127" spans="1:2">
      <c r="A127">
        <v>2014</v>
      </c>
      <c r="B127">
        <v>16.5</v>
      </c>
    </row>
    <row r="128" spans="1:2">
      <c r="A128">
        <v>2014</v>
      </c>
      <c r="B128">
        <v>15.3</v>
      </c>
    </row>
    <row r="129" spans="1:2">
      <c r="A129">
        <v>2014</v>
      </c>
      <c r="B129">
        <v>15.5</v>
      </c>
    </row>
    <row r="130" spans="1:2">
      <c r="A130">
        <v>2016</v>
      </c>
      <c r="B130">
        <v>16</v>
      </c>
    </row>
    <row r="131" spans="1:2">
      <c r="A131">
        <v>2019</v>
      </c>
      <c r="B131">
        <v>16.3</v>
      </c>
    </row>
    <row r="132" spans="1:2">
      <c r="A132">
        <v>2008</v>
      </c>
      <c r="B132">
        <v>14.1</v>
      </c>
    </row>
    <row r="133" spans="1:2">
      <c r="A133">
        <v>2019</v>
      </c>
      <c r="B133">
        <v>18.899999999999999</v>
      </c>
    </row>
    <row r="134" spans="1:2">
      <c r="A134">
        <v>2014</v>
      </c>
      <c r="B134">
        <v>17.100000000000001</v>
      </c>
    </row>
    <row r="135" spans="1:2">
      <c r="A135">
        <v>2007</v>
      </c>
      <c r="B135" t="s">
        <v>91</v>
      </c>
    </row>
    <row r="136" spans="1:2">
      <c r="A136">
        <v>2018</v>
      </c>
      <c r="B136">
        <v>18</v>
      </c>
    </row>
    <row r="137" spans="1:2">
      <c r="A137">
        <v>2016</v>
      </c>
      <c r="B137" t="s">
        <v>91</v>
      </c>
    </row>
    <row r="138" spans="1:2">
      <c r="A138">
        <v>2010</v>
      </c>
      <c r="B138">
        <v>13.7</v>
      </c>
    </row>
    <row r="139" spans="1:2">
      <c r="A139">
        <v>2015</v>
      </c>
      <c r="B139">
        <v>16.3</v>
      </c>
    </row>
    <row r="140" spans="1:2">
      <c r="A140">
        <v>2006</v>
      </c>
      <c r="B140">
        <v>13.1</v>
      </c>
    </row>
    <row r="141" spans="1:2">
      <c r="A141">
        <v>2017</v>
      </c>
      <c r="B141">
        <v>17</v>
      </c>
    </row>
    <row r="142" spans="1:2">
      <c r="A142">
        <v>2012</v>
      </c>
      <c r="B142">
        <v>15.7</v>
      </c>
    </row>
    <row r="143" spans="1:2">
      <c r="A143">
        <v>2018</v>
      </c>
      <c r="B143">
        <v>15.4</v>
      </c>
    </row>
    <row r="144" spans="1:2">
      <c r="A144">
        <v>2020</v>
      </c>
      <c r="B144">
        <v>19.399999999999999</v>
      </c>
    </row>
    <row r="145" spans="1:2">
      <c r="A145">
        <v>2018</v>
      </c>
      <c r="B145">
        <v>18</v>
      </c>
    </row>
    <row r="146" spans="1:2">
      <c r="A146">
        <v>2020</v>
      </c>
      <c r="B146">
        <v>19.5</v>
      </c>
    </row>
    <row r="147" spans="1:2">
      <c r="A147">
        <v>2020</v>
      </c>
      <c r="B147">
        <v>19.3</v>
      </c>
    </row>
    <row r="148" spans="1:2">
      <c r="A148">
        <v>2020</v>
      </c>
      <c r="B148">
        <v>18.8</v>
      </c>
    </row>
    <row r="149" spans="1:2">
      <c r="A149">
        <v>2018</v>
      </c>
      <c r="B149">
        <v>15.98</v>
      </c>
    </row>
    <row r="150" spans="1:2">
      <c r="A150">
        <v>2014</v>
      </c>
      <c r="B150">
        <v>16.010000000000002</v>
      </c>
    </row>
    <row r="151" spans="1:2">
      <c r="A151">
        <v>2015</v>
      </c>
      <c r="B151">
        <v>17.239999999999998</v>
      </c>
    </row>
    <row r="152" spans="1:2">
      <c r="A152">
        <v>2016</v>
      </c>
      <c r="B152">
        <v>15.49</v>
      </c>
    </row>
    <row r="153" spans="1:2">
      <c r="A153">
        <v>2017</v>
      </c>
      <c r="B153">
        <v>18.48</v>
      </c>
    </row>
    <row r="154" spans="1:2">
      <c r="A154">
        <v>2020</v>
      </c>
      <c r="B154">
        <v>19.62</v>
      </c>
    </row>
    <row r="155" spans="1:2">
      <c r="A155">
        <v>2016</v>
      </c>
      <c r="B155">
        <v>15.2</v>
      </c>
    </row>
    <row r="156" spans="1:2">
      <c r="A156">
        <v>2018</v>
      </c>
      <c r="B156">
        <v>17</v>
      </c>
    </row>
    <row r="157" spans="1:2">
      <c r="A157">
        <v>2016</v>
      </c>
      <c r="B157">
        <v>18.8</v>
      </c>
    </row>
    <row r="158" spans="1:2">
      <c r="A158">
        <v>2013</v>
      </c>
      <c r="B158">
        <v>15.9</v>
      </c>
    </row>
    <row r="159" spans="1:2">
      <c r="A159">
        <v>2021</v>
      </c>
      <c r="B159">
        <v>20.010000000000002</v>
      </c>
    </row>
    <row r="160" spans="1:2">
      <c r="A160">
        <v>2017</v>
      </c>
      <c r="B160">
        <v>16.600000000000001</v>
      </c>
    </row>
    <row r="161" spans="1:2">
      <c r="A161">
        <v>2021</v>
      </c>
      <c r="B161">
        <v>16.75</v>
      </c>
    </row>
    <row r="162" spans="1:2">
      <c r="A162">
        <v>2018</v>
      </c>
      <c r="B162">
        <v>17.52</v>
      </c>
    </row>
    <row r="163" spans="1:2">
      <c r="A163">
        <v>2019</v>
      </c>
      <c r="B163">
        <v>19.399999999999999</v>
      </c>
    </row>
    <row r="164" spans="1:2">
      <c r="A164">
        <v>2019</v>
      </c>
      <c r="B164">
        <v>19</v>
      </c>
    </row>
    <row r="165" spans="1:2">
      <c r="A165">
        <v>2019</v>
      </c>
      <c r="B165">
        <v>19.28</v>
      </c>
    </row>
    <row r="166" spans="1:2">
      <c r="A166">
        <v>2019</v>
      </c>
      <c r="B166">
        <v>19.010000000000002</v>
      </c>
    </row>
    <row r="167" spans="1:2">
      <c r="A167">
        <v>2021</v>
      </c>
      <c r="B167">
        <v>20.21</v>
      </c>
    </row>
    <row r="168" spans="1:2">
      <c r="A168">
        <v>2020</v>
      </c>
      <c r="B168">
        <v>19.38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A3BEE-DBDB-4A46-A379-42085D85B7FB}">
  <dimension ref="A1:AA168"/>
  <sheetViews>
    <sheetView zoomScale="62" zoomScaleNormal="86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1" activeCellId="1" sqref="Z1:Z1048576 I1:I1048576"/>
    </sheetView>
  </sheetViews>
  <sheetFormatPr defaultColWidth="10.83203125" defaultRowHeight="15.5"/>
  <cols>
    <col min="1" max="1" width="21.5" style="1" customWidth="1"/>
    <col min="2" max="6" width="15.5" style="1" customWidth="1"/>
    <col min="7" max="7" width="10.6640625" style="1" customWidth="1"/>
    <col min="8" max="8" width="15.1640625" style="1" customWidth="1"/>
    <col min="9" max="9" width="8.6640625" style="1" customWidth="1"/>
    <col min="10" max="10" width="22.33203125" style="1" customWidth="1"/>
    <col min="11" max="11" width="10.83203125" style="1"/>
    <col min="12" max="12" width="12.5" style="1" customWidth="1"/>
    <col min="13" max="13" width="9.33203125" style="1" customWidth="1"/>
    <col min="14" max="14" width="10.83203125" style="1"/>
    <col min="15" max="15" width="10" style="1" customWidth="1"/>
    <col min="16" max="16" width="9.33203125" style="1" customWidth="1"/>
    <col min="17" max="17" width="10.83203125" style="4"/>
    <col min="18" max="18" width="10.83203125" style="4" customWidth="1"/>
    <col min="19" max="20" width="10.83203125" style="4"/>
    <col min="21" max="21" width="11.83203125" style="1" customWidth="1"/>
    <col min="22" max="22" width="10.83203125" style="4" customWidth="1"/>
    <col min="23" max="24" width="10.83203125" style="4"/>
    <col min="25" max="25" width="13.83203125" style="1" customWidth="1"/>
    <col min="26" max="26" width="10.83203125" style="1" customWidth="1"/>
    <col min="27" max="16384" width="10.83203125" style="1"/>
  </cols>
  <sheetData>
    <row r="1" spans="1:26" ht="76.5" customHeight="1">
      <c r="A1" s="9" t="s">
        <v>0</v>
      </c>
      <c r="B1" s="9" t="s">
        <v>1</v>
      </c>
      <c r="C1" s="9" t="s">
        <v>0</v>
      </c>
      <c r="D1" s="9" t="s">
        <v>1</v>
      </c>
      <c r="E1" s="9" t="s">
        <v>403</v>
      </c>
      <c r="F1" s="9" t="s">
        <v>401</v>
      </c>
      <c r="G1" s="9" t="s">
        <v>220</v>
      </c>
      <c r="H1" s="9" t="s">
        <v>219</v>
      </c>
      <c r="I1" s="9" t="s">
        <v>58</v>
      </c>
      <c r="J1" s="9" t="s">
        <v>16</v>
      </c>
      <c r="K1" s="10" t="s">
        <v>221</v>
      </c>
      <c r="L1" s="10" t="s">
        <v>222</v>
      </c>
      <c r="M1" s="10" t="s">
        <v>83</v>
      </c>
      <c r="N1" s="10" t="s">
        <v>84</v>
      </c>
      <c r="O1" s="10" t="s">
        <v>85</v>
      </c>
      <c r="P1" s="10" t="s">
        <v>86</v>
      </c>
      <c r="Q1" s="11" t="s">
        <v>223</v>
      </c>
      <c r="R1" s="11" t="s">
        <v>224</v>
      </c>
      <c r="S1" s="11" t="s">
        <v>93</v>
      </c>
      <c r="T1" s="11" t="s">
        <v>225</v>
      </c>
      <c r="U1" s="5" t="s">
        <v>82</v>
      </c>
      <c r="V1" s="5" t="s">
        <v>226</v>
      </c>
      <c r="W1" s="5" t="s">
        <v>81</v>
      </c>
      <c r="X1" s="5" t="s">
        <v>227</v>
      </c>
      <c r="Y1" s="12" t="s">
        <v>79</v>
      </c>
      <c r="Z1" s="12" t="s">
        <v>90</v>
      </c>
    </row>
    <row r="2" spans="1:26" ht="135" customHeight="1">
      <c r="A2" s="7" t="s">
        <v>62</v>
      </c>
      <c r="B2" s="7" t="s">
        <v>61</v>
      </c>
      <c r="C2" s="7" t="s">
        <v>62</v>
      </c>
      <c r="D2" s="7" t="s">
        <v>61</v>
      </c>
      <c r="E2" s="7">
        <v>18.399999999999999</v>
      </c>
      <c r="F2" s="7" t="s">
        <v>402</v>
      </c>
      <c r="G2" s="7" t="s">
        <v>23</v>
      </c>
      <c r="H2" s="7" t="s">
        <v>24</v>
      </c>
      <c r="I2" s="7">
        <v>2015</v>
      </c>
      <c r="J2" s="7"/>
      <c r="K2" s="7">
        <v>193.47</v>
      </c>
      <c r="L2" s="7"/>
      <c r="M2" s="7">
        <v>40</v>
      </c>
      <c r="N2" s="7">
        <v>1648</v>
      </c>
      <c r="O2" s="7">
        <v>990</v>
      </c>
      <c r="P2" s="7">
        <f t="shared" ref="P2:P66" si="0">(N2+O2)*2</f>
        <v>5276</v>
      </c>
      <c r="Q2" s="15">
        <f t="shared" ref="Q2:Q66" si="1">N2*O2/(1000^2)</f>
        <v>1.6315200000000001</v>
      </c>
      <c r="R2" s="15">
        <f t="shared" ref="R2:R25" si="2">(K2/100)*(P2/10)</f>
        <v>1020.7477200000001</v>
      </c>
      <c r="S2" s="15">
        <f>R2*2.7/1000</f>
        <v>2.7560188440000002</v>
      </c>
      <c r="T2" s="15">
        <f t="shared" ref="T2:T79" si="3">S2/Q2</f>
        <v>1.6892338702559577</v>
      </c>
      <c r="U2" s="7">
        <v>3.2</v>
      </c>
      <c r="V2" s="15">
        <f>0.99*Q2</f>
        <v>1.6152048000000001</v>
      </c>
      <c r="W2" s="15">
        <f>U2*V2*2.53</f>
        <v>13.0766980608</v>
      </c>
      <c r="X2" s="15">
        <f>W2/Q2</f>
        <v>8.0150399999999991</v>
      </c>
      <c r="Y2" s="7" t="s">
        <v>95</v>
      </c>
      <c r="Z2" s="7">
        <v>15.9</v>
      </c>
    </row>
    <row r="3" spans="1:26" ht="135" customHeight="1">
      <c r="A3" s="7" t="s">
        <v>97</v>
      </c>
      <c r="B3" s="7" t="s">
        <v>61</v>
      </c>
      <c r="C3" s="7" t="s">
        <v>97</v>
      </c>
      <c r="D3" s="7" t="s">
        <v>61</v>
      </c>
      <c r="E3" s="7">
        <v>23.5</v>
      </c>
      <c r="F3" s="7" t="s">
        <v>402</v>
      </c>
      <c r="G3" s="7" t="s">
        <v>23</v>
      </c>
      <c r="H3" s="7" t="s">
        <v>24</v>
      </c>
      <c r="I3" s="7">
        <v>2015</v>
      </c>
      <c r="J3" s="7"/>
      <c r="K3" s="7">
        <v>274.49</v>
      </c>
      <c r="L3" s="7"/>
      <c r="M3" s="7">
        <v>50</v>
      </c>
      <c r="N3" s="7">
        <v>1956</v>
      </c>
      <c r="O3" s="7">
        <v>994</v>
      </c>
      <c r="P3" s="7">
        <f t="shared" si="0"/>
        <v>5900</v>
      </c>
      <c r="Q3" s="15">
        <f t="shared" si="1"/>
        <v>1.944264</v>
      </c>
      <c r="R3" s="15">
        <f t="shared" si="2"/>
        <v>1619.491</v>
      </c>
      <c r="S3" s="15">
        <f t="shared" ref="S3:S105" si="4">R3*2.7/1000</f>
        <v>4.3726257000000004</v>
      </c>
      <c r="T3" s="15">
        <f t="shared" si="3"/>
        <v>2.24898763748133</v>
      </c>
      <c r="U3" s="7">
        <v>3.2</v>
      </c>
      <c r="V3" s="15">
        <f t="shared" ref="V3:V4" si="5">0.99*Q3</f>
        <v>1.9248213599999999</v>
      </c>
      <c r="W3" s="15">
        <f t="shared" ref="W3" si="6">U3*V3*2.53</f>
        <v>15.583353730559999</v>
      </c>
      <c r="X3" s="15">
        <f t="shared" ref="X3:X4" si="7">W3/Q3</f>
        <v>8.0150399999999991</v>
      </c>
      <c r="Y3" s="7" t="s">
        <v>95</v>
      </c>
      <c r="Z3" s="7">
        <v>15.9</v>
      </c>
    </row>
    <row r="4" spans="1:26" ht="135" customHeight="1">
      <c r="A4" s="8" t="s">
        <v>2</v>
      </c>
      <c r="B4" s="8" t="s">
        <v>3</v>
      </c>
      <c r="C4" s="8" t="s">
        <v>2</v>
      </c>
      <c r="D4" s="8" t="s">
        <v>3</v>
      </c>
      <c r="E4" s="8">
        <v>18.2</v>
      </c>
      <c r="F4" s="8" t="s">
        <v>402</v>
      </c>
      <c r="G4" s="8" t="s">
        <v>23</v>
      </c>
      <c r="H4" s="7" t="s">
        <v>24</v>
      </c>
      <c r="I4" s="7">
        <v>2015</v>
      </c>
      <c r="J4" s="7"/>
      <c r="K4" s="7">
        <v>187.85</v>
      </c>
      <c r="L4" s="7"/>
      <c r="M4" s="7">
        <v>40</v>
      </c>
      <c r="N4" s="7">
        <v>1650</v>
      </c>
      <c r="O4" s="7">
        <v>992</v>
      </c>
      <c r="P4" s="7">
        <f t="shared" si="0"/>
        <v>5284</v>
      </c>
      <c r="Q4" s="15">
        <f t="shared" si="1"/>
        <v>1.6368</v>
      </c>
      <c r="R4" s="15">
        <f t="shared" si="2"/>
        <v>992.59939999999983</v>
      </c>
      <c r="S4" s="15">
        <f t="shared" si="4"/>
        <v>2.6800183799999995</v>
      </c>
      <c r="T4" s="15">
        <f t="shared" si="3"/>
        <v>1.6373523826979468</v>
      </c>
      <c r="U4" s="7">
        <v>3.2</v>
      </c>
      <c r="V4" s="15">
        <f t="shared" si="5"/>
        <v>1.6204320000000001</v>
      </c>
      <c r="W4" s="15">
        <f>U4*V4*2.53</f>
        <v>13.119017472000001</v>
      </c>
      <c r="X4" s="15">
        <f t="shared" si="7"/>
        <v>8.0150400000000008</v>
      </c>
      <c r="Y4" s="7" t="s">
        <v>96</v>
      </c>
      <c r="Z4" s="7">
        <v>16.8</v>
      </c>
    </row>
    <row r="5" spans="1:26" ht="135" customHeight="1">
      <c r="A5" s="8" t="s">
        <v>98</v>
      </c>
      <c r="B5" s="8" t="s">
        <v>3</v>
      </c>
      <c r="C5" s="8" t="s">
        <v>98</v>
      </c>
      <c r="D5" s="8" t="s">
        <v>3</v>
      </c>
      <c r="E5" s="8">
        <v>19.3</v>
      </c>
      <c r="F5" s="8" t="s">
        <v>402</v>
      </c>
      <c r="G5" s="8" t="s">
        <v>23</v>
      </c>
      <c r="H5" s="8" t="s">
        <v>24</v>
      </c>
      <c r="I5" s="7">
        <v>2016</v>
      </c>
      <c r="J5" s="7"/>
      <c r="K5" s="15">
        <v>163.6</v>
      </c>
      <c r="L5" s="15"/>
      <c r="M5" s="7">
        <v>40</v>
      </c>
      <c r="N5" s="7">
        <v>1650</v>
      </c>
      <c r="O5" s="7">
        <v>992</v>
      </c>
      <c r="P5" s="7">
        <f t="shared" si="0"/>
        <v>5284</v>
      </c>
      <c r="Q5" s="15">
        <f t="shared" si="1"/>
        <v>1.6368</v>
      </c>
      <c r="R5" s="15">
        <f t="shared" si="2"/>
        <v>864.46239999999989</v>
      </c>
      <c r="S5" s="15">
        <f t="shared" si="4"/>
        <v>2.3340484799999999</v>
      </c>
      <c r="T5" s="15">
        <f t="shared" si="3"/>
        <v>1.4259826979472139</v>
      </c>
      <c r="U5" s="7">
        <v>3.2</v>
      </c>
      <c r="V5" s="15">
        <f t="shared" ref="V5:V108" si="8">0.99*Q5</f>
        <v>1.6204320000000001</v>
      </c>
      <c r="W5" s="15">
        <f t="shared" ref="W5:W108" si="9">U5*V5*2.53</f>
        <v>13.119017472000001</v>
      </c>
      <c r="X5" s="15">
        <f t="shared" ref="X5:X108" si="10">W5/Q5</f>
        <v>8.0150400000000008</v>
      </c>
      <c r="Y5" s="7" t="s">
        <v>96</v>
      </c>
      <c r="Z5" s="7">
        <v>17.11</v>
      </c>
    </row>
    <row r="6" spans="1:26" ht="135" customHeight="1">
      <c r="A6" s="8" t="s">
        <v>4</v>
      </c>
      <c r="B6" s="8" t="s">
        <v>3</v>
      </c>
      <c r="C6" s="8" t="s">
        <v>4</v>
      </c>
      <c r="D6" s="8" t="s">
        <v>3</v>
      </c>
      <c r="E6" s="8">
        <v>18.2</v>
      </c>
      <c r="F6" s="8" t="s">
        <v>402</v>
      </c>
      <c r="G6" s="8" t="s">
        <v>23</v>
      </c>
      <c r="H6" s="8" t="s">
        <v>24</v>
      </c>
      <c r="I6" s="7">
        <v>2017</v>
      </c>
      <c r="J6" s="7"/>
      <c r="K6" s="15">
        <v>163.6</v>
      </c>
      <c r="L6" s="7"/>
      <c r="M6" s="7">
        <v>40</v>
      </c>
      <c r="N6" s="7">
        <v>1650</v>
      </c>
      <c r="O6" s="7">
        <v>992</v>
      </c>
      <c r="P6" s="7">
        <f t="shared" si="0"/>
        <v>5284</v>
      </c>
      <c r="Q6" s="15">
        <f t="shared" si="1"/>
        <v>1.6368</v>
      </c>
      <c r="R6" s="15">
        <f t="shared" si="2"/>
        <v>864.46239999999989</v>
      </c>
      <c r="S6" s="15">
        <f t="shared" si="4"/>
        <v>2.3340484799999999</v>
      </c>
      <c r="T6" s="15">
        <f t="shared" si="3"/>
        <v>1.4259826979472139</v>
      </c>
      <c r="U6" s="7">
        <v>3.2</v>
      </c>
      <c r="V6" s="15">
        <f t="shared" si="8"/>
        <v>1.6204320000000001</v>
      </c>
      <c r="W6" s="15">
        <f t="shared" si="9"/>
        <v>13.119017472000001</v>
      </c>
      <c r="X6" s="15">
        <f t="shared" si="10"/>
        <v>8.0150400000000008</v>
      </c>
      <c r="Y6" s="7" t="s">
        <v>87</v>
      </c>
      <c r="Z6" s="7">
        <v>18.02</v>
      </c>
    </row>
    <row r="7" spans="1:26" ht="135" customHeight="1">
      <c r="A7" s="8" t="s">
        <v>80</v>
      </c>
      <c r="B7" s="8" t="s">
        <v>3</v>
      </c>
      <c r="C7" s="8" t="s">
        <v>80</v>
      </c>
      <c r="D7" s="8" t="s">
        <v>3</v>
      </c>
      <c r="E7" s="8">
        <v>18.5</v>
      </c>
      <c r="F7" s="8" t="s">
        <v>402</v>
      </c>
      <c r="G7" s="8" t="s">
        <v>23</v>
      </c>
      <c r="H7" s="8" t="s">
        <v>24</v>
      </c>
      <c r="I7" s="7">
        <v>2014</v>
      </c>
      <c r="J7" s="7"/>
      <c r="K7" s="7">
        <v>187.85</v>
      </c>
      <c r="L7" s="7"/>
      <c r="M7" s="7">
        <v>40</v>
      </c>
      <c r="N7" s="7">
        <v>1638</v>
      </c>
      <c r="O7" s="7">
        <v>982</v>
      </c>
      <c r="P7" s="7">
        <f t="shared" si="0"/>
        <v>5240</v>
      </c>
      <c r="Q7" s="15">
        <f t="shared" si="1"/>
        <v>1.6085160000000001</v>
      </c>
      <c r="R7" s="15">
        <f t="shared" si="2"/>
        <v>984.33399999999995</v>
      </c>
      <c r="S7" s="15">
        <f t="shared" si="4"/>
        <v>2.6577017999999999</v>
      </c>
      <c r="T7" s="15">
        <f t="shared" si="3"/>
        <v>1.6522694210066917</v>
      </c>
      <c r="U7" s="7">
        <v>3.2</v>
      </c>
      <c r="V7" s="15">
        <f t="shared" si="8"/>
        <v>1.59243084</v>
      </c>
      <c r="W7" s="15">
        <f t="shared" si="9"/>
        <v>12.892320080639999</v>
      </c>
      <c r="X7" s="15">
        <f t="shared" si="10"/>
        <v>8.0150399999999991</v>
      </c>
      <c r="Y7" s="7" t="s">
        <v>95</v>
      </c>
      <c r="Z7" s="7">
        <v>15.85</v>
      </c>
    </row>
    <row r="8" spans="1:26" ht="135" customHeight="1">
      <c r="A8" s="8" t="s">
        <v>37</v>
      </c>
      <c r="B8" s="8" t="s">
        <v>3</v>
      </c>
      <c r="C8" s="8" t="s">
        <v>37</v>
      </c>
      <c r="D8" s="8" t="s">
        <v>3</v>
      </c>
      <c r="E8" s="8">
        <v>19.2</v>
      </c>
      <c r="F8" s="8" t="s">
        <v>402</v>
      </c>
      <c r="G8" s="8" t="s">
        <v>23</v>
      </c>
      <c r="H8" s="8" t="s">
        <v>23</v>
      </c>
      <c r="I8" s="7">
        <v>2020</v>
      </c>
      <c r="J8" s="7"/>
      <c r="K8" s="7">
        <v>192.87</v>
      </c>
      <c r="L8" s="7"/>
      <c r="M8" s="7">
        <v>35</v>
      </c>
      <c r="N8" s="7">
        <v>1700</v>
      </c>
      <c r="O8" s="7">
        <v>992</v>
      </c>
      <c r="P8" s="7">
        <f t="shared" si="0"/>
        <v>5384</v>
      </c>
      <c r="Q8" s="15">
        <f t="shared" si="1"/>
        <v>1.6863999999999999</v>
      </c>
      <c r="R8" s="15">
        <f t="shared" si="2"/>
        <v>1038.4120800000001</v>
      </c>
      <c r="S8" s="15">
        <f t="shared" si="4"/>
        <v>2.8037126160000003</v>
      </c>
      <c r="T8" s="15">
        <f t="shared" si="3"/>
        <v>1.6625430597722963</v>
      </c>
      <c r="U8" s="7">
        <v>3.2</v>
      </c>
      <c r="V8" s="15">
        <f t="shared" si="8"/>
        <v>1.6695359999999999</v>
      </c>
      <c r="W8" s="15">
        <f t="shared" si="9"/>
        <v>13.516563456</v>
      </c>
      <c r="X8" s="15">
        <f t="shared" si="10"/>
        <v>8.0150400000000008</v>
      </c>
      <c r="Y8" s="7" t="s">
        <v>87</v>
      </c>
      <c r="Z8" s="7">
        <v>18.98</v>
      </c>
    </row>
    <row r="9" spans="1:26" ht="135" customHeight="1">
      <c r="A9" s="8" t="s">
        <v>38</v>
      </c>
      <c r="B9" s="8" t="s">
        <v>3</v>
      </c>
      <c r="C9" s="8" t="s">
        <v>38</v>
      </c>
      <c r="D9" s="8" t="s">
        <v>3</v>
      </c>
      <c r="E9" s="8">
        <v>18.5</v>
      </c>
      <c r="F9" s="8" t="s">
        <v>402</v>
      </c>
      <c r="G9" s="8" t="s">
        <v>23</v>
      </c>
      <c r="H9" s="8" t="s">
        <v>24</v>
      </c>
      <c r="I9" s="7">
        <v>2018</v>
      </c>
      <c r="J9" s="7"/>
      <c r="K9" s="7">
        <v>192.87</v>
      </c>
      <c r="L9" s="7"/>
      <c r="M9" s="7">
        <v>35</v>
      </c>
      <c r="N9" s="7">
        <v>1675</v>
      </c>
      <c r="O9" s="7">
        <v>992</v>
      </c>
      <c r="P9" s="7">
        <f t="shared" si="0"/>
        <v>5334</v>
      </c>
      <c r="Q9" s="15">
        <f t="shared" si="1"/>
        <v>1.6616</v>
      </c>
      <c r="R9" s="15">
        <f t="shared" si="2"/>
        <v>1028.7685799999999</v>
      </c>
      <c r="S9" s="15">
        <f t="shared" si="4"/>
        <v>2.7776751659999999</v>
      </c>
      <c r="T9" s="15">
        <f t="shared" si="3"/>
        <v>1.6716870281656235</v>
      </c>
      <c r="U9" s="7">
        <v>3.2</v>
      </c>
      <c r="V9" s="15">
        <f t="shared" si="8"/>
        <v>1.644984</v>
      </c>
      <c r="W9" s="15">
        <f t="shared" si="9"/>
        <v>13.317790464</v>
      </c>
      <c r="X9" s="15">
        <f t="shared" si="10"/>
        <v>8.0150400000000008</v>
      </c>
      <c r="Y9" s="7" t="s">
        <v>87</v>
      </c>
      <c r="Z9" s="7">
        <v>18.05</v>
      </c>
    </row>
    <row r="10" spans="1:26" ht="135" customHeight="1">
      <c r="A10" s="8" t="s">
        <v>39</v>
      </c>
      <c r="B10" s="8" t="s">
        <v>3</v>
      </c>
      <c r="C10" s="8" t="s">
        <v>39</v>
      </c>
      <c r="D10" s="8" t="s">
        <v>3</v>
      </c>
      <c r="E10" s="8">
        <v>22.4</v>
      </c>
      <c r="F10" s="8" t="s">
        <v>402</v>
      </c>
      <c r="G10" s="8" t="s">
        <v>23</v>
      </c>
      <c r="H10" s="8" t="s">
        <v>24</v>
      </c>
      <c r="I10" s="7">
        <v>2018</v>
      </c>
      <c r="J10" s="7"/>
      <c r="K10" s="7">
        <v>192.87</v>
      </c>
      <c r="L10" s="7"/>
      <c r="M10" s="7">
        <v>35</v>
      </c>
      <c r="N10" s="7">
        <v>1960</v>
      </c>
      <c r="O10" s="7">
        <v>992</v>
      </c>
      <c r="P10" s="7">
        <f t="shared" si="0"/>
        <v>5904</v>
      </c>
      <c r="Q10" s="15">
        <f t="shared" si="1"/>
        <v>1.94432</v>
      </c>
      <c r="R10" s="15">
        <f t="shared" si="2"/>
        <v>1138.7044800000001</v>
      </c>
      <c r="S10" s="15">
        <f t="shared" si="4"/>
        <v>3.0745020960000007</v>
      </c>
      <c r="T10" s="15">
        <f t="shared" si="3"/>
        <v>1.5812737080315999</v>
      </c>
      <c r="U10" s="7">
        <v>3.2</v>
      </c>
      <c r="V10" s="15">
        <f t="shared" si="8"/>
        <v>1.9248768000000001</v>
      </c>
      <c r="W10" s="15">
        <f t="shared" si="9"/>
        <v>15.5838025728</v>
      </c>
      <c r="X10" s="15">
        <f t="shared" si="10"/>
        <v>8.0150399999999991</v>
      </c>
      <c r="Y10" s="7" t="s">
        <v>95</v>
      </c>
      <c r="Z10" s="7">
        <v>16.97</v>
      </c>
    </row>
    <row r="11" spans="1:26" ht="135" customHeight="1">
      <c r="A11" s="8" t="s">
        <v>128</v>
      </c>
      <c r="B11" s="8" t="s">
        <v>3</v>
      </c>
      <c r="C11" s="8" t="s">
        <v>128</v>
      </c>
      <c r="D11" s="8" t="s">
        <v>3</v>
      </c>
      <c r="E11" s="8"/>
      <c r="F11" s="8"/>
      <c r="G11" s="8" t="s">
        <v>23</v>
      </c>
      <c r="H11" s="8" t="s">
        <v>24</v>
      </c>
      <c r="I11" s="7">
        <v>2011</v>
      </c>
      <c r="J11" s="7"/>
      <c r="K11" s="7">
        <v>308.97000000000003</v>
      </c>
      <c r="L11" s="7">
        <v>324.36</v>
      </c>
      <c r="M11" s="7">
        <v>40</v>
      </c>
      <c r="N11" s="7">
        <v>1638</v>
      </c>
      <c r="O11" s="7">
        <v>982</v>
      </c>
      <c r="P11" s="7">
        <f t="shared" si="0"/>
        <v>5240</v>
      </c>
      <c r="Q11" s="15">
        <f t="shared" si="1"/>
        <v>1.6085160000000001</v>
      </c>
      <c r="R11" s="15">
        <f>(K11*N11+L11*O11)*2/1000</f>
        <v>1649.2287600000002</v>
      </c>
      <c r="S11" s="15">
        <f t="shared" si="4"/>
        <v>4.4529176520000009</v>
      </c>
      <c r="T11" s="15">
        <f t="shared" si="3"/>
        <v>2.7683390479174599</v>
      </c>
      <c r="U11" s="7">
        <v>3.2</v>
      </c>
      <c r="V11" s="15">
        <f t="shared" si="8"/>
        <v>1.59243084</v>
      </c>
      <c r="W11" s="15">
        <f t="shared" si="9"/>
        <v>12.892320080639999</v>
      </c>
      <c r="X11" s="15">
        <f t="shared" si="10"/>
        <v>8.0150399999999991</v>
      </c>
      <c r="Y11" s="7" t="s">
        <v>95</v>
      </c>
      <c r="Z11" s="7">
        <v>14.3</v>
      </c>
    </row>
    <row r="12" spans="1:26" ht="135" customHeight="1">
      <c r="A12" s="8" t="s">
        <v>129</v>
      </c>
      <c r="B12" s="8" t="s">
        <v>3</v>
      </c>
      <c r="C12" s="8" t="s">
        <v>129</v>
      </c>
      <c r="D12" s="8" t="s">
        <v>3</v>
      </c>
      <c r="E12" s="8">
        <v>15.8</v>
      </c>
      <c r="F12" s="8" t="s">
        <v>402</v>
      </c>
      <c r="G12" s="8" t="s">
        <v>23</v>
      </c>
      <c r="H12" s="8" t="s">
        <v>24</v>
      </c>
      <c r="I12" s="7">
        <v>2011</v>
      </c>
      <c r="J12" s="7"/>
      <c r="K12" s="7">
        <v>228.51</v>
      </c>
      <c r="L12" s="7">
        <v>246.4</v>
      </c>
      <c r="M12" s="7">
        <v>40</v>
      </c>
      <c r="N12" s="7">
        <v>1595</v>
      </c>
      <c r="O12" s="7">
        <v>801</v>
      </c>
      <c r="P12" s="7">
        <f t="shared" si="0"/>
        <v>4792</v>
      </c>
      <c r="Q12" s="15">
        <f t="shared" si="1"/>
        <v>1.277595</v>
      </c>
      <c r="R12" s="15">
        <f>(K12*N12+L12*O12)*2/1000</f>
        <v>1123.6796999999999</v>
      </c>
      <c r="S12" s="15">
        <f t="shared" ref="S12:S14" si="11">R12*2.7/1000</f>
        <v>3.0339351900000002</v>
      </c>
      <c r="T12" s="15">
        <f t="shared" ref="T12:T14" si="12">S12/Q12</f>
        <v>2.3747237504843084</v>
      </c>
      <c r="U12" s="7">
        <v>3.2</v>
      </c>
      <c r="V12" s="15">
        <f t="shared" si="8"/>
        <v>1.2648190500000001</v>
      </c>
      <c r="W12" s="15">
        <f t="shared" si="9"/>
        <v>10.2399750288</v>
      </c>
      <c r="X12" s="15">
        <f t="shared" si="10"/>
        <v>8.0150399999999991</v>
      </c>
      <c r="Y12" s="7" t="s">
        <v>96</v>
      </c>
      <c r="Z12" s="7">
        <v>14.48</v>
      </c>
    </row>
    <row r="13" spans="1:26" ht="135" customHeight="1">
      <c r="A13" s="8" t="s">
        <v>130</v>
      </c>
      <c r="B13" s="8" t="s">
        <v>3</v>
      </c>
      <c r="C13" s="8" t="s">
        <v>130</v>
      </c>
      <c r="D13" s="8" t="s">
        <v>3</v>
      </c>
      <c r="E13" s="8">
        <v>23</v>
      </c>
      <c r="F13" s="8" t="s">
        <v>402</v>
      </c>
      <c r="G13" s="8" t="s">
        <v>23</v>
      </c>
      <c r="H13" s="8" t="s">
        <v>24</v>
      </c>
      <c r="I13" s="7">
        <v>2013</v>
      </c>
      <c r="J13" s="7"/>
      <c r="K13" s="7">
        <v>221.88</v>
      </c>
      <c r="L13" s="7"/>
      <c r="M13" s="7">
        <v>40</v>
      </c>
      <c r="N13" s="7">
        <v>1954</v>
      </c>
      <c r="O13" s="7">
        <v>982</v>
      </c>
      <c r="P13" s="7">
        <f t="shared" si="0"/>
        <v>5872</v>
      </c>
      <c r="Q13" s="15">
        <f t="shared" si="1"/>
        <v>1.918828</v>
      </c>
      <c r="R13" s="15">
        <f t="shared" ref="R13" si="13">(K13/100)*(P13/10)</f>
        <v>1302.8793600000001</v>
      </c>
      <c r="S13" s="15">
        <f t="shared" si="11"/>
        <v>3.5177742720000005</v>
      </c>
      <c r="T13" s="15">
        <f t="shared" si="12"/>
        <v>1.8332931727075072</v>
      </c>
      <c r="U13" s="7">
        <v>3.2</v>
      </c>
      <c r="V13" s="15">
        <f t="shared" si="8"/>
        <v>1.8996397199999999</v>
      </c>
      <c r="W13" s="15">
        <f t="shared" si="9"/>
        <v>15.379483173119999</v>
      </c>
      <c r="X13" s="15">
        <f t="shared" si="10"/>
        <v>8.0150399999999991</v>
      </c>
      <c r="Y13" s="7" t="s">
        <v>96</v>
      </c>
      <c r="Z13" s="7">
        <v>15.37</v>
      </c>
    </row>
    <row r="14" spans="1:26" ht="135" customHeight="1">
      <c r="A14" s="8" t="s">
        <v>131</v>
      </c>
      <c r="B14" s="8" t="s">
        <v>3</v>
      </c>
      <c r="C14" s="8" t="s">
        <v>131</v>
      </c>
      <c r="D14" s="8" t="s">
        <v>3</v>
      </c>
      <c r="E14" s="8"/>
      <c r="F14" s="8" t="s">
        <v>402</v>
      </c>
      <c r="G14" s="8" t="s">
        <v>23</v>
      </c>
      <c r="H14" s="8" t="s">
        <v>24</v>
      </c>
      <c r="I14" s="7">
        <v>2011</v>
      </c>
      <c r="J14" s="7"/>
      <c r="K14" s="7">
        <v>308.97000000000003</v>
      </c>
      <c r="L14" s="7">
        <v>324.36</v>
      </c>
      <c r="M14" s="7">
        <v>40</v>
      </c>
      <c r="N14" s="7">
        <v>1638</v>
      </c>
      <c r="O14" s="7">
        <v>982</v>
      </c>
      <c r="P14" s="7">
        <f t="shared" si="0"/>
        <v>5240</v>
      </c>
      <c r="Q14" s="15">
        <f t="shared" si="1"/>
        <v>1.6085160000000001</v>
      </c>
      <c r="R14" s="15">
        <f>(K14*N14+L14*O14)*2/1000</f>
        <v>1649.2287600000002</v>
      </c>
      <c r="S14" s="15">
        <f t="shared" si="11"/>
        <v>4.4529176520000009</v>
      </c>
      <c r="T14" s="15">
        <f t="shared" si="12"/>
        <v>2.7683390479174599</v>
      </c>
      <c r="U14" s="7">
        <v>3.2</v>
      </c>
      <c r="V14" s="15">
        <f t="shared" si="8"/>
        <v>1.59243084</v>
      </c>
      <c r="W14" s="15">
        <f t="shared" si="9"/>
        <v>12.892320080639999</v>
      </c>
      <c r="X14" s="15">
        <f t="shared" si="10"/>
        <v>8.0150399999999991</v>
      </c>
      <c r="Y14" s="7" t="s">
        <v>96</v>
      </c>
      <c r="Z14" s="7">
        <v>15.23</v>
      </c>
    </row>
    <row r="15" spans="1:26" ht="135" customHeight="1">
      <c r="A15" s="8" t="s">
        <v>132</v>
      </c>
      <c r="B15" s="8" t="s">
        <v>3</v>
      </c>
      <c r="C15" s="8" t="s">
        <v>132</v>
      </c>
      <c r="D15" s="8" t="s">
        <v>3</v>
      </c>
      <c r="E15" s="8">
        <v>22</v>
      </c>
      <c r="F15" s="8" t="s">
        <v>402</v>
      </c>
      <c r="G15" s="8" t="s">
        <v>23</v>
      </c>
      <c r="H15" s="8" t="s">
        <v>24</v>
      </c>
      <c r="I15" s="7">
        <v>2013</v>
      </c>
      <c r="J15" s="7"/>
      <c r="K15" s="7">
        <v>221.88</v>
      </c>
      <c r="L15" s="7"/>
      <c r="M15" s="7">
        <v>40</v>
      </c>
      <c r="N15" s="7">
        <v>1954</v>
      </c>
      <c r="O15" s="7">
        <v>982</v>
      </c>
      <c r="P15" s="7">
        <f t="shared" ref="P15:P20" si="14">(N15+O15)*2</f>
        <v>5872</v>
      </c>
      <c r="Q15" s="15">
        <f t="shared" ref="Q15:Q20" si="15">N15*O15/(1000^2)</f>
        <v>1.918828</v>
      </c>
      <c r="R15" s="15">
        <f t="shared" ref="R15" si="16">(K15/100)*(P15/10)</f>
        <v>1302.8793600000001</v>
      </c>
      <c r="S15" s="15">
        <f t="shared" ref="S15" si="17">R15*2.7/1000</f>
        <v>3.5177742720000005</v>
      </c>
      <c r="T15" s="15">
        <f t="shared" ref="T15" si="18">S15/Q15</f>
        <v>1.8332931727075072</v>
      </c>
      <c r="U15" s="7">
        <v>3.2</v>
      </c>
      <c r="V15" s="15">
        <f t="shared" ref="V15:V20" si="19">0.99*Q15</f>
        <v>1.8996397199999999</v>
      </c>
      <c r="W15" s="15">
        <f t="shared" ref="W15:W20" si="20">U15*V15*2.53</f>
        <v>15.379483173119999</v>
      </c>
      <c r="X15" s="15">
        <f t="shared" ref="X15:X20" si="21">W15/Q15</f>
        <v>8.0150399999999991</v>
      </c>
      <c r="Y15" s="7" t="s">
        <v>95</v>
      </c>
      <c r="Z15" s="7">
        <v>16.63</v>
      </c>
    </row>
    <row r="16" spans="1:26" ht="135" customHeight="1">
      <c r="A16" s="8" t="s">
        <v>133</v>
      </c>
      <c r="B16" s="8" t="s">
        <v>3</v>
      </c>
      <c r="C16" s="8" t="s">
        <v>133</v>
      </c>
      <c r="D16" s="8" t="s">
        <v>3</v>
      </c>
      <c r="E16" s="8">
        <v>22.4</v>
      </c>
      <c r="F16" s="8" t="s">
        <v>402</v>
      </c>
      <c r="G16" s="8" t="s">
        <v>23</v>
      </c>
      <c r="H16" s="8" t="s">
        <v>24</v>
      </c>
      <c r="I16" s="7">
        <v>2016</v>
      </c>
      <c r="J16" s="7"/>
      <c r="K16" s="7">
        <v>163.6</v>
      </c>
      <c r="L16" s="7"/>
      <c r="M16" s="7">
        <v>40</v>
      </c>
      <c r="N16" s="7">
        <v>1960</v>
      </c>
      <c r="O16" s="7">
        <v>992</v>
      </c>
      <c r="P16" s="7">
        <f t="shared" si="14"/>
        <v>5904</v>
      </c>
      <c r="Q16" s="15">
        <f t="shared" si="15"/>
        <v>1.94432</v>
      </c>
      <c r="R16" s="15">
        <f t="shared" ref="R16" si="22">(K16/100)*(P16/10)</f>
        <v>965.89439999999991</v>
      </c>
      <c r="S16" s="15">
        <f t="shared" ref="S16" si="23">R16*2.7/1000</f>
        <v>2.6079148799999996</v>
      </c>
      <c r="T16" s="15">
        <f t="shared" ref="T16" si="24">S16/Q16</f>
        <v>1.341299210006583</v>
      </c>
      <c r="U16" s="7">
        <v>3.2</v>
      </c>
      <c r="V16" s="15">
        <f t="shared" si="19"/>
        <v>1.9248768000000001</v>
      </c>
      <c r="W16" s="15">
        <f t="shared" si="20"/>
        <v>15.5838025728</v>
      </c>
      <c r="X16" s="15">
        <f t="shared" si="21"/>
        <v>8.0150399999999991</v>
      </c>
      <c r="Y16" s="7" t="s">
        <v>96</v>
      </c>
      <c r="Z16" s="7">
        <v>17.489999999999998</v>
      </c>
    </row>
    <row r="17" spans="1:26" ht="135" customHeight="1">
      <c r="A17" s="8" t="s">
        <v>134</v>
      </c>
      <c r="B17" s="8" t="s">
        <v>3</v>
      </c>
      <c r="C17" s="8" t="s">
        <v>134</v>
      </c>
      <c r="D17" s="8" t="s">
        <v>3</v>
      </c>
      <c r="E17" s="8">
        <v>24.9</v>
      </c>
      <c r="F17" s="8" t="s">
        <v>402</v>
      </c>
      <c r="G17" s="8" t="s">
        <v>23</v>
      </c>
      <c r="H17" s="8" t="s">
        <v>23</v>
      </c>
      <c r="I17" s="7">
        <v>2020</v>
      </c>
      <c r="J17" s="7"/>
      <c r="K17" s="7">
        <v>159.07</v>
      </c>
      <c r="L17" s="7"/>
      <c r="M17" s="7">
        <v>40</v>
      </c>
      <c r="N17" s="7">
        <v>2109</v>
      </c>
      <c r="O17" s="7">
        <v>1048</v>
      </c>
      <c r="P17" s="7">
        <f t="shared" si="14"/>
        <v>6314</v>
      </c>
      <c r="Q17" s="15">
        <f t="shared" si="15"/>
        <v>2.210232</v>
      </c>
      <c r="R17" s="15">
        <f t="shared" ref="R17" si="25">(K17/100)*(P17/10)</f>
        <v>1004.36798</v>
      </c>
      <c r="S17" s="15">
        <f t="shared" ref="S17" si="26">R17*2.7/1000</f>
        <v>2.7117935460000004</v>
      </c>
      <c r="T17" s="15">
        <f t="shared" ref="T17" si="27">S17/Q17</f>
        <v>1.2269271035800768</v>
      </c>
      <c r="U17" s="7">
        <v>3.2</v>
      </c>
      <c r="V17" s="15">
        <f t="shared" si="19"/>
        <v>2.1881296799999999</v>
      </c>
      <c r="W17" s="15">
        <f t="shared" si="20"/>
        <v>17.715097889279999</v>
      </c>
      <c r="X17" s="15">
        <f t="shared" si="21"/>
        <v>8.0150399999999991</v>
      </c>
      <c r="Y17" s="7" t="s">
        <v>135</v>
      </c>
      <c r="Z17" s="7">
        <v>18.3</v>
      </c>
    </row>
    <row r="18" spans="1:26" ht="135" customHeight="1">
      <c r="A18" s="8" t="s">
        <v>136</v>
      </c>
      <c r="B18" s="8" t="s">
        <v>3</v>
      </c>
      <c r="C18" s="8" t="s">
        <v>136</v>
      </c>
      <c r="D18" s="8" t="s">
        <v>3</v>
      </c>
      <c r="E18" s="8">
        <v>21.1</v>
      </c>
      <c r="F18" s="8" t="s">
        <v>402</v>
      </c>
      <c r="G18" s="8" t="s">
        <v>23</v>
      </c>
      <c r="H18" s="8" t="s">
        <v>23</v>
      </c>
      <c r="I18" s="7">
        <v>2020</v>
      </c>
      <c r="J18" s="7"/>
      <c r="K18" s="7">
        <v>159.07</v>
      </c>
      <c r="L18" s="7"/>
      <c r="M18" s="7">
        <v>40</v>
      </c>
      <c r="N18" s="7">
        <v>1765</v>
      </c>
      <c r="O18" s="7">
        <v>1048</v>
      </c>
      <c r="P18" s="7">
        <f t="shared" si="14"/>
        <v>5626</v>
      </c>
      <c r="Q18" s="15">
        <f t="shared" si="15"/>
        <v>1.84972</v>
      </c>
      <c r="R18" s="15">
        <f t="shared" ref="R18:R20" si="28">(K18/100)*(P18/10)</f>
        <v>894.92782</v>
      </c>
      <c r="S18" s="15">
        <f t="shared" ref="S18:S20" si="29">R18*2.7/1000</f>
        <v>2.416305114</v>
      </c>
      <c r="T18" s="15">
        <f t="shared" ref="T18:T20" si="30">S18/Q18</f>
        <v>1.3063085840019031</v>
      </c>
      <c r="U18" s="7">
        <v>3.2</v>
      </c>
      <c r="V18" s="15">
        <f t="shared" si="19"/>
        <v>1.8312227999999999</v>
      </c>
      <c r="W18" s="15">
        <f t="shared" si="20"/>
        <v>14.825579788799999</v>
      </c>
      <c r="X18" s="15">
        <f t="shared" si="21"/>
        <v>8.0150399999999991</v>
      </c>
      <c r="Y18" s="7" t="s">
        <v>87</v>
      </c>
      <c r="Z18" s="7">
        <v>18.899999999999999</v>
      </c>
    </row>
    <row r="19" spans="1:26" ht="135" customHeight="1">
      <c r="A19" s="8" t="s">
        <v>142</v>
      </c>
      <c r="B19" s="8" t="s">
        <v>3</v>
      </c>
      <c r="C19" s="8" t="s">
        <v>142</v>
      </c>
      <c r="D19" s="8" t="s">
        <v>3</v>
      </c>
      <c r="E19" s="8">
        <v>34.4</v>
      </c>
      <c r="F19" s="8" t="s">
        <v>424</v>
      </c>
      <c r="G19" s="8" t="s">
        <v>23</v>
      </c>
      <c r="H19" s="8" t="s">
        <v>24</v>
      </c>
      <c r="I19" s="7">
        <v>2021</v>
      </c>
      <c r="J19" s="7"/>
      <c r="K19" s="7">
        <v>184.33</v>
      </c>
      <c r="L19" s="7"/>
      <c r="M19" s="7">
        <v>35</v>
      </c>
      <c r="N19" s="7">
        <v>2384</v>
      </c>
      <c r="O19" s="7">
        <v>1303</v>
      </c>
      <c r="P19" s="7">
        <f t="shared" si="14"/>
        <v>7374</v>
      </c>
      <c r="Q19" s="15">
        <f t="shared" si="15"/>
        <v>3.1063519999999998</v>
      </c>
      <c r="R19" s="15">
        <f t="shared" si="28"/>
        <v>1359.2494200000001</v>
      </c>
      <c r="S19" s="15">
        <f t="shared" si="29"/>
        <v>3.6699734340000005</v>
      </c>
      <c r="T19" s="15">
        <f t="shared" si="30"/>
        <v>1.1814415861434895</v>
      </c>
      <c r="U19" s="7">
        <v>3.2</v>
      </c>
      <c r="V19" s="15">
        <f t="shared" si="19"/>
        <v>3.0752884799999998</v>
      </c>
      <c r="W19" s="15">
        <f t="shared" si="20"/>
        <v>24.897535534079999</v>
      </c>
      <c r="X19" s="15">
        <f t="shared" si="21"/>
        <v>8.0150400000000008</v>
      </c>
      <c r="Y19" s="7" t="s">
        <v>87</v>
      </c>
      <c r="Z19" s="7">
        <v>20.6</v>
      </c>
    </row>
    <row r="20" spans="1:26" ht="135" customHeight="1">
      <c r="A20" s="8" t="s">
        <v>143</v>
      </c>
      <c r="B20" s="8" t="s">
        <v>3</v>
      </c>
      <c r="C20" s="8" t="s">
        <v>143</v>
      </c>
      <c r="D20" s="8" t="s">
        <v>3</v>
      </c>
      <c r="E20" s="8">
        <v>23.4</v>
      </c>
      <c r="F20" s="8" t="s">
        <v>402</v>
      </c>
      <c r="G20" s="8" t="s">
        <v>23</v>
      </c>
      <c r="H20" s="8" t="s">
        <v>24</v>
      </c>
      <c r="I20" s="7">
        <v>2019</v>
      </c>
      <c r="J20" s="7"/>
      <c r="K20" s="7">
        <v>192.87</v>
      </c>
      <c r="L20" s="7"/>
      <c r="M20" s="7">
        <v>35</v>
      </c>
      <c r="N20" s="7">
        <v>2078</v>
      </c>
      <c r="O20" s="7">
        <v>992</v>
      </c>
      <c r="P20" s="7">
        <f t="shared" si="14"/>
        <v>6140</v>
      </c>
      <c r="Q20" s="15">
        <f t="shared" si="15"/>
        <v>2.0613760000000001</v>
      </c>
      <c r="R20" s="15">
        <f t="shared" si="28"/>
        <v>1184.2218</v>
      </c>
      <c r="S20" s="15">
        <f t="shared" si="29"/>
        <v>3.1973988600000003</v>
      </c>
      <c r="T20" s="15">
        <f t="shared" si="30"/>
        <v>1.5510992948399516</v>
      </c>
      <c r="U20" s="7">
        <v>3.2</v>
      </c>
      <c r="V20" s="15">
        <f t="shared" si="19"/>
        <v>2.0407622400000003</v>
      </c>
      <c r="W20" s="15">
        <f t="shared" si="20"/>
        <v>16.52201109504</v>
      </c>
      <c r="X20" s="15">
        <f t="shared" si="21"/>
        <v>8.0150399999999991</v>
      </c>
      <c r="Y20" s="7" t="s">
        <v>87</v>
      </c>
      <c r="Z20" s="7">
        <v>19.399999999999999</v>
      </c>
    </row>
    <row r="21" spans="1:26" ht="135" customHeight="1">
      <c r="A21" s="7" t="s">
        <v>99</v>
      </c>
      <c r="B21" s="7" t="s">
        <v>63</v>
      </c>
      <c r="C21" s="7" t="s">
        <v>99</v>
      </c>
      <c r="D21" s="7" t="s">
        <v>63</v>
      </c>
      <c r="E21" s="7">
        <v>22.2</v>
      </c>
      <c r="F21" s="7" t="s">
        <v>402</v>
      </c>
      <c r="G21" s="7" t="s">
        <v>23</v>
      </c>
      <c r="H21" s="7" t="s">
        <v>23</v>
      </c>
      <c r="I21" s="7">
        <v>2017</v>
      </c>
      <c r="J21" s="7"/>
      <c r="K21" s="7">
        <v>191.74</v>
      </c>
      <c r="L21" s="7"/>
      <c r="M21" s="7">
        <v>35</v>
      </c>
      <c r="N21" s="7">
        <v>1956</v>
      </c>
      <c r="O21" s="7">
        <v>992</v>
      </c>
      <c r="P21" s="7">
        <f t="shared" si="0"/>
        <v>5896</v>
      </c>
      <c r="Q21" s="15">
        <f t="shared" si="1"/>
        <v>1.9403520000000001</v>
      </c>
      <c r="R21" s="15">
        <f t="shared" si="2"/>
        <v>1130.4990400000002</v>
      </c>
      <c r="S21" s="15">
        <f t="shared" si="4"/>
        <v>3.0523474080000006</v>
      </c>
      <c r="T21" s="15">
        <f t="shared" si="3"/>
        <v>1.5730895260241444</v>
      </c>
      <c r="U21" s="7">
        <v>3.2</v>
      </c>
      <c r="V21" s="15">
        <f t="shared" si="8"/>
        <v>1.9209484800000001</v>
      </c>
      <c r="W21" s="15">
        <f t="shared" si="9"/>
        <v>15.55199889408</v>
      </c>
      <c r="X21" s="15">
        <f t="shared" si="10"/>
        <v>8.0150399999999991</v>
      </c>
      <c r="Y21" s="7" t="s">
        <v>95</v>
      </c>
      <c r="Z21" s="7">
        <v>16.7</v>
      </c>
    </row>
    <row r="22" spans="1:26" ht="135" customHeight="1">
      <c r="A22" s="7" t="s">
        <v>100</v>
      </c>
      <c r="B22" s="7" t="s">
        <v>63</v>
      </c>
      <c r="C22" s="7" t="s">
        <v>100</v>
      </c>
      <c r="D22" s="7" t="s">
        <v>63</v>
      </c>
      <c r="E22" s="7">
        <v>19.5</v>
      </c>
      <c r="F22" s="7" t="s">
        <v>402</v>
      </c>
      <c r="G22" s="7" t="s">
        <v>23</v>
      </c>
      <c r="H22" s="7" t="s">
        <v>24</v>
      </c>
      <c r="I22" s="7">
        <v>2013</v>
      </c>
      <c r="J22" s="7"/>
      <c r="K22" s="7">
        <v>370.28</v>
      </c>
      <c r="L22" s="7"/>
      <c r="M22" s="7">
        <v>42</v>
      </c>
      <c r="N22" s="7">
        <v>1650</v>
      </c>
      <c r="O22" s="7">
        <v>990</v>
      </c>
      <c r="P22" s="7">
        <f t="shared" si="0"/>
        <v>5280</v>
      </c>
      <c r="Q22" s="15">
        <f t="shared" si="1"/>
        <v>1.6335</v>
      </c>
      <c r="R22" s="15">
        <f t="shared" si="2"/>
        <v>1955.0783999999999</v>
      </c>
      <c r="S22" s="15">
        <f t="shared" si="4"/>
        <v>5.2787116800000007</v>
      </c>
      <c r="T22" s="15">
        <f t="shared" si="3"/>
        <v>3.2315345454545459</v>
      </c>
      <c r="U22" s="7" t="s">
        <v>78</v>
      </c>
      <c r="V22" s="15">
        <f t="shared" si="8"/>
        <v>1.617165</v>
      </c>
      <c r="W22" s="15"/>
      <c r="X22" s="15"/>
      <c r="Y22" s="7" t="s">
        <v>95</v>
      </c>
      <c r="Z22" s="7">
        <v>15</v>
      </c>
    </row>
    <row r="23" spans="1:26" ht="135" customHeight="1">
      <c r="A23" s="7" t="s">
        <v>101</v>
      </c>
      <c r="B23" s="7" t="s">
        <v>63</v>
      </c>
      <c r="C23" s="7" t="s">
        <v>101</v>
      </c>
      <c r="D23" s="7" t="s">
        <v>63</v>
      </c>
      <c r="E23" s="7">
        <v>22.2</v>
      </c>
      <c r="F23" s="7" t="s">
        <v>402</v>
      </c>
      <c r="G23" s="7" t="s">
        <v>23</v>
      </c>
      <c r="H23" s="7" t="s">
        <v>23</v>
      </c>
      <c r="I23" s="7">
        <v>2018</v>
      </c>
      <c r="J23" s="7"/>
      <c r="K23" s="7">
        <v>191.74</v>
      </c>
      <c r="L23" s="7"/>
      <c r="M23" s="7">
        <v>35</v>
      </c>
      <c r="N23" s="7">
        <v>1970</v>
      </c>
      <c r="O23" s="7">
        <v>998</v>
      </c>
      <c r="P23" s="7">
        <f t="shared" si="0"/>
        <v>5936</v>
      </c>
      <c r="Q23" s="15">
        <f t="shared" si="1"/>
        <v>1.9660599999999999</v>
      </c>
      <c r="R23" s="15">
        <f t="shared" si="2"/>
        <v>1138.1686400000001</v>
      </c>
      <c r="S23" s="15">
        <f t="shared" si="4"/>
        <v>3.0730553280000006</v>
      </c>
      <c r="T23" s="15">
        <f t="shared" si="3"/>
        <v>1.5630526677720928</v>
      </c>
      <c r="U23" s="7">
        <v>3.2</v>
      </c>
      <c r="V23" s="15">
        <f t="shared" si="8"/>
        <v>1.9463994</v>
      </c>
      <c r="W23" s="15">
        <f t="shared" si="9"/>
        <v>15.7580495424</v>
      </c>
      <c r="X23" s="15">
        <f t="shared" si="10"/>
        <v>8.0150400000000008</v>
      </c>
      <c r="Y23" s="7" t="s">
        <v>96</v>
      </c>
      <c r="Z23" s="7">
        <v>19.100000000000001</v>
      </c>
    </row>
    <row r="24" spans="1:26" ht="135" customHeight="1">
      <c r="A24" s="7" t="s">
        <v>54</v>
      </c>
      <c r="B24" s="7" t="s">
        <v>55</v>
      </c>
      <c r="C24" s="7" t="s">
        <v>54</v>
      </c>
      <c r="D24" s="7" t="s">
        <v>55</v>
      </c>
      <c r="E24" s="7">
        <v>22.6</v>
      </c>
      <c r="F24" s="7" t="s">
        <v>402</v>
      </c>
      <c r="G24" s="7" t="s">
        <v>23</v>
      </c>
      <c r="H24" s="7" t="s">
        <v>24</v>
      </c>
      <c r="I24" s="7">
        <v>2019</v>
      </c>
      <c r="J24" s="7"/>
      <c r="K24" s="7">
        <v>180.06</v>
      </c>
      <c r="L24" s="7"/>
      <c r="M24" s="7">
        <v>40</v>
      </c>
      <c r="N24" s="7">
        <v>2000</v>
      </c>
      <c r="O24" s="7">
        <v>992</v>
      </c>
      <c r="P24" s="7">
        <f t="shared" si="0"/>
        <v>5984</v>
      </c>
      <c r="Q24" s="15">
        <f t="shared" si="1"/>
        <v>1.984</v>
      </c>
      <c r="R24" s="15">
        <f t="shared" si="2"/>
        <v>1077.4790399999999</v>
      </c>
      <c r="S24" s="15">
        <f t="shared" si="4"/>
        <v>2.9091934080000001</v>
      </c>
      <c r="T24" s="15">
        <f t="shared" si="3"/>
        <v>1.4663273225806452</v>
      </c>
      <c r="U24" s="7" t="s">
        <v>78</v>
      </c>
      <c r="V24" s="15">
        <f t="shared" si="8"/>
        <v>1.9641599999999999</v>
      </c>
      <c r="W24" s="15"/>
      <c r="X24" s="15"/>
      <c r="Y24" s="7" t="s">
        <v>96</v>
      </c>
      <c r="Z24" s="7">
        <v>18.100000000000001</v>
      </c>
    </row>
    <row r="25" spans="1:26" ht="135" customHeight="1">
      <c r="A25" s="7" t="s">
        <v>56</v>
      </c>
      <c r="B25" s="7" t="s">
        <v>55</v>
      </c>
      <c r="C25" s="7" t="s">
        <v>56</v>
      </c>
      <c r="D25" s="7" t="s">
        <v>55</v>
      </c>
      <c r="E25" s="7">
        <v>18.7</v>
      </c>
      <c r="F25" s="7" t="s">
        <v>402</v>
      </c>
      <c r="G25" s="7" t="s">
        <v>23</v>
      </c>
      <c r="H25" s="7" t="s">
        <v>24</v>
      </c>
      <c r="I25" s="7">
        <v>2016</v>
      </c>
      <c r="J25" s="7"/>
      <c r="K25" s="7">
        <v>188.45</v>
      </c>
      <c r="L25" s="7"/>
      <c r="M25" s="7">
        <v>35</v>
      </c>
      <c r="N25" s="7">
        <v>1640</v>
      </c>
      <c r="O25" s="7">
        <v>998</v>
      </c>
      <c r="P25" s="7">
        <f t="shared" si="0"/>
        <v>5276</v>
      </c>
      <c r="Q25" s="15">
        <f t="shared" si="1"/>
        <v>1.63672</v>
      </c>
      <c r="R25" s="15">
        <f t="shared" si="2"/>
        <v>994.26220000000001</v>
      </c>
      <c r="S25" s="15">
        <f t="shared" si="4"/>
        <v>2.6845079400000005</v>
      </c>
      <c r="T25" s="15">
        <f t="shared" si="3"/>
        <v>1.6401754362383307</v>
      </c>
      <c r="U25" s="7">
        <v>3.2</v>
      </c>
      <c r="V25" s="15">
        <f t="shared" si="8"/>
        <v>1.6203528</v>
      </c>
      <c r="W25" s="15">
        <f t="shared" si="9"/>
        <v>13.118376268799999</v>
      </c>
      <c r="X25" s="15">
        <f t="shared" si="10"/>
        <v>8.0150399999999991</v>
      </c>
      <c r="Y25" s="7" t="s">
        <v>96</v>
      </c>
      <c r="Z25" s="7">
        <v>17.100000000000001</v>
      </c>
    </row>
    <row r="26" spans="1:26" ht="135" customHeight="1">
      <c r="A26" s="7" t="s">
        <v>57</v>
      </c>
      <c r="B26" s="7" t="s">
        <v>55</v>
      </c>
      <c r="C26" s="7" t="s">
        <v>57</v>
      </c>
      <c r="D26" s="7" t="s">
        <v>55</v>
      </c>
      <c r="E26" s="7">
        <v>22.9</v>
      </c>
      <c r="F26" s="7" t="s">
        <v>402</v>
      </c>
      <c r="G26" s="7" t="s">
        <v>23</v>
      </c>
      <c r="H26" s="7" t="s">
        <v>24</v>
      </c>
      <c r="I26" s="7">
        <v>2016</v>
      </c>
      <c r="J26" s="7"/>
      <c r="K26" s="7">
        <v>248.36</v>
      </c>
      <c r="L26" s="7">
        <v>228.51</v>
      </c>
      <c r="M26" s="7">
        <v>40</v>
      </c>
      <c r="N26" s="7">
        <v>1960</v>
      </c>
      <c r="O26" s="7">
        <v>998</v>
      </c>
      <c r="P26" s="7">
        <f t="shared" si="0"/>
        <v>5916</v>
      </c>
      <c r="Q26" s="15">
        <f t="shared" si="1"/>
        <v>1.95608</v>
      </c>
      <c r="R26" s="15">
        <f>(K26*N26+L26*O26)*2/1000</f>
        <v>1429.6771600000002</v>
      </c>
      <c r="S26" s="15">
        <f t="shared" si="4"/>
        <v>3.8601283320000008</v>
      </c>
      <c r="T26" s="15">
        <f t="shared" si="3"/>
        <v>1.9734000306735924</v>
      </c>
      <c r="U26" s="7">
        <v>3.2</v>
      </c>
      <c r="V26" s="15">
        <f t="shared" si="8"/>
        <v>1.9365192</v>
      </c>
      <c r="W26" s="15">
        <f t="shared" si="9"/>
        <v>15.678059443199999</v>
      </c>
      <c r="X26" s="15">
        <f t="shared" si="10"/>
        <v>8.0150399999999991</v>
      </c>
      <c r="Y26" s="7" t="s">
        <v>96</v>
      </c>
      <c r="Z26" s="7">
        <v>18.399999999999999</v>
      </c>
    </row>
    <row r="27" spans="1:26" ht="135" customHeight="1">
      <c r="A27" s="7" t="s">
        <v>140</v>
      </c>
      <c r="B27" s="7" t="s">
        <v>55</v>
      </c>
      <c r="C27" s="7" t="s">
        <v>140</v>
      </c>
      <c r="D27" s="7" t="s">
        <v>55</v>
      </c>
      <c r="E27" s="7">
        <v>18.5</v>
      </c>
      <c r="F27" s="7" t="s">
        <v>402</v>
      </c>
      <c r="G27" s="7" t="s">
        <v>23</v>
      </c>
      <c r="H27" s="7" t="s">
        <v>24</v>
      </c>
      <c r="I27" s="7">
        <v>2020</v>
      </c>
      <c r="J27" s="7"/>
      <c r="K27" s="7">
        <v>189.11</v>
      </c>
      <c r="L27" s="7"/>
      <c r="M27" s="7">
        <v>35</v>
      </c>
      <c r="N27" s="7">
        <v>1675</v>
      </c>
      <c r="O27" s="7">
        <v>992</v>
      </c>
      <c r="P27" s="7">
        <f t="shared" si="0"/>
        <v>5334</v>
      </c>
      <c r="Q27" s="15">
        <f t="shared" si="1"/>
        <v>1.6616</v>
      </c>
      <c r="R27" s="15">
        <f t="shared" ref="R27:R28" si="31">(K27/100)*(P27/10)</f>
        <v>1008.7127400000001</v>
      </c>
      <c r="S27" s="15">
        <f t="shared" ref="S27:S28" si="32">R27*2.7/1000</f>
        <v>2.7235243980000003</v>
      </c>
      <c r="T27" s="15">
        <f t="shared" ref="T27:T28" si="33">S27/Q27</f>
        <v>1.6390974951853639</v>
      </c>
      <c r="U27" s="7" t="s">
        <v>78</v>
      </c>
      <c r="V27" s="15">
        <f t="shared" si="8"/>
        <v>1.644984</v>
      </c>
      <c r="W27" s="15"/>
      <c r="X27" s="15"/>
      <c r="Y27" s="7" t="s">
        <v>96</v>
      </c>
      <c r="Z27" s="7">
        <v>18.100000000000001</v>
      </c>
    </row>
    <row r="28" spans="1:26" ht="135" customHeight="1">
      <c r="A28" s="7" t="s">
        <v>141</v>
      </c>
      <c r="B28" s="7" t="s">
        <v>55</v>
      </c>
      <c r="C28" s="7" t="s">
        <v>141</v>
      </c>
      <c r="D28" s="7" t="s">
        <v>55</v>
      </c>
      <c r="E28" s="7">
        <v>19</v>
      </c>
      <c r="F28" s="7" t="s">
        <v>402</v>
      </c>
      <c r="G28" s="7" t="s">
        <v>23</v>
      </c>
      <c r="H28" s="7" t="s">
        <v>24</v>
      </c>
      <c r="I28" s="7">
        <v>2013</v>
      </c>
      <c r="J28" s="7"/>
      <c r="K28" s="7">
        <v>188.45</v>
      </c>
      <c r="L28" s="7"/>
      <c r="M28" s="7">
        <v>35</v>
      </c>
      <c r="N28" s="7">
        <v>1645</v>
      </c>
      <c r="O28" s="7">
        <v>983</v>
      </c>
      <c r="P28" s="7">
        <f t="shared" si="0"/>
        <v>5256</v>
      </c>
      <c r="Q28" s="15">
        <f t="shared" si="1"/>
        <v>1.617035</v>
      </c>
      <c r="R28" s="15">
        <f t="shared" si="31"/>
        <v>990.4932</v>
      </c>
      <c r="S28" s="15">
        <f t="shared" si="32"/>
        <v>2.6743316400000001</v>
      </c>
      <c r="T28" s="15">
        <f t="shared" si="33"/>
        <v>1.6538489519398158</v>
      </c>
      <c r="U28" s="7">
        <v>3.2</v>
      </c>
      <c r="V28" s="15">
        <f t="shared" si="8"/>
        <v>1.6008646499999999</v>
      </c>
      <c r="W28" s="15">
        <f t="shared" ref="W28" si="34">U28*V28*2.53</f>
        <v>12.960600206400001</v>
      </c>
      <c r="X28" s="15">
        <f t="shared" ref="X28" si="35">W28/Q28</f>
        <v>8.0150400000000008</v>
      </c>
      <c r="Y28" s="7" t="s">
        <v>95</v>
      </c>
      <c r="Z28" s="7">
        <v>15.5</v>
      </c>
    </row>
    <row r="29" spans="1:26" ht="135" customHeight="1">
      <c r="A29" s="7" t="s">
        <v>102</v>
      </c>
      <c r="B29" s="7" t="s">
        <v>64</v>
      </c>
      <c r="C29" s="7" t="s">
        <v>102</v>
      </c>
      <c r="D29" s="7" t="s">
        <v>64</v>
      </c>
      <c r="E29" s="7">
        <v>18.7</v>
      </c>
      <c r="F29" s="7" t="s">
        <v>402</v>
      </c>
      <c r="G29" s="7" t="s">
        <v>23</v>
      </c>
      <c r="H29" s="7" t="s">
        <v>23</v>
      </c>
      <c r="I29" s="7">
        <v>2016</v>
      </c>
      <c r="J29" s="7"/>
      <c r="K29" s="7">
        <v>148.97999999999999</v>
      </c>
      <c r="L29" s="7"/>
      <c r="M29" s="7">
        <v>35</v>
      </c>
      <c r="N29" s="7">
        <v>1650</v>
      </c>
      <c r="O29" s="7">
        <v>991</v>
      </c>
      <c r="P29" s="7">
        <f t="shared" si="0"/>
        <v>5282</v>
      </c>
      <c r="Q29" s="15">
        <f t="shared" si="1"/>
        <v>1.6351500000000001</v>
      </c>
      <c r="R29" s="15">
        <f t="shared" ref="R29:R39" si="36">(K29/100)*(P29/10)</f>
        <v>786.91235999999992</v>
      </c>
      <c r="S29" s="15">
        <f t="shared" si="4"/>
        <v>2.1246633720000001</v>
      </c>
      <c r="T29" s="15">
        <f t="shared" si="3"/>
        <v>1.2993690927437849</v>
      </c>
      <c r="U29" s="7" t="s">
        <v>78</v>
      </c>
      <c r="V29" s="15">
        <f t="shared" si="8"/>
        <v>1.6187985</v>
      </c>
      <c r="W29" s="15"/>
      <c r="X29" s="15"/>
      <c r="Y29" s="7" t="s">
        <v>96</v>
      </c>
      <c r="Z29" s="7">
        <v>17.43</v>
      </c>
    </row>
    <row r="30" spans="1:26" ht="135" customHeight="1">
      <c r="A30" s="7" t="s">
        <v>65</v>
      </c>
      <c r="B30" s="7" t="s">
        <v>64</v>
      </c>
      <c r="C30" s="7" t="s">
        <v>65</v>
      </c>
      <c r="D30" s="7" t="s">
        <v>64</v>
      </c>
      <c r="E30" s="7">
        <v>22.5</v>
      </c>
      <c r="F30" s="7" t="s">
        <v>402</v>
      </c>
      <c r="G30" s="7" t="s">
        <v>23</v>
      </c>
      <c r="H30" s="7" t="s">
        <v>24</v>
      </c>
      <c r="I30" s="7">
        <v>2017</v>
      </c>
      <c r="J30" s="7"/>
      <c r="K30" s="7">
        <v>184.08</v>
      </c>
      <c r="L30" s="7"/>
      <c r="M30" s="7">
        <v>40</v>
      </c>
      <c r="N30" s="7">
        <v>1690</v>
      </c>
      <c r="O30" s="7">
        <v>991</v>
      </c>
      <c r="P30" s="7">
        <f t="shared" si="0"/>
        <v>5362</v>
      </c>
      <c r="Q30" s="15">
        <f t="shared" si="1"/>
        <v>1.67479</v>
      </c>
      <c r="R30" s="15">
        <f t="shared" si="36"/>
        <v>987.03696000000025</v>
      </c>
      <c r="S30" s="15">
        <f t="shared" si="4"/>
        <v>2.664999792000001</v>
      </c>
      <c r="T30" s="15">
        <f t="shared" si="3"/>
        <v>1.5912441512070177</v>
      </c>
      <c r="U30" s="7">
        <v>3.2</v>
      </c>
      <c r="V30" s="15">
        <f t="shared" si="8"/>
        <v>1.6580421000000001</v>
      </c>
      <c r="W30" s="15">
        <f t="shared" si="9"/>
        <v>13.4235088416</v>
      </c>
      <c r="X30" s="15">
        <f t="shared" si="10"/>
        <v>8.0150400000000008</v>
      </c>
      <c r="Y30" s="7" t="s">
        <v>95</v>
      </c>
      <c r="Z30" s="7">
        <v>16.989999999999998</v>
      </c>
    </row>
    <row r="31" spans="1:26" ht="135" customHeight="1">
      <c r="A31" s="7" t="s">
        <v>103</v>
      </c>
      <c r="B31" s="7" t="s">
        <v>64</v>
      </c>
      <c r="C31" s="7" t="s">
        <v>103</v>
      </c>
      <c r="D31" s="7" t="s">
        <v>64</v>
      </c>
      <c r="E31" s="7">
        <v>18.2</v>
      </c>
      <c r="F31" s="7" t="s">
        <v>402</v>
      </c>
      <c r="G31" s="7" t="s">
        <v>23</v>
      </c>
      <c r="H31" s="7" t="s">
        <v>23</v>
      </c>
      <c r="I31" s="7">
        <v>2015</v>
      </c>
      <c r="J31" s="7"/>
      <c r="K31" s="7">
        <v>194.37</v>
      </c>
      <c r="L31" s="7"/>
      <c r="M31" s="7">
        <v>40</v>
      </c>
      <c r="N31" s="7">
        <v>1650</v>
      </c>
      <c r="O31" s="7">
        <v>991</v>
      </c>
      <c r="P31" s="7">
        <f t="shared" si="0"/>
        <v>5282</v>
      </c>
      <c r="Q31" s="15">
        <f>N31*O31/(1000^2)</f>
        <v>1.6351500000000001</v>
      </c>
      <c r="R31" s="15">
        <f t="shared" si="36"/>
        <v>1026.6623400000001</v>
      </c>
      <c r="S31" s="15">
        <f t="shared" si="4"/>
        <v>2.7719883180000005</v>
      </c>
      <c r="T31" s="15">
        <f t="shared" si="3"/>
        <v>1.6952501715438952</v>
      </c>
      <c r="U31" s="7" t="s">
        <v>78</v>
      </c>
      <c r="V31" s="15">
        <f t="shared" si="8"/>
        <v>1.6187985</v>
      </c>
      <c r="W31" s="15"/>
      <c r="X31" s="15"/>
      <c r="Y31" s="7" t="s">
        <v>95</v>
      </c>
      <c r="Z31" s="7">
        <v>16.21</v>
      </c>
    </row>
    <row r="32" spans="1:26" ht="135" customHeight="1">
      <c r="A32" s="7" t="s">
        <v>104</v>
      </c>
      <c r="B32" s="7" t="s">
        <v>64</v>
      </c>
      <c r="C32" s="7" t="s">
        <v>104</v>
      </c>
      <c r="D32" s="7" t="s">
        <v>64</v>
      </c>
      <c r="E32" s="7">
        <v>18.7</v>
      </c>
      <c r="F32" s="7" t="s">
        <v>402</v>
      </c>
      <c r="G32" s="7" t="s">
        <v>23</v>
      </c>
      <c r="H32" s="7" t="s">
        <v>23</v>
      </c>
      <c r="I32" s="7">
        <v>2019</v>
      </c>
      <c r="J32" s="7"/>
      <c r="K32" s="7">
        <v>150.72</v>
      </c>
      <c r="L32" s="7"/>
      <c r="M32" s="7">
        <v>35</v>
      </c>
      <c r="N32" s="7">
        <v>1689</v>
      </c>
      <c r="O32" s="7">
        <v>996</v>
      </c>
      <c r="P32" s="7">
        <f t="shared" si="0"/>
        <v>5370</v>
      </c>
      <c r="Q32" s="15">
        <f t="shared" si="1"/>
        <v>1.6822440000000001</v>
      </c>
      <c r="R32" s="15">
        <f t="shared" si="36"/>
        <v>809.3664</v>
      </c>
      <c r="S32" s="15">
        <f t="shared" si="4"/>
        <v>2.1852892800000001</v>
      </c>
      <c r="T32" s="15">
        <f t="shared" si="3"/>
        <v>1.2990322925806244</v>
      </c>
      <c r="U32" s="7" t="s">
        <v>78</v>
      </c>
      <c r="V32" s="15">
        <f t="shared" si="8"/>
        <v>1.66542156</v>
      </c>
      <c r="W32" s="15"/>
      <c r="X32" s="15"/>
      <c r="Y32" s="7" t="s">
        <v>87</v>
      </c>
      <c r="Z32" s="7">
        <v>19.3</v>
      </c>
    </row>
    <row r="33" spans="1:26" ht="135" customHeight="1">
      <c r="A33" s="7" t="s">
        <v>105</v>
      </c>
      <c r="B33" s="7" t="s">
        <v>64</v>
      </c>
      <c r="C33" s="7" t="s">
        <v>105</v>
      </c>
      <c r="D33" s="7" t="s">
        <v>64</v>
      </c>
      <c r="E33" s="7">
        <v>20.7</v>
      </c>
      <c r="F33" s="7" t="s">
        <v>402</v>
      </c>
      <c r="G33" s="7" t="s">
        <v>23</v>
      </c>
      <c r="H33" s="7" t="s">
        <v>23</v>
      </c>
      <c r="I33" s="7">
        <v>2020</v>
      </c>
      <c r="J33" s="7"/>
      <c r="K33" s="7">
        <v>197.68</v>
      </c>
      <c r="L33" s="7"/>
      <c r="M33" s="7">
        <v>40</v>
      </c>
      <c r="N33" s="7">
        <v>2015</v>
      </c>
      <c r="O33" s="7">
        <v>996</v>
      </c>
      <c r="P33" s="7">
        <f t="shared" si="0"/>
        <v>6022</v>
      </c>
      <c r="Q33" s="15">
        <f t="shared" si="1"/>
        <v>2.0069400000000002</v>
      </c>
      <c r="R33" s="15">
        <f t="shared" si="36"/>
        <v>1190.4289600000002</v>
      </c>
      <c r="S33" s="15">
        <f t="shared" si="4"/>
        <v>3.2141581920000006</v>
      </c>
      <c r="T33" s="15">
        <f t="shared" si="3"/>
        <v>1.6015218153009061</v>
      </c>
      <c r="U33" s="7" t="s">
        <v>78</v>
      </c>
      <c r="V33" s="15">
        <f t="shared" si="8"/>
        <v>1.9868706</v>
      </c>
      <c r="W33" s="15"/>
      <c r="X33" s="15"/>
      <c r="Y33" s="7" t="s">
        <v>87</v>
      </c>
      <c r="Z33" s="7">
        <v>19.899999999999999</v>
      </c>
    </row>
    <row r="34" spans="1:26" ht="135" customHeight="1">
      <c r="A34" s="7" t="s">
        <v>106</v>
      </c>
      <c r="B34" s="7" t="s">
        <v>64</v>
      </c>
      <c r="C34" s="7" t="s">
        <v>106</v>
      </c>
      <c r="D34" s="7" t="s">
        <v>64</v>
      </c>
      <c r="E34" s="7">
        <v>22</v>
      </c>
      <c r="F34" s="7" t="s">
        <v>402</v>
      </c>
      <c r="G34" s="7" t="s">
        <v>23</v>
      </c>
      <c r="H34" s="7" t="s">
        <v>23</v>
      </c>
      <c r="I34" s="7">
        <v>2018</v>
      </c>
      <c r="J34" s="7"/>
      <c r="K34" s="7">
        <v>187.49</v>
      </c>
      <c r="L34" s="7"/>
      <c r="M34" s="7">
        <v>40</v>
      </c>
      <c r="N34" s="7">
        <v>1960</v>
      </c>
      <c r="O34" s="7">
        <v>991</v>
      </c>
      <c r="P34" s="7">
        <f t="shared" si="0"/>
        <v>5902</v>
      </c>
      <c r="Q34" s="15">
        <f t="shared" si="1"/>
        <v>1.9423600000000001</v>
      </c>
      <c r="R34" s="15">
        <f t="shared" si="36"/>
        <v>1106.5659800000001</v>
      </c>
      <c r="S34" s="15">
        <f t="shared" si="4"/>
        <v>2.9877281460000003</v>
      </c>
      <c r="T34" s="15">
        <f t="shared" si="3"/>
        <v>1.5381948485347723</v>
      </c>
      <c r="U34" s="7" t="s">
        <v>78</v>
      </c>
      <c r="V34" s="15">
        <f t="shared" si="8"/>
        <v>1.9229364</v>
      </c>
      <c r="W34" s="15"/>
      <c r="X34" s="15"/>
      <c r="Y34" s="7" t="s">
        <v>87</v>
      </c>
      <c r="Z34" s="7">
        <v>18.3</v>
      </c>
    </row>
    <row r="35" spans="1:26" ht="135" customHeight="1">
      <c r="A35" s="8" t="s">
        <v>5</v>
      </c>
      <c r="B35" s="8" t="s">
        <v>6</v>
      </c>
      <c r="C35" s="8" t="s">
        <v>5</v>
      </c>
      <c r="D35" s="8" t="s">
        <v>6</v>
      </c>
      <c r="E35" s="8">
        <v>19</v>
      </c>
      <c r="F35" s="8" t="s">
        <v>402</v>
      </c>
      <c r="G35" s="8" t="s">
        <v>23</v>
      </c>
      <c r="H35" s="8" t="s">
        <v>23</v>
      </c>
      <c r="I35" s="8">
        <v>2015</v>
      </c>
      <c r="J35" s="7"/>
      <c r="K35" s="7">
        <v>210.09</v>
      </c>
      <c r="L35" s="7"/>
      <c r="M35" s="7">
        <v>40</v>
      </c>
      <c r="N35" s="7">
        <v>1650</v>
      </c>
      <c r="O35" s="7">
        <v>992</v>
      </c>
      <c r="P35" s="7">
        <f t="shared" si="0"/>
        <v>5284</v>
      </c>
      <c r="Q35" s="15">
        <f t="shared" si="1"/>
        <v>1.6368</v>
      </c>
      <c r="R35" s="15">
        <f t="shared" si="36"/>
        <v>1110.11556</v>
      </c>
      <c r="S35" s="15">
        <f t="shared" si="4"/>
        <v>2.9973120120000001</v>
      </c>
      <c r="T35" s="15">
        <f t="shared" si="3"/>
        <v>1.831202353372434</v>
      </c>
      <c r="U35" s="7">
        <v>3.2</v>
      </c>
      <c r="V35" s="15">
        <f t="shared" si="8"/>
        <v>1.6204320000000001</v>
      </c>
      <c r="W35" s="15">
        <f t="shared" si="9"/>
        <v>13.119017472000001</v>
      </c>
      <c r="X35" s="15">
        <f t="shared" si="10"/>
        <v>8.0150400000000008</v>
      </c>
      <c r="Y35" s="8" t="s">
        <v>95</v>
      </c>
      <c r="Z35" s="7">
        <v>16.190000000000001</v>
      </c>
    </row>
    <row r="36" spans="1:26" ht="158.5" customHeight="1">
      <c r="A36" s="8" t="s">
        <v>7</v>
      </c>
      <c r="B36" s="8" t="s">
        <v>6</v>
      </c>
      <c r="C36" s="8" t="s">
        <v>7</v>
      </c>
      <c r="D36" s="8" t="s">
        <v>6</v>
      </c>
      <c r="E36" s="8">
        <v>19</v>
      </c>
      <c r="F36" s="8" t="s">
        <v>402</v>
      </c>
      <c r="G36" s="8" t="s">
        <v>23</v>
      </c>
      <c r="H36" s="8" t="s">
        <v>23</v>
      </c>
      <c r="I36" s="8">
        <v>2017</v>
      </c>
      <c r="J36" s="7"/>
      <c r="K36" s="15">
        <v>217.1</v>
      </c>
      <c r="L36" s="15"/>
      <c r="M36" s="7">
        <v>40</v>
      </c>
      <c r="N36" s="7">
        <v>1650</v>
      </c>
      <c r="O36" s="7">
        <v>992</v>
      </c>
      <c r="P36" s="7">
        <f t="shared" si="0"/>
        <v>5284</v>
      </c>
      <c r="Q36" s="15">
        <f t="shared" si="1"/>
        <v>1.6368</v>
      </c>
      <c r="R36" s="15">
        <f t="shared" si="36"/>
        <v>1147.1563999999998</v>
      </c>
      <c r="S36" s="15">
        <f t="shared" si="4"/>
        <v>3.0973222799999998</v>
      </c>
      <c r="T36" s="15">
        <f t="shared" si="3"/>
        <v>1.8923034457478003</v>
      </c>
      <c r="U36" s="7">
        <v>3.2</v>
      </c>
      <c r="V36" s="15">
        <f t="shared" si="8"/>
        <v>1.6204320000000001</v>
      </c>
      <c r="W36" s="15">
        <f t="shared" si="9"/>
        <v>13.119017472000001</v>
      </c>
      <c r="X36" s="15">
        <f t="shared" si="10"/>
        <v>8.0150400000000008</v>
      </c>
      <c r="Y36" s="8" t="s">
        <v>87</v>
      </c>
      <c r="Z36" s="7">
        <v>18.02</v>
      </c>
    </row>
    <row r="37" spans="1:26" ht="135" customHeight="1">
      <c r="A37" s="8" t="s">
        <v>60</v>
      </c>
      <c r="B37" s="8" t="s">
        <v>6</v>
      </c>
      <c r="C37" s="8" t="s">
        <v>60</v>
      </c>
      <c r="D37" s="8" t="s">
        <v>6</v>
      </c>
      <c r="E37" s="8">
        <v>19</v>
      </c>
      <c r="F37" s="8" t="s">
        <v>402</v>
      </c>
      <c r="G37" s="8" t="s">
        <v>23</v>
      </c>
      <c r="H37" s="8" t="s">
        <v>23</v>
      </c>
      <c r="I37" s="8">
        <v>2018</v>
      </c>
      <c r="J37" s="7"/>
      <c r="K37" s="7">
        <v>207.62</v>
      </c>
      <c r="L37" s="7"/>
      <c r="M37" s="7">
        <v>35</v>
      </c>
      <c r="N37" s="7">
        <v>1650</v>
      </c>
      <c r="O37" s="7">
        <v>992</v>
      </c>
      <c r="P37" s="7">
        <f t="shared" si="0"/>
        <v>5284</v>
      </c>
      <c r="Q37" s="15">
        <f t="shared" si="1"/>
        <v>1.6368</v>
      </c>
      <c r="R37" s="15">
        <f t="shared" si="36"/>
        <v>1097.0640799999999</v>
      </c>
      <c r="S37" s="15">
        <f t="shared" si="4"/>
        <v>2.9620730159999997</v>
      </c>
      <c r="T37" s="15">
        <f t="shared" si="3"/>
        <v>1.8096731524926684</v>
      </c>
      <c r="U37" s="7">
        <v>3.2</v>
      </c>
      <c r="V37" s="15">
        <f t="shared" si="8"/>
        <v>1.6204320000000001</v>
      </c>
      <c r="W37" s="15">
        <f t="shared" si="9"/>
        <v>13.119017472000001</v>
      </c>
      <c r="X37" s="15">
        <f t="shared" si="10"/>
        <v>8.0150400000000008</v>
      </c>
      <c r="Y37" s="8" t="s">
        <v>87</v>
      </c>
      <c r="Z37" s="7">
        <v>18.329999999999998</v>
      </c>
    </row>
    <row r="38" spans="1:26" ht="135" customHeight="1">
      <c r="A38" s="7" t="s">
        <v>26</v>
      </c>
      <c r="B38" s="8" t="s">
        <v>6</v>
      </c>
      <c r="C38" s="8" t="s">
        <v>26</v>
      </c>
      <c r="D38" s="8" t="s">
        <v>6</v>
      </c>
      <c r="E38" s="8">
        <v>19</v>
      </c>
      <c r="F38" s="8" t="s">
        <v>402</v>
      </c>
      <c r="G38" s="8" t="s">
        <v>23</v>
      </c>
      <c r="H38" s="8" t="s">
        <v>23</v>
      </c>
      <c r="I38" s="8">
        <v>2015</v>
      </c>
      <c r="J38" s="7"/>
      <c r="K38" s="7">
        <v>210.09</v>
      </c>
      <c r="L38" s="7"/>
      <c r="M38" s="7">
        <v>40</v>
      </c>
      <c r="N38" s="7">
        <v>1650</v>
      </c>
      <c r="O38" s="7">
        <v>992</v>
      </c>
      <c r="P38" s="7">
        <f t="shared" si="0"/>
        <v>5284</v>
      </c>
      <c r="Q38" s="15">
        <f t="shared" si="1"/>
        <v>1.6368</v>
      </c>
      <c r="R38" s="15">
        <f t="shared" si="36"/>
        <v>1110.11556</v>
      </c>
      <c r="S38" s="15">
        <f t="shared" si="4"/>
        <v>2.9973120120000001</v>
      </c>
      <c r="T38" s="15">
        <f t="shared" si="3"/>
        <v>1.831202353372434</v>
      </c>
      <c r="U38" s="7">
        <v>3.2</v>
      </c>
      <c r="V38" s="15">
        <f t="shared" si="8"/>
        <v>1.6204320000000001</v>
      </c>
      <c r="W38" s="15">
        <f>U38*V38*2.53</f>
        <v>13.119017472000001</v>
      </c>
      <c r="X38" s="15">
        <f t="shared" si="10"/>
        <v>8.0150400000000008</v>
      </c>
      <c r="Y38" s="8" t="s">
        <v>95</v>
      </c>
      <c r="Z38" s="7">
        <v>15.89</v>
      </c>
    </row>
    <row r="39" spans="1:26" ht="135" customHeight="1">
      <c r="A39" s="8" t="s">
        <v>108</v>
      </c>
      <c r="B39" s="8" t="s">
        <v>6</v>
      </c>
      <c r="C39" s="8" t="s">
        <v>108</v>
      </c>
      <c r="D39" s="8" t="s">
        <v>6</v>
      </c>
      <c r="E39" s="8">
        <v>19</v>
      </c>
      <c r="F39" s="8" t="s">
        <v>402</v>
      </c>
      <c r="G39" s="8" t="s">
        <v>23</v>
      </c>
      <c r="H39" s="8" t="s">
        <v>23</v>
      </c>
      <c r="I39" s="8">
        <v>2015</v>
      </c>
      <c r="J39" s="7"/>
      <c r="K39" s="7">
        <v>210.09</v>
      </c>
      <c r="L39" s="7"/>
      <c r="M39" s="7">
        <v>40</v>
      </c>
      <c r="N39" s="7">
        <v>1650</v>
      </c>
      <c r="O39" s="7">
        <v>992</v>
      </c>
      <c r="P39" s="7">
        <f t="shared" si="0"/>
        <v>5284</v>
      </c>
      <c r="Q39" s="15">
        <f t="shared" si="1"/>
        <v>1.6368</v>
      </c>
      <c r="R39" s="15">
        <f t="shared" si="36"/>
        <v>1110.11556</v>
      </c>
      <c r="S39" s="15">
        <f t="shared" si="4"/>
        <v>2.9973120120000001</v>
      </c>
      <c r="T39" s="15">
        <f t="shared" si="3"/>
        <v>1.831202353372434</v>
      </c>
      <c r="U39" s="7">
        <v>3.2</v>
      </c>
      <c r="V39" s="15">
        <f t="shared" si="8"/>
        <v>1.6204320000000001</v>
      </c>
      <c r="W39" s="15">
        <f t="shared" si="9"/>
        <v>13.119017472000001</v>
      </c>
      <c r="X39" s="15">
        <f t="shared" si="10"/>
        <v>8.0150400000000008</v>
      </c>
      <c r="Y39" s="8" t="s">
        <v>95</v>
      </c>
      <c r="Z39" s="7">
        <v>16.190000000000001</v>
      </c>
    </row>
    <row r="40" spans="1:26" ht="135" customHeight="1">
      <c r="A40" s="8" t="s">
        <v>107</v>
      </c>
      <c r="B40" s="8" t="s">
        <v>6</v>
      </c>
      <c r="C40" s="8" t="s">
        <v>107</v>
      </c>
      <c r="D40" s="8" t="s">
        <v>6</v>
      </c>
      <c r="E40" s="8">
        <v>19</v>
      </c>
      <c r="F40" s="8" t="s">
        <v>402</v>
      </c>
      <c r="G40" s="8" t="s">
        <v>23</v>
      </c>
      <c r="H40" s="8" t="s">
        <v>23</v>
      </c>
      <c r="I40" s="8">
        <v>2012</v>
      </c>
      <c r="J40" s="7"/>
      <c r="K40" s="15">
        <v>231.37</v>
      </c>
      <c r="L40" s="7"/>
      <c r="M40" s="7">
        <v>45</v>
      </c>
      <c r="N40" s="7">
        <v>1650</v>
      </c>
      <c r="O40" s="7">
        <v>992</v>
      </c>
      <c r="P40" s="7">
        <f t="shared" si="0"/>
        <v>5284</v>
      </c>
      <c r="Q40" s="15">
        <f t="shared" si="1"/>
        <v>1.6368</v>
      </c>
      <c r="R40" s="15">
        <f t="shared" ref="R40:R44" si="37">(K40/100)*(P40/10)</f>
        <v>1222.5590799999998</v>
      </c>
      <c r="S40" s="15">
        <f t="shared" ref="S40:S45" si="38">R40*2.7/1000</f>
        <v>3.3009095159999999</v>
      </c>
      <c r="T40" s="15">
        <f t="shared" ref="T40:T45" si="39">S40/Q40</f>
        <v>2.0166846994134895</v>
      </c>
      <c r="U40" s="7">
        <v>3.2</v>
      </c>
      <c r="V40" s="15">
        <f t="shared" si="8"/>
        <v>1.6204320000000001</v>
      </c>
      <c r="W40" s="15">
        <f t="shared" si="9"/>
        <v>13.119017472000001</v>
      </c>
      <c r="X40" s="15">
        <f t="shared" si="10"/>
        <v>8.0150400000000008</v>
      </c>
      <c r="Y40" s="8" t="s">
        <v>95</v>
      </c>
      <c r="Z40" s="7">
        <v>14.35</v>
      </c>
    </row>
    <row r="41" spans="1:26" ht="135" customHeight="1">
      <c r="A41" s="8" t="s">
        <v>109</v>
      </c>
      <c r="B41" s="8" t="s">
        <v>6</v>
      </c>
      <c r="C41" s="8" t="s">
        <v>109</v>
      </c>
      <c r="D41" s="8" t="s">
        <v>6</v>
      </c>
      <c r="E41" s="8">
        <v>26.5</v>
      </c>
      <c r="F41" s="8" t="s">
        <v>402</v>
      </c>
      <c r="G41" s="8" t="s">
        <v>23</v>
      </c>
      <c r="H41" s="8" t="s">
        <v>23</v>
      </c>
      <c r="I41" s="8">
        <v>2016</v>
      </c>
      <c r="J41" s="7"/>
      <c r="K41" s="15">
        <v>217.1</v>
      </c>
      <c r="L41" s="7"/>
      <c r="M41" s="7">
        <v>40</v>
      </c>
      <c r="N41" s="7">
        <v>1956</v>
      </c>
      <c r="O41" s="7">
        <v>992</v>
      </c>
      <c r="P41" s="7">
        <f t="shared" si="0"/>
        <v>5896</v>
      </c>
      <c r="Q41" s="15">
        <f t="shared" si="1"/>
        <v>1.9403520000000001</v>
      </c>
      <c r="R41" s="15">
        <f t="shared" si="37"/>
        <v>1280.0216</v>
      </c>
      <c r="S41" s="15">
        <f t="shared" si="38"/>
        <v>3.4560583199999999</v>
      </c>
      <c r="T41" s="15">
        <f t="shared" si="39"/>
        <v>1.7811501830595684</v>
      </c>
      <c r="U41" s="7">
        <v>3.2</v>
      </c>
      <c r="V41" s="15">
        <f t="shared" si="8"/>
        <v>1.9209484800000001</v>
      </c>
      <c r="W41" s="15">
        <f t="shared" si="9"/>
        <v>15.55199889408</v>
      </c>
      <c r="X41" s="15">
        <f t="shared" si="10"/>
        <v>8.0150399999999991</v>
      </c>
      <c r="Y41" s="8" t="s">
        <v>95</v>
      </c>
      <c r="Z41" s="7">
        <v>16.489999999999998</v>
      </c>
    </row>
    <row r="42" spans="1:26" ht="135" customHeight="1">
      <c r="A42" s="8" t="s">
        <v>110</v>
      </c>
      <c r="B42" s="8" t="s">
        <v>6</v>
      </c>
      <c r="C42" s="8" t="s">
        <v>110</v>
      </c>
      <c r="D42" s="8" t="s">
        <v>6</v>
      </c>
      <c r="E42" s="8">
        <v>19</v>
      </c>
      <c r="F42" s="8" t="s">
        <v>402</v>
      </c>
      <c r="G42" s="8" t="s">
        <v>23</v>
      </c>
      <c r="H42" s="8" t="s">
        <v>23</v>
      </c>
      <c r="I42" s="8">
        <v>2016</v>
      </c>
      <c r="J42" s="7"/>
      <c r="K42" s="15">
        <v>217.1</v>
      </c>
      <c r="L42" s="7"/>
      <c r="M42" s="7">
        <v>40</v>
      </c>
      <c r="N42" s="7">
        <v>1650</v>
      </c>
      <c r="O42" s="7">
        <v>992</v>
      </c>
      <c r="P42" s="7">
        <f t="shared" si="0"/>
        <v>5284</v>
      </c>
      <c r="Q42" s="15">
        <f t="shared" si="1"/>
        <v>1.6368</v>
      </c>
      <c r="R42" s="15">
        <f t="shared" si="37"/>
        <v>1147.1563999999998</v>
      </c>
      <c r="S42" s="15">
        <f t="shared" si="38"/>
        <v>3.0973222799999998</v>
      </c>
      <c r="T42" s="15">
        <f t="shared" si="39"/>
        <v>1.8923034457478003</v>
      </c>
      <c r="U42" s="7">
        <v>3.2</v>
      </c>
      <c r="V42" s="15">
        <f t="shared" si="8"/>
        <v>1.6204320000000001</v>
      </c>
      <c r="W42" s="15">
        <f t="shared" si="9"/>
        <v>13.119017472000001</v>
      </c>
      <c r="X42" s="15">
        <f t="shared" si="10"/>
        <v>8.0150400000000008</v>
      </c>
      <c r="Y42" s="8" t="s">
        <v>87</v>
      </c>
      <c r="Z42" s="7">
        <v>17.11</v>
      </c>
    </row>
    <row r="43" spans="1:26" ht="135" customHeight="1">
      <c r="A43" s="8" t="s">
        <v>111</v>
      </c>
      <c r="B43" s="8" t="s">
        <v>6</v>
      </c>
      <c r="C43" s="8" t="s">
        <v>111</v>
      </c>
      <c r="D43" s="8" t="s">
        <v>6</v>
      </c>
      <c r="E43" s="8">
        <v>22.5</v>
      </c>
      <c r="F43" s="8" t="s">
        <v>402</v>
      </c>
      <c r="G43" s="8" t="s">
        <v>23</v>
      </c>
      <c r="H43" s="8" t="s">
        <v>23</v>
      </c>
      <c r="I43" s="8">
        <v>2016</v>
      </c>
      <c r="J43" s="7"/>
      <c r="K43" s="15">
        <v>217.1</v>
      </c>
      <c r="L43" s="7"/>
      <c r="M43" s="7">
        <v>40</v>
      </c>
      <c r="N43" s="7">
        <v>1956</v>
      </c>
      <c r="O43" s="7">
        <v>992</v>
      </c>
      <c r="P43" s="7">
        <f t="shared" ref="P43:P46" si="40">(N43+O43)*2</f>
        <v>5896</v>
      </c>
      <c r="Q43" s="15">
        <f t="shared" ref="Q43:Q46" si="41">N43*O43/(1000^2)</f>
        <v>1.9403520000000001</v>
      </c>
      <c r="R43" s="15">
        <f t="shared" si="37"/>
        <v>1280.0216</v>
      </c>
      <c r="S43" s="15">
        <f t="shared" si="38"/>
        <v>3.4560583199999999</v>
      </c>
      <c r="T43" s="15">
        <f t="shared" si="39"/>
        <v>1.7811501830595684</v>
      </c>
      <c r="U43" s="7">
        <v>4</v>
      </c>
      <c r="V43" s="15">
        <f t="shared" ref="V43:V46" si="42">0.99*Q43</f>
        <v>1.9209484800000001</v>
      </c>
      <c r="W43" s="15">
        <f t="shared" ref="W43:W46" si="43">U43*V43*2.53</f>
        <v>19.439998617600001</v>
      </c>
      <c r="X43" s="15">
        <f t="shared" ref="X43:X46" si="44">W43/Q43</f>
        <v>10.018800000000001</v>
      </c>
      <c r="Y43" s="8" t="s">
        <v>95</v>
      </c>
      <c r="Z43" s="7">
        <v>16.23</v>
      </c>
    </row>
    <row r="44" spans="1:26" ht="135" customHeight="1">
      <c r="A44" s="8" t="s">
        <v>112</v>
      </c>
      <c r="B44" s="8" t="s">
        <v>6</v>
      </c>
      <c r="C44" s="8" t="s">
        <v>112</v>
      </c>
      <c r="D44" s="8" t="s">
        <v>6</v>
      </c>
      <c r="E44" s="8">
        <v>22.5</v>
      </c>
      <c r="F44" s="8" t="s">
        <v>402</v>
      </c>
      <c r="G44" s="8" t="s">
        <v>23</v>
      </c>
      <c r="H44" s="8" t="s">
        <v>23</v>
      </c>
      <c r="I44" s="8">
        <v>2019</v>
      </c>
      <c r="J44" s="7"/>
      <c r="K44" s="15">
        <v>217.1</v>
      </c>
      <c r="L44" s="7"/>
      <c r="M44" s="7">
        <v>40</v>
      </c>
      <c r="N44" s="7">
        <v>2009</v>
      </c>
      <c r="O44" s="7">
        <v>1002</v>
      </c>
      <c r="P44" s="7">
        <f t="shared" si="40"/>
        <v>6022</v>
      </c>
      <c r="Q44" s="15">
        <f t="shared" si="41"/>
        <v>2.0130180000000002</v>
      </c>
      <c r="R44" s="15">
        <f t="shared" si="37"/>
        <v>1307.3761999999999</v>
      </c>
      <c r="S44" s="15">
        <f t="shared" si="38"/>
        <v>3.5299157399999999</v>
      </c>
      <c r="T44" s="15">
        <f t="shared" si="39"/>
        <v>1.753544051767048</v>
      </c>
      <c r="U44" s="7">
        <v>3.2</v>
      </c>
      <c r="V44" s="15">
        <f t="shared" si="42"/>
        <v>1.9928878200000002</v>
      </c>
      <c r="W44" s="15">
        <f t="shared" si="43"/>
        <v>16.134419790719999</v>
      </c>
      <c r="X44" s="15">
        <f t="shared" si="44"/>
        <v>8.0150399999999991</v>
      </c>
      <c r="Y44" s="8" t="s">
        <v>87</v>
      </c>
      <c r="Z44" s="7">
        <v>19.88</v>
      </c>
    </row>
    <row r="45" spans="1:26" ht="135" customHeight="1">
      <c r="A45" s="8" t="s">
        <v>113</v>
      </c>
      <c r="B45" s="8" t="s">
        <v>6</v>
      </c>
      <c r="C45" s="8" t="s">
        <v>113</v>
      </c>
      <c r="D45" s="8" t="s">
        <v>6</v>
      </c>
      <c r="E45" s="8">
        <v>19</v>
      </c>
      <c r="F45" s="8" t="s">
        <v>402</v>
      </c>
      <c r="G45" s="8" t="s">
        <v>23</v>
      </c>
      <c r="H45" s="8" t="s">
        <v>23</v>
      </c>
      <c r="I45" s="8">
        <v>2019</v>
      </c>
      <c r="J45" s="7"/>
      <c r="K45" s="15">
        <v>217.1</v>
      </c>
      <c r="L45" s="7"/>
      <c r="M45" s="7">
        <v>35</v>
      </c>
      <c r="N45" s="7">
        <v>1684</v>
      </c>
      <c r="O45" s="7">
        <v>1002</v>
      </c>
      <c r="P45" s="7">
        <f t="shared" si="40"/>
        <v>5372</v>
      </c>
      <c r="Q45" s="15">
        <f t="shared" si="41"/>
        <v>1.687368</v>
      </c>
      <c r="R45" s="15">
        <f>(K45/100)*(P45/10)</f>
        <v>1166.2611999999999</v>
      </c>
      <c r="S45" s="15">
        <f t="shared" si="38"/>
        <v>3.1489052399999999</v>
      </c>
      <c r="T45" s="15">
        <f t="shared" si="39"/>
        <v>1.866163895486936</v>
      </c>
      <c r="U45" s="7">
        <v>3.2</v>
      </c>
      <c r="V45" s="15">
        <f t="shared" si="42"/>
        <v>1.67049432</v>
      </c>
      <c r="W45" s="15">
        <f t="shared" si="43"/>
        <v>13.524322014719999</v>
      </c>
      <c r="X45" s="15">
        <f t="shared" si="44"/>
        <v>8.0150399999999991</v>
      </c>
      <c r="Y45" s="8" t="s">
        <v>87</v>
      </c>
      <c r="Z45" s="7">
        <v>18.96</v>
      </c>
    </row>
    <row r="46" spans="1:26" ht="135" customHeight="1">
      <c r="A46" s="8" t="s">
        <v>114</v>
      </c>
      <c r="B46" s="8" t="s">
        <v>6</v>
      </c>
      <c r="C46" s="8" t="s">
        <v>114</v>
      </c>
      <c r="D46" s="8" t="s">
        <v>6</v>
      </c>
      <c r="E46" s="8">
        <v>22.5</v>
      </c>
      <c r="F46" s="8" t="s">
        <v>402</v>
      </c>
      <c r="G46" s="8" t="s">
        <v>23</v>
      </c>
      <c r="H46" s="8" t="s">
        <v>23</v>
      </c>
      <c r="I46" s="8">
        <v>2019</v>
      </c>
      <c r="J46" s="7"/>
      <c r="K46" s="15">
        <v>217.1</v>
      </c>
      <c r="L46" s="7"/>
      <c r="M46" s="7">
        <v>40</v>
      </c>
      <c r="N46" s="7">
        <v>1979</v>
      </c>
      <c r="O46" s="7">
        <v>1002</v>
      </c>
      <c r="P46" s="7">
        <f t="shared" si="40"/>
        <v>5962</v>
      </c>
      <c r="Q46" s="15">
        <f t="shared" si="41"/>
        <v>1.982958</v>
      </c>
      <c r="R46" s="15">
        <f>(K46/100)*(P46/10)</f>
        <v>1294.3502000000001</v>
      </c>
      <c r="S46" s="15">
        <f t="shared" ref="S46" si="45">R46*2.7/1000</f>
        <v>3.4947455400000003</v>
      </c>
      <c r="T46" s="15">
        <f t="shared" ref="T46" si="46">S46/Q46</f>
        <v>1.7623900960080849</v>
      </c>
      <c r="U46" s="7">
        <v>3.2</v>
      </c>
      <c r="V46" s="15">
        <f t="shared" si="42"/>
        <v>1.9631284199999999</v>
      </c>
      <c r="W46" s="15">
        <f t="shared" si="43"/>
        <v>15.893487688319997</v>
      </c>
      <c r="X46" s="15">
        <f t="shared" si="44"/>
        <v>8.0150399999999991</v>
      </c>
      <c r="Y46" s="8" t="s">
        <v>87</v>
      </c>
      <c r="Z46" s="7">
        <v>19.420000000000002</v>
      </c>
    </row>
    <row r="47" spans="1:26" ht="135" customHeight="1">
      <c r="A47" s="8" t="s">
        <v>17</v>
      </c>
      <c r="B47" s="8" t="s">
        <v>8</v>
      </c>
      <c r="C47" s="8" t="s">
        <v>17</v>
      </c>
      <c r="D47" s="8" t="s">
        <v>8</v>
      </c>
      <c r="E47" s="8">
        <v>18.399999999999999</v>
      </c>
      <c r="F47" s="8" t="s">
        <v>402</v>
      </c>
      <c r="G47" s="8" t="s">
        <v>24</v>
      </c>
      <c r="H47" s="8" t="s">
        <v>24</v>
      </c>
      <c r="I47" s="8">
        <v>2012</v>
      </c>
      <c r="J47" s="8"/>
      <c r="K47" s="7">
        <v>192.34</v>
      </c>
      <c r="L47" s="7">
        <v>208.42</v>
      </c>
      <c r="M47" s="7">
        <v>42</v>
      </c>
      <c r="N47" s="7">
        <v>1632</v>
      </c>
      <c r="O47" s="7">
        <v>986</v>
      </c>
      <c r="P47" s="7">
        <f t="shared" si="0"/>
        <v>5236</v>
      </c>
      <c r="Q47" s="15">
        <f t="shared" si="1"/>
        <v>1.6091519999999999</v>
      </c>
      <c r="R47" s="15">
        <f>(K47*N47+L47*O47)*2/1000</f>
        <v>1038.8019999999999</v>
      </c>
      <c r="S47" s="15">
        <f t="shared" si="4"/>
        <v>2.8047654</v>
      </c>
      <c r="T47" s="15">
        <f t="shared" si="3"/>
        <v>1.7430083671399594</v>
      </c>
      <c r="U47" s="7" t="s">
        <v>78</v>
      </c>
      <c r="V47" s="15">
        <f t="shared" si="8"/>
        <v>1.5930604799999999</v>
      </c>
      <c r="W47" s="15"/>
      <c r="X47" s="15"/>
      <c r="Y47" s="8" t="s">
        <v>96</v>
      </c>
      <c r="Z47" s="7">
        <v>15.8</v>
      </c>
    </row>
    <row r="48" spans="1:26" ht="135" customHeight="1">
      <c r="A48" s="8" t="s">
        <v>40</v>
      </c>
      <c r="B48" s="8" t="s">
        <v>8</v>
      </c>
      <c r="C48" s="8" t="s">
        <v>40</v>
      </c>
      <c r="D48" s="8" t="s">
        <v>8</v>
      </c>
      <c r="E48" s="8">
        <v>18</v>
      </c>
      <c r="F48" s="8" t="s">
        <v>402</v>
      </c>
      <c r="G48" s="8" t="s">
        <v>24</v>
      </c>
      <c r="H48" s="8" t="s">
        <v>24</v>
      </c>
      <c r="I48" s="8">
        <v>2017</v>
      </c>
      <c r="J48" s="7"/>
      <c r="K48" s="7">
        <v>187.35</v>
      </c>
      <c r="L48" s="7"/>
      <c r="M48" s="7">
        <v>40</v>
      </c>
      <c r="N48" s="7">
        <v>1686</v>
      </c>
      <c r="O48" s="7">
        <v>1016</v>
      </c>
      <c r="P48" s="7">
        <f t="shared" si="0"/>
        <v>5404</v>
      </c>
      <c r="Q48" s="15">
        <f t="shared" si="1"/>
        <v>1.7129760000000001</v>
      </c>
      <c r="R48" s="15">
        <f>(K48/100)*(P48/10)</f>
        <v>1012.4394</v>
      </c>
      <c r="S48" s="15">
        <f t="shared" si="4"/>
        <v>2.7335863800000002</v>
      </c>
      <c r="T48" s="15">
        <f t="shared" si="3"/>
        <v>1.5958112547986663</v>
      </c>
      <c r="U48" s="7" t="s">
        <v>78</v>
      </c>
      <c r="V48" s="15">
        <f t="shared" si="8"/>
        <v>1.6958462400000001</v>
      </c>
      <c r="W48" s="15"/>
      <c r="X48" s="15"/>
      <c r="Y48" s="8" t="s">
        <v>96</v>
      </c>
      <c r="Z48" s="7">
        <v>17.2</v>
      </c>
    </row>
    <row r="49" spans="1:27" ht="135" customHeight="1">
      <c r="A49" s="8" t="s">
        <v>27</v>
      </c>
      <c r="B49" s="8" t="s">
        <v>8</v>
      </c>
      <c r="C49" s="8" t="s">
        <v>27</v>
      </c>
      <c r="D49" s="8" t="s">
        <v>8</v>
      </c>
      <c r="E49" s="8">
        <v>17</v>
      </c>
      <c r="F49" s="8" t="s">
        <v>402</v>
      </c>
      <c r="G49" s="8" t="s">
        <v>24</v>
      </c>
      <c r="H49" s="8" t="s">
        <v>24</v>
      </c>
      <c r="I49" s="8">
        <v>2015</v>
      </c>
      <c r="J49" s="7"/>
      <c r="K49" s="7">
        <v>183.4</v>
      </c>
      <c r="L49" s="7">
        <v>164.14</v>
      </c>
      <c r="M49" s="7">
        <v>40</v>
      </c>
      <c r="N49" s="7">
        <v>1640</v>
      </c>
      <c r="O49" s="7">
        <v>1000</v>
      </c>
      <c r="P49" s="7">
        <f t="shared" si="0"/>
        <v>5280</v>
      </c>
      <c r="Q49" s="15">
        <f t="shared" si="1"/>
        <v>1.64</v>
      </c>
      <c r="R49" s="15">
        <f>(K49*N49+L49*O49)*2/1000</f>
        <v>929.83199999999999</v>
      </c>
      <c r="S49" s="15">
        <f t="shared" si="4"/>
        <v>2.5105464</v>
      </c>
      <c r="T49" s="15">
        <f t="shared" si="3"/>
        <v>1.5308209756097562</v>
      </c>
      <c r="U49" s="7" t="s">
        <v>78</v>
      </c>
      <c r="V49" s="15">
        <f t="shared" si="8"/>
        <v>1.6235999999999999</v>
      </c>
      <c r="W49" s="15"/>
      <c r="X49" s="15"/>
      <c r="Y49" s="8" t="s">
        <v>96</v>
      </c>
      <c r="Z49" s="7">
        <v>18.899999999999999</v>
      </c>
    </row>
    <row r="50" spans="1:27" ht="135" customHeight="1">
      <c r="A50" s="8" t="s">
        <v>28</v>
      </c>
      <c r="B50" s="8" t="s">
        <v>8</v>
      </c>
      <c r="C50" s="8" t="s">
        <v>28</v>
      </c>
      <c r="D50" s="8" t="s">
        <v>8</v>
      </c>
      <c r="E50" s="8">
        <v>18</v>
      </c>
      <c r="F50" s="8" t="s">
        <v>402</v>
      </c>
      <c r="G50" s="8" t="s">
        <v>24</v>
      </c>
      <c r="H50" s="8" t="s">
        <v>24</v>
      </c>
      <c r="I50" s="8">
        <v>2017</v>
      </c>
      <c r="J50" s="7"/>
      <c r="K50" s="7">
        <v>187.35</v>
      </c>
      <c r="L50" s="7"/>
      <c r="M50" s="7">
        <v>40</v>
      </c>
      <c r="N50" s="7">
        <v>1686</v>
      </c>
      <c r="O50" s="7">
        <v>1016</v>
      </c>
      <c r="P50" s="7">
        <f t="shared" si="0"/>
        <v>5404</v>
      </c>
      <c r="Q50" s="15">
        <f t="shared" si="1"/>
        <v>1.7129760000000001</v>
      </c>
      <c r="R50" s="15">
        <f>(K50/100)*(P50/10)</f>
        <v>1012.4394</v>
      </c>
      <c r="S50" s="15">
        <f t="shared" si="4"/>
        <v>2.7335863800000002</v>
      </c>
      <c r="T50" s="15">
        <f t="shared" si="3"/>
        <v>1.5958112547986663</v>
      </c>
      <c r="U50" s="7" t="s">
        <v>78</v>
      </c>
      <c r="V50" s="15">
        <f t="shared" si="8"/>
        <v>1.6958462400000001</v>
      </c>
      <c r="W50" s="15"/>
      <c r="X50" s="15"/>
      <c r="Y50" s="8" t="s">
        <v>96</v>
      </c>
      <c r="Z50" s="7">
        <v>18.7</v>
      </c>
    </row>
    <row r="51" spans="1:27" ht="135" customHeight="1">
      <c r="A51" s="8" t="s">
        <v>29</v>
      </c>
      <c r="B51" s="8" t="s">
        <v>8</v>
      </c>
      <c r="C51" s="8" t="s">
        <v>29</v>
      </c>
      <c r="D51" s="8" t="s">
        <v>8</v>
      </c>
      <c r="E51" s="8">
        <v>18.5</v>
      </c>
      <c r="F51" s="8" t="s">
        <v>402</v>
      </c>
      <c r="G51" s="8" t="s">
        <v>24</v>
      </c>
      <c r="H51" s="8" t="s">
        <v>24</v>
      </c>
      <c r="I51" s="8">
        <v>2017</v>
      </c>
      <c r="J51" s="7"/>
      <c r="K51" s="7">
        <v>164.95</v>
      </c>
      <c r="L51" s="7">
        <v>172.14</v>
      </c>
      <c r="M51" s="7">
        <v>40</v>
      </c>
      <c r="N51" s="7">
        <v>1700</v>
      </c>
      <c r="O51" s="7">
        <v>1016</v>
      </c>
      <c r="P51" s="7">
        <f t="shared" si="0"/>
        <v>5432</v>
      </c>
      <c r="Q51" s="15">
        <f t="shared" si="1"/>
        <v>1.7272000000000001</v>
      </c>
      <c r="R51" s="15">
        <f t="shared" ref="R51:R57" si="47">(K51*N51+L51*O51)*2/1000</f>
        <v>910.61847999999998</v>
      </c>
      <c r="S51" s="15">
        <f t="shared" si="4"/>
        <v>2.458669896</v>
      </c>
      <c r="T51" s="15">
        <f t="shared" si="3"/>
        <v>1.4235004029643352</v>
      </c>
      <c r="U51" s="7" t="s">
        <v>78</v>
      </c>
      <c r="V51" s="15">
        <f t="shared" si="8"/>
        <v>1.7099280000000001</v>
      </c>
      <c r="W51" s="15"/>
      <c r="X51" s="15"/>
      <c r="Y51" s="8" t="s">
        <v>96</v>
      </c>
      <c r="Z51" s="7">
        <v>20.3</v>
      </c>
    </row>
    <row r="52" spans="1:27" s="3" customFormat="1" ht="86" customHeight="1">
      <c r="A52" s="7" t="s">
        <v>144</v>
      </c>
      <c r="B52" s="7" t="s">
        <v>8</v>
      </c>
      <c r="C52" s="7" t="s">
        <v>144</v>
      </c>
      <c r="D52" s="7" t="s">
        <v>8</v>
      </c>
      <c r="E52" s="7">
        <v>19</v>
      </c>
      <c r="F52" s="7" t="s">
        <v>402</v>
      </c>
      <c r="G52" s="7" t="s">
        <v>24</v>
      </c>
      <c r="H52" s="7" t="s">
        <v>24</v>
      </c>
      <c r="I52" s="7">
        <v>2011</v>
      </c>
      <c r="J52" s="7"/>
      <c r="K52" s="7">
        <v>147.34</v>
      </c>
      <c r="L52" s="7">
        <v>263.29000000000002</v>
      </c>
      <c r="M52" s="7">
        <v>42</v>
      </c>
      <c r="N52" s="3">
        <v>1632</v>
      </c>
      <c r="O52" s="3">
        <v>986</v>
      </c>
      <c r="P52" s="3">
        <f t="shared" si="0"/>
        <v>5236</v>
      </c>
      <c r="Q52" s="14">
        <f t="shared" si="1"/>
        <v>1.6091519999999999</v>
      </c>
      <c r="R52" s="15">
        <f t="shared" si="47"/>
        <v>1000.1256400000001</v>
      </c>
      <c r="S52" s="15">
        <f t="shared" ref="S52" si="48">R52*2.7/1000</f>
        <v>2.7003392280000003</v>
      </c>
      <c r="T52" s="15">
        <f t="shared" ref="T52" si="49">S52/Q52</f>
        <v>1.6781132099391483</v>
      </c>
      <c r="U52" s="3" t="s">
        <v>78</v>
      </c>
      <c r="V52" s="14">
        <f t="shared" si="8"/>
        <v>1.5930604799999999</v>
      </c>
      <c r="Y52" s="3" t="s">
        <v>96</v>
      </c>
      <c r="Z52" s="3">
        <v>14.6</v>
      </c>
    </row>
    <row r="53" spans="1:27" s="2" customFormat="1" ht="77" customHeight="1">
      <c r="A53" s="7" t="s">
        <v>145</v>
      </c>
      <c r="B53" s="7" t="s">
        <v>8</v>
      </c>
      <c r="C53" s="7" t="s">
        <v>145</v>
      </c>
      <c r="D53" s="7" t="s">
        <v>8</v>
      </c>
      <c r="E53" s="7">
        <v>19</v>
      </c>
      <c r="F53" s="7" t="s">
        <v>402</v>
      </c>
      <c r="G53" s="7" t="s">
        <v>24</v>
      </c>
      <c r="H53" s="7" t="s">
        <v>24</v>
      </c>
      <c r="I53" s="7">
        <v>2011</v>
      </c>
      <c r="J53" s="7"/>
      <c r="K53" s="7">
        <v>147.34</v>
      </c>
      <c r="L53" s="7">
        <v>263.29000000000002</v>
      </c>
      <c r="M53" s="7">
        <v>42</v>
      </c>
      <c r="N53" s="3">
        <v>1632</v>
      </c>
      <c r="O53" s="3">
        <v>986</v>
      </c>
      <c r="P53" s="3">
        <f t="shared" ref="P53:P54" si="50">(N53+O53)*2</f>
        <v>5236</v>
      </c>
      <c r="Q53" s="14">
        <f t="shared" ref="Q53:Q54" si="51">N53*O53/(1000^2)</f>
        <v>1.6091519999999999</v>
      </c>
      <c r="R53" s="15">
        <f t="shared" si="47"/>
        <v>1000.1256400000001</v>
      </c>
      <c r="S53" s="15">
        <f t="shared" ref="S53:S54" si="52">R53*2.7/1000</f>
        <v>2.7003392280000003</v>
      </c>
      <c r="T53" s="15">
        <f t="shared" ref="T53:T54" si="53">S53/Q53</f>
        <v>1.6781132099391483</v>
      </c>
      <c r="U53" s="3" t="s">
        <v>78</v>
      </c>
      <c r="V53" s="14">
        <f t="shared" ref="V53:V54" si="54">0.99*Q53</f>
        <v>1.5930604799999999</v>
      </c>
      <c r="W53" s="3"/>
      <c r="X53" s="3"/>
      <c r="Y53" s="3" t="s">
        <v>96</v>
      </c>
      <c r="Z53" s="3">
        <v>15.2</v>
      </c>
    </row>
    <row r="54" spans="1:27" s="3" customFormat="1" ht="92" customHeight="1">
      <c r="A54" s="7" t="s">
        <v>146</v>
      </c>
      <c r="B54" s="7" t="s">
        <v>8</v>
      </c>
      <c r="C54" s="7" t="s">
        <v>146</v>
      </c>
      <c r="D54" s="7" t="s">
        <v>8</v>
      </c>
      <c r="E54" s="7">
        <v>16.8</v>
      </c>
      <c r="F54" s="7" t="s">
        <v>402</v>
      </c>
      <c r="G54" s="7" t="s">
        <v>24</v>
      </c>
      <c r="H54" s="7" t="s">
        <v>24</v>
      </c>
      <c r="I54" s="7">
        <v>2013</v>
      </c>
      <c r="J54" s="7"/>
      <c r="K54" s="7">
        <v>173.98</v>
      </c>
      <c r="L54" s="7">
        <v>166.63</v>
      </c>
      <c r="M54" s="7">
        <v>35</v>
      </c>
      <c r="N54" s="3">
        <v>1640</v>
      </c>
      <c r="O54" s="3">
        <v>1000</v>
      </c>
      <c r="P54" s="3">
        <f t="shared" si="50"/>
        <v>5280</v>
      </c>
      <c r="Q54" s="3">
        <f t="shared" si="51"/>
        <v>1.64</v>
      </c>
      <c r="R54" s="14">
        <f t="shared" si="47"/>
        <v>903.9144</v>
      </c>
      <c r="S54" s="14">
        <f t="shared" si="52"/>
        <v>2.4405688800000003</v>
      </c>
      <c r="T54" s="14">
        <f t="shared" si="53"/>
        <v>1.4881517560975612</v>
      </c>
      <c r="U54" s="3" t="s">
        <v>78</v>
      </c>
      <c r="V54" s="14">
        <f t="shared" si="54"/>
        <v>1.6235999999999999</v>
      </c>
      <c r="Y54" s="3" t="s">
        <v>96</v>
      </c>
      <c r="Z54" s="3">
        <v>15.2</v>
      </c>
    </row>
    <row r="55" spans="1:27" s="3" customFormat="1" ht="87" customHeight="1">
      <c r="A55" s="7" t="s">
        <v>147</v>
      </c>
      <c r="B55" s="7" t="s">
        <v>8</v>
      </c>
      <c r="C55" s="7" t="s">
        <v>147</v>
      </c>
      <c r="D55" s="7" t="s">
        <v>8</v>
      </c>
      <c r="E55" s="7">
        <v>16.8</v>
      </c>
      <c r="F55" s="7" t="s">
        <v>402</v>
      </c>
      <c r="G55" s="7" t="s">
        <v>24</v>
      </c>
      <c r="H55" s="7" t="s">
        <v>24</v>
      </c>
      <c r="I55" s="7">
        <v>2014</v>
      </c>
      <c r="J55" s="7"/>
      <c r="K55" s="7">
        <v>173.98</v>
      </c>
      <c r="L55" s="7">
        <v>166.63</v>
      </c>
      <c r="M55" s="7">
        <v>35</v>
      </c>
      <c r="N55" s="3">
        <v>1640</v>
      </c>
      <c r="O55" s="3">
        <v>1000</v>
      </c>
      <c r="P55" s="3">
        <f t="shared" ref="P55" si="55">(N55+O55)*2</f>
        <v>5280</v>
      </c>
      <c r="Q55" s="3">
        <f t="shared" ref="Q55" si="56">N55*O55/(1000^2)</f>
        <v>1.64</v>
      </c>
      <c r="R55" s="14">
        <f t="shared" si="47"/>
        <v>903.9144</v>
      </c>
      <c r="S55" s="14">
        <f t="shared" ref="S55" si="57">R55*2.7/1000</f>
        <v>2.4405688800000003</v>
      </c>
      <c r="T55" s="14">
        <f t="shared" ref="T55" si="58">S55/Q55</f>
        <v>1.4881517560975612</v>
      </c>
      <c r="U55" s="3" t="s">
        <v>78</v>
      </c>
      <c r="V55" s="14">
        <f t="shared" ref="V55" si="59">0.99*Q55</f>
        <v>1.6235999999999999</v>
      </c>
      <c r="Y55" s="3" t="s">
        <v>96</v>
      </c>
      <c r="Z55" s="3">
        <v>18.3</v>
      </c>
    </row>
    <row r="56" spans="1:27" s="2" customFormat="1" ht="89" customHeight="1">
      <c r="A56" s="7" t="s">
        <v>148</v>
      </c>
      <c r="B56" s="7" t="s">
        <v>8</v>
      </c>
      <c r="C56" s="7" t="s">
        <v>148</v>
      </c>
      <c r="D56" s="7" t="s">
        <v>8</v>
      </c>
      <c r="E56" s="7">
        <v>17.3</v>
      </c>
      <c r="F56" s="7" t="s">
        <v>402</v>
      </c>
      <c r="G56" s="7" t="s">
        <v>24</v>
      </c>
      <c r="H56" s="7" t="s">
        <v>24</v>
      </c>
      <c r="I56" s="7">
        <v>2014</v>
      </c>
      <c r="J56" s="7"/>
      <c r="K56" s="7">
        <v>173.98</v>
      </c>
      <c r="L56" s="7">
        <v>166.63</v>
      </c>
      <c r="M56" s="7">
        <v>35</v>
      </c>
      <c r="N56" s="3">
        <v>1640</v>
      </c>
      <c r="O56" s="3">
        <v>1000</v>
      </c>
      <c r="P56" s="3">
        <f t="shared" ref="P56" si="60">(N56+O56)*2</f>
        <v>5280</v>
      </c>
      <c r="Q56" s="3">
        <f t="shared" ref="Q56" si="61">N56*O56/(1000^2)</f>
        <v>1.64</v>
      </c>
      <c r="R56" s="14">
        <f t="shared" si="47"/>
        <v>903.9144</v>
      </c>
      <c r="S56" s="14">
        <f t="shared" ref="S56" si="62">R56*2.7/1000</f>
        <v>2.4405688800000003</v>
      </c>
      <c r="T56" s="14">
        <f t="shared" ref="T56" si="63">S56/Q56</f>
        <v>1.4881517560975612</v>
      </c>
      <c r="U56" s="3" t="s">
        <v>78</v>
      </c>
      <c r="V56" s="14">
        <f t="shared" ref="V56" si="64">0.99*Q56</f>
        <v>1.6235999999999999</v>
      </c>
      <c r="W56" s="3"/>
      <c r="X56" s="3"/>
      <c r="Y56" s="3" t="s">
        <v>96</v>
      </c>
      <c r="Z56" s="3">
        <v>18.600000000000001</v>
      </c>
      <c r="AA56" s="3"/>
    </row>
    <row r="57" spans="1:27" s="2" customFormat="1" ht="91" customHeight="1">
      <c r="A57" s="7" t="s">
        <v>149</v>
      </c>
      <c r="B57" s="7" t="s">
        <v>8</v>
      </c>
      <c r="C57" s="7" t="s">
        <v>149</v>
      </c>
      <c r="D57" s="7" t="s">
        <v>8</v>
      </c>
      <c r="E57" s="7">
        <v>16.8</v>
      </c>
      <c r="F57" s="7" t="s">
        <v>402</v>
      </c>
      <c r="G57" s="7" t="s">
        <v>24</v>
      </c>
      <c r="H57" s="7" t="s">
        <v>24</v>
      </c>
      <c r="I57" s="7">
        <v>2013</v>
      </c>
      <c r="J57" s="7"/>
      <c r="K57" s="7">
        <v>173.98</v>
      </c>
      <c r="L57" s="7">
        <v>166.63</v>
      </c>
      <c r="M57" s="7">
        <v>35</v>
      </c>
      <c r="N57" s="3">
        <v>1640</v>
      </c>
      <c r="O57" s="3">
        <v>1000</v>
      </c>
      <c r="P57" s="3">
        <f t="shared" ref="P57:P58" si="65">(N57+O57)*2</f>
        <v>5280</v>
      </c>
      <c r="Q57" s="3">
        <f t="shared" ref="Q57:Q58" si="66">N57*O57/(1000^2)</f>
        <v>1.64</v>
      </c>
      <c r="R57" s="14">
        <f t="shared" si="47"/>
        <v>903.9144</v>
      </c>
      <c r="S57" s="14">
        <f t="shared" ref="S57:S58" si="67">R57*2.7/1000</f>
        <v>2.4405688800000003</v>
      </c>
      <c r="T57" s="14">
        <f t="shared" ref="T57:T58" si="68">S57/Q57</f>
        <v>1.4881517560975612</v>
      </c>
      <c r="U57" s="3" t="s">
        <v>78</v>
      </c>
      <c r="V57" s="14">
        <f t="shared" ref="V57:V58" si="69">0.99*Q57</f>
        <v>1.6235999999999999</v>
      </c>
      <c r="W57" s="3"/>
      <c r="X57" s="3"/>
      <c r="Y57" s="3" t="s">
        <v>96</v>
      </c>
      <c r="Z57" s="3">
        <v>15.2</v>
      </c>
    </row>
    <row r="58" spans="1:27" s="2" customFormat="1" ht="95" customHeight="1">
      <c r="A58" s="7" t="s">
        <v>150</v>
      </c>
      <c r="B58" s="7" t="s">
        <v>8</v>
      </c>
      <c r="C58" s="7" t="s">
        <v>150</v>
      </c>
      <c r="D58" s="7" t="s">
        <v>8</v>
      </c>
      <c r="E58" s="7">
        <v>18</v>
      </c>
      <c r="F58" s="7" t="s">
        <v>402</v>
      </c>
      <c r="G58" s="7" t="s">
        <v>24</v>
      </c>
      <c r="H58" s="7" t="s">
        <v>24</v>
      </c>
      <c r="I58" s="7">
        <v>2020</v>
      </c>
      <c r="J58" s="7"/>
      <c r="K58" s="7">
        <v>187.35</v>
      </c>
      <c r="L58" s="7"/>
      <c r="M58" s="7">
        <v>40</v>
      </c>
      <c r="N58" s="7">
        <v>1700</v>
      </c>
      <c r="O58" s="7">
        <v>1016</v>
      </c>
      <c r="P58" s="7">
        <f t="shared" si="65"/>
        <v>5432</v>
      </c>
      <c r="Q58" s="15">
        <f t="shared" si="66"/>
        <v>1.7272000000000001</v>
      </c>
      <c r="R58" s="15">
        <f>(K58/100)*(P58/10)</f>
        <v>1017.6852</v>
      </c>
      <c r="S58" s="15">
        <f t="shared" si="67"/>
        <v>2.7477500400000006</v>
      </c>
      <c r="T58" s="15">
        <f t="shared" si="68"/>
        <v>1.5908696387216306</v>
      </c>
      <c r="U58" s="7">
        <v>2.8</v>
      </c>
      <c r="V58" s="15">
        <f t="shared" si="69"/>
        <v>1.7099280000000001</v>
      </c>
      <c r="W58" s="15">
        <f t="shared" ref="W58" si="70">U58*V58*2.53</f>
        <v>12.113129951999998</v>
      </c>
      <c r="X58" s="15">
        <f t="shared" ref="X58" si="71">W58/Q58</f>
        <v>7.0131599999999983</v>
      </c>
      <c r="Y58" s="8" t="s">
        <v>96</v>
      </c>
      <c r="Z58" s="7">
        <v>21.1</v>
      </c>
    </row>
    <row r="59" spans="1:27" s="2" customFormat="1" ht="97" customHeight="1">
      <c r="A59" s="7" t="s">
        <v>151</v>
      </c>
      <c r="B59" s="7" t="s">
        <v>8</v>
      </c>
      <c r="C59" s="7" t="s">
        <v>151</v>
      </c>
      <c r="D59" s="7" t="s">
        <v>8</v>
      </c>
      <c r="E59" s="7">
        <v>18</v>
      </c>
      <c r="F59" s="7" t="s">
        <v>402</v>
      </c>
      <c r="G59" s="7" t="s">
        <v>24</v>
      </c>
      <c r="H59" s="7" t="s">
        <v>24</v>
      </c>
      <c r="I59" s="7">
        <v>2017</v>
      </c>
      <c r="J59" s="7"/>
      <c r="K59" s="7">
        <v>187.35</v>
      </c>
      <c r="L59" s="7"/>
      <c r="M59" s="7">
        <v>40</v>
      </c>
      <c r="N59" s="7">
        <v>1686</v>
      </c>
      <c r="O59" s="7">
        <v>1016</v>
      </c>
      <c r="P59" s="7">
        <f t="shared" ref="P59:P60" si="72">(N59+O59)*2</f>
        <v>5404</v>
      </c>
      <c r="Q59" s="15">
        <f t="shared" ref="Q59:Q60" si="73">N59*O59/(1000^2)</f>
        <v>1.7129760000000001</v>
      </c>
      <c r="R59" s="15">
        <f>(K59/100)*(P59/10)</f>
        <v>1012.4394</v>
      </c>
      <c r="S59" s="15">
        <f t="shared" ref="S59:S60" si="74">R59*2.7/1000</f>
        <v>2.7335863800000002</v>
      </c>
      <c r="T59" s="15">
        <f t="shared" ref="T59:T60" si="75">S59/Q59</f>
        <v>1.5958112547986663</v>
      </c>
      <c r="U59" s="7" t="s">
        <v>78</v>
      </c>
      <c r="V59" s="15">
        <f t="shared" ref="V59:V60" si="76">0.99*Q59</f>
        <v>1.6958462400000001</v>
      </c>
      <c r="W59" s="15"/>
      <c r="X59" s="15"/>
      <c r="Y59" s="8" t="s">
        <v>96</v>
      </c>
      <c r="Z59" s="7">
        <v>19</v>
      </c>
    </row>
    <row r="60" spans="1:27" s="2" customFormat="1" ht="87" customHeight="1">
      <c r="A60" s="7" t="s">
        <v>152</v>
      </c>
      <c r="B60" s="7" t="s">
        <v>8</v>
      </c>
      <c r="C60" s="7" t="s">
        <v>152</v>
      </c>
      <c r="D60" s="7" t="s">
        <v>8</v>
      </c>
      <c r="E60" s="7">
        <v>16.8</v>
      </c>
      <c r="F60" s="7" t="s">
        <v>402</v>
      </c>
      <c r="G60" s="7" t="s">
        <v>24</v>
      </c>
      <c r="H60" s="7" t="s">
        <v>24</v>
      </c>
      <c r="I60" s="7">
        <v>2012</v>
      </c>
      <c r="J60" s="7"/>
      <c r="K60" s="7">
        <v>173.98</v>
      </c>
      <c r="L60" s="7">
        <v>166.63</v>
      </c>
      <c r="M60" s="7">
        <v>35</v>
      </c>
      <c r="N60" s="3">
        <v>1640</v>
      </c>
      <c r="O60" s="3">
        <v>1000</v>
      </c>
      <c r="P60" s="3">
        <f t="shared" si="72"/>
        <v>5280</v>
      </c>
      <c r="Q60" s="3">
        <f t="shared" si="73"/>
        <v>1.64</v>
      </c>
      <c r="R60" s="14">
        <f>(K60*N60+L60*O60)*2/1000</f>
        <v>903.9144</v>
      </c>
      <c r="S60" s="14">
        <f t="shared" si="74"/>
        <v>2.4405688800000003</v>
      </c>
      <c r="T60" s="14">
        <f t="shared" si="75"/>
        <v>1.4881517560975612</v>
      </c>
      <c r="U60" s="3" t="s">
        <v>78</v>
      </c>
      <c r="V60" s="14">
        <f t="shared" si="76"/>
        <v>1.6235999999999999</v>
      </c>
      <c r="W60" s="3"/>
      <c r="X60" s="3"/>
      <c r="Y60" s="3" t="s">
        <v>96</v>
      </c>
      <c r="Z60" s="3">
        <v>16.2</v>
      </c>
    </row>
    <row r="61" spans="1:27" s="2" customFormat="1" ht="91" customHeight="1">
      <c r="A61" s="7" t="s">
        <v>153</v>
      </c>
      <c r="B61" s="7" t="s">
        <v>8</v>
      </c>
      <c r="C61" s="7" t="s">
        <v>153</v>
      </c>
      <c r="D61" s="7" t="s">
        <v>8</v>
      </c>
      <c r="E61" s="7">
        <v>16.8</v>
      </c>
      <c r="F61" s="7" t="s">
        <v>402</v>
      </c>
      <c r="G61" s="7" t="s">
        <v>24</v>
      </c>
      <c r="H61" s="7" t="s">
        <v>24</v>
      </c>
      <c r="I61" s="7">
        <v>2013</v>
      </c>
      <c r="J61" s="7"/>
      <c r="K61" s="7">
        <v>173.98</v>
      </c>
      <c r="L61" s="7">
        <v>166.63</v>
      </c>
      <c r="M61" s="7">
        <v>35</v>
      </c>
      <c r="N61" s="3">
        <v>1640</v>
      </c>
      <c r="O61" s="3">
        <v>1000</v>
      </c>
      <c r="P61" s="3">
        <f t="shared" ref="P61:P62" si="77">(N61+O61)*2</f>
        <v>5280</v>
      </c>
      <c r="Q61" s="3">
        <f t="shared" ref="Q61:Q62" si="78">N61*O61/(1000^2)</f>
        <v>1.64</v>
      </c>
      <c r="R61" s="14">
        <f>(K61*N61+L61*O61)*2/1000</f>
        <v>903.9144</v>
      </c>
      <c r="S61" s="14">
        <f t="shared" ref="S61:S62" si="79">R61*2.7/1000</f>
        <v>2.4405688800000003</v>
      </c>
      <c r="T61" s="14">
        <f t="shared" ref="T61:T62" si="80">S61/Q61</f>
        <v>1.4881517560975612</v>
      </c>
      <c r="U61" s="3" t="s">
        <v>78</v>
      </c>
      <c r="V61" s="14">
        <f t="shared" ref="V61:V62" si="81">0.99*Q61</f>
        <v>1.6235999999999999</v>
      </c>
      <c r="W61" s="3"/>
      <c r="X61" s="3"/>
      <c r="Y61" s="3" t="s">
        <v>96</v>
      </c>
      <c r="Z61" s="3">
        <v>18.3</v>
      </c>
    </row>
    <row r="62" spans="1:27" s="2" customFormat="1" ht="99" customHeight="1">
      <c r="A62" s="7" t="s">
        <v>154</v>
      </c>
      <c r="B62" s="7" t="s">
        <v>8</v>
      </c>
      <c r="C62" s="7" t="s">
        <v>154</v>
      </c>
      <c r="D62" s="7" t="s">
        <v>8</v>
      </c>
      <c r="E62" s="7">
        <v>21.7</v>
      </c>
      <c r="F62" s="7" t="s">
        <v>402</v>
      </c>
      <c r="G62" s="7" t="s">
        <v>24</v>
      </c>
      <c r="H62" s="7" t="s">
        <v>24</v>
      </c>
      <c r="I62" s="7">
        <v>2017</v>
      </c>
      <c r="J62" s="7"/>
      <c r="K62" s="7">
        <v>187.35</v>
      </c>
      <c r="L62" s="7"/>
      <c r="M62" s="7">
        <v>40</v>
      </c>
      <c r="N62" s="7">
        <v>2024</v>
      </c>
      <c r="O62" s="7">
        <v>1024</v>
      </c>
      <c r="P62" s="7">
        <f t="shared" si="77"/>
        <v>6096</v>
      </c>
      <c r="Q62" s="15">
        <f t="shared" si="78"/>
        <v>2.0725760000000002</v>
      </c>
      <c r="R62" s="15">
        <f>(K62/100)*(P62/10)</f>
        <v>1142.0856000000001</v>
      </c>
      <c r="S62" s="15">
        <f t="shared" si="79"/>
        <v>3.0836311200000006</v>
      </c>
      <c r="T62" s="15">
        <f t="shared" si="80"/>
        <v>1.4878253535696642</v>
      </c>
      <c r="U62" s="7" t="s">
        <v>78</v>
      </c>
      <c r="V62" s="15">
        <f t="shared" si="81"/>
        <v>2.0518502400000003</v>
      </c>
      <c r="W62" s="15"/>
      <c r="X62" s="15"/>
      <c r="Y62" s="8" t="s">
        <v>96</v>
      </c>
      <c r="Z62" s="7">
        <v>17.100000000000001</v>
      </c>
    </row>
    <row r="63" spans="1:27" s="2" customFormat="1" ht="93" customHeight="1">
      <c r="A63" s="7" t="s">
        <v>155</v>
      </c>
      <c r="B63" s="7" t="s">
        <v>8</v>
      </c>
      <c r="C63" s="7" t="s">
        <v>155</v>
      </c>
      <c r="D63" s="7" t="s">
        <v>8</v>
      </c>
      <c r="E63" s="7">
        <v>17</v>
      </c>
      <c r="F63" s="7" t="s">
        <v>402</v>
      </c>
      <c r="G63" s="7" t="s">
        <v>24</v>
      </c>
      <c r="H63" s="7" t="s">
        <v>24</v>
      </c>
      <c r="I63" s="7">
        <v>2016</v>
      </c>
      <c r="J63" s="7"/>
      <c r="K63" s="7">
        <v>164.95</v>
      </c>
      <c r="L63" s="7">
        <v>172.14</v>
      </c>
      <c r="M63" s="7">
        <v>40</v>
      </c>
      <c r="N63" s="3">
        <v>1640</v>
      </c>
      <c r="O63" s="3">
        <v>1000</v>
      </c>
      <c r="P63" s="3">
        <f t="shared" ref="P63:P64" si="82">(N63+O63)*2</f>
        <v>5280</v>
      </c>
      <c r="Q63" s="3">
        <f t="shared" ref="Q63:Q64" si="83">N63*O63/(1000^2)</f>
        <v>1.64</v>
      </c>
      <c r="R63" s="14">
        <f>(K63*N63+L63*O63)*2/1000</f>
        <v>885.31600000000003</v>
      </c>
      <c r="S63" s="14">
        <f t="shared" ref="S63:S64" si="84">R63*2.7/1000</f>
        <v>2.3903531999999998</v>
      </c>
      <c r="T63" s="14">
        <f t="shared" ref="T63:T64" si="85">S63/Q63</f>
        <v>1.4575324390243902</v>
      </c>
      <c r="U63" s="3" t="s">
        <v>78</v>
      </c>
      <c r="V63" s="14">
        <f t="shared" ref="V63:V64" si="86">0.99*Q63</f>
        <v>1.6235999999999999</v>
      </c>
      <c r="W63" s="3"/>
      <c r="X63" s="3"/>
      <c r="Y63" s="3" t="s">
        <v>96</v>
      </c>
      <c r="Z63" s="3">
        <v>18.3</v>
      </c>
    </row>
    <row r="64" spans="1:27" s="2" customFormat="1" ht="91" customHeight="1">
      <c r="A64" s="7" t="s">
        <v>156</v>
      </c>
      <c r="B64" s="7" t="s">
        <v>8</v>
      </c>
      <c r="C64" s="7" t="s">
        <v>156</v>
      </c>
      <c r="D64" s="7" t="s">
        <v>8</v>
      </c>
      <c r="E64" s="7">
        <v>16.8</v>
      </c>
      <c r="F64" s="7" t="s">
        <v>402</v>
      </c>
      <c r="G64" s="7" t="s">
        <v>24</v>
      </c>
      <c r="H64" s="7" t="s">
        <v>24</v>
      </c>
      <c r="I64" s="7">
        <v>2013</v>
      </c>
      <c r="J64" s="7"/>
      <c r="K64" s="7">
        <v>173.98</v>
      </c>
      <c r="L64" s="7">
        <v>166.63</v>
      </c>
      <c r="M64" s="7">
        <v>35</v>
      </c>
      <c r="N64" s="3">
        <v>1640</v>
      </c>
      <c r="O64" s="3">
        <v>1000</v>
      </c>
      <c r="P64" s="3">
        <f t="shared" si="82"/>
        <v>5280</v>
      </c>
      <c r="Q64" s="3">
        <f t="shared" si="83"/>
        <v>1.64</v>
      </c>
      <c r="R64" s="14">
        <f>(K64*N64+L64*O64)*2/1000</f>
        <v>903.9144</v>
      </c>
      <c r="S64" s="14">
        <f t="shared" si="84"/>
        <v>2.4405688800000003</v>
      </c>
      <c r="T64" s="14">
        <f t="shared" si="85"/>
        <v>1.4881517560975612</v>
      </c>
      <c r="U64" s="3" t="s">
        <v>78</v>
      </c>
      <c r="V64" s="14">
        <f t="shared" si="86"/>
        <v>1.6235999999999999</v>
      </c>
      <c r="W64" s="3"/>
      <c r="X64" s="3"/>
      <c r="Y64" s="3" t="s">
        <v>96</v>
      </c>
      <c r="Z64" s="3">
        <v>15.5</v>
      </c>
    </row>
    <row r="65" spans="1:26" ht="135" customHeight="1">
      <c r="A65" s="8" t="s">
        <v>22</v>
      </c>
      <c r="B65" s="8" t="s">
        <v>9</v>
      </c>
      <c r="C65" s="8" t="s">
        <v>22</v>
      </c>
      <c r="D65" s="8" t="s">
        <v>9</v>
      </c>
      <c r="E65" s="8">
        <v>18.2</v>
      </c>
      <c r="F65" s="8" t="s">
        <v>402</v>
      </c>
      <c r="G65" s="8" t="s">
        <v>23</v>
      </c>
      <c r="H65" s="8" t="s">
        <v>23</v>
      </c>
      <c r="I65" s="8">
        <v>2017</v>
      </c>
      <c r="J65" s="7"/>
      <c r="K65" s="7">
        <v>172.34</v>
      </c>
      <c r="L65" s="7"/>
      <c r="M65" s="7">
        <v>40</v>
      </c>
      <c r="N65" s="7">
        <v>1650</v>
      </c>
      <c r="O65" s="7">
        <v>991</v>
      </c>
      <c r="P65" s="7">
        <f t="shared" si="0"/>
        <v>5282</v>
      </c>
      <c r="Q65" s="15">
        <f t="shared" si="1"/>
        <v>1.6351500000000001</v>
      </c>
      <c r="R65" s="15">
        <f t="shared" ref="R65:R71" si="87">(K65/100)*(P65/10)</f>
        <v>910.29988000000014</v>
      </c>
      <c r="S65" s="15">
        <f t="shared" si="4"/>
        <v>2.4578096760000006</v>
      </c>
      <c r="T65" s="15">
        <f t="shared" si="3"/>
        <v>1.5031096082928175</v>
      </c>
      <c r="U65" s="7" t="s">
        <v>78</v>
      </c>
      <c r="V65" s="15">
        <f t="shared" si="8"/>
        <v>1.6187985</v>
      </c>
      <c r="W65" s="15"/>
      <c r="X65" s="15"/>
      <c r="Y65" s="8" t="s">
        <v>87</v>
      </c>
      <c r="Z65" s="7">
        <v>18.3</v>
      </c>
    </row>
    <row r="66" spans="1:26" ht="135" customHeight="1">
      <c r="A66" s="8" t="s">
        <v>30</v>
      </c>
      <c r="B66" s="8" t="s">
        <v>9</v>
      </c>
      <c r="C66" s="8" t="s">
        <v>30</v>
      </c>
      <c r="D66" s="8" t="s">
        <v>9</v>
      </c>
      <c r="E66" s="8">
        <v>18.2</v>
      </c>
      <c r="F66" s="8" t="s">
        <v>402</v>
      </c>
      <c r="G66" s="8" t="s">
        <v>23</v>
      </c>
      <c r="H66" s="8" t="s">
        <v>23</v>
      </c>
      <c r="I66" s="8">
        <v>2017</v>
      </c>
      <c r="J66" s="7"/>
      <c r="K66" s="7">
        <v>172.34</v>
      </c>
      <c r="L66" s="7"/>
      <c r="M66" s="7">
        <v>40</v>
      </c>
      <c r="N66" s="7">
        <v>1650</v>
      </c>
      <c r="O66" s="7">
        <v>991</v>
      </c>
      <c r="P66" s="7">
        <f t="shared" si="0"/>
        <v>5282</v>
      </c>
      <c r="Q66" s="15">
        <f t="shared" si="1"/>
        <v>1.6351500000000001</v>
      </c>
      <c r="R66" s="15">
        <f t="shared" si="87"/>
        <v>910.29988000000014</v>
      </c>
      <c r="S66" s="15">
        <f t="shared" si="4"/>
        <v>2.4578096760000006</v>
      </c>
      <c r="T66" s="15">
        <f t="shared" si="3"/>
        <v>1.5031096082928175</v>
      </c>
      <c r="U66" s="7" t="s">
        <v>78</v>
      </c>
      <c r="V66" s="15">
        <f t="shared" si="8"/>
        <v>1.6187985</v>
      </c>
      <c r="W66" s="15"/>
      <c r="X66" s="15"/>
      <c r="Y66" s="8" t="s">
        <v>96</v>
      </c>
      <c r="Z66" s="7">
        <v>17.7</v>
      </c>
    </row>
    <row r="67" spans="1:26" ht="135" customHeight="1">
      <c r="A67" s="8" t="s">
        <v>157</v>
      </c>
      <c r="B67" s="8" t="s">
        <v>9</v>
      </c>
      <c r="C67" s="8" t="s">
        <v>157</v>
      </c>
      <c r="D67" s="8" t="s">
        <v>9</v>
      </c>
      <c r="E67" s="8">
        <v>18.2</v>
      </c>
      <c r="F67" s="8" t="s">
        <v>402</v>
      </c>
      <c r="G67" s="8" t="s">
        <v>23</v>
      </c>
      <c r="H67" s="8" t="s">
        <v>23</v>
      </c>
      <c r="I67" s="8">
        <v>2018</v>
      </c>
      <c r="J67" s="7"/>
      <c r="K67" s="7">
        <v>172.34</v>
      </c>
      <c r="L67" s="7"/>
      <c r="M67" s="7">
        <v>40</v>
      </c>
      <c r="N67" s="7">
        <v>1650</v>
      </c>
      <c r="O67" s="7">
        <v>991</v>
      </c>
      <c r="P67" s="7">
        <f t="shared" ref="P67:P69" si="88">(N67+O67)*2</f>
        <v>5282</v>
      </c>
      <c r="Q67" s="15">
        <f t="shared" ref="Q67:Q69" si="89">N67*O67/(1000^2)</f>
        <v>1.6351500000000001</v>
      </c>
      <c r="R67" s="15">
        <f t="shared" si="87"/>
        <v>910.29988000000014</v>
      </c>
      <c r="S67" s="15">
        <f t="shared" ref="S67" si="90">R67*2.7/1000</f>
        <v>2.4578096760000006</v>
      </c>
      <c r="T67" s="15">
        <f t="shared" ref="T67" si="91">S67/Q67</f>
        <v>1.5031096082928175</v>
      </c>
      <c r="U67" s="7" t="s">
        <v>78</v>
      </c>
      <c r="V67" s="15">
        <f t="shared" ref="V67:V69" si="92">0.99*Q67</f>
        <v>1.6187985</v>
      </c>
      <c r="W67" s="15"/>
      <c r="X67" s="15"/>
      <c r="Y67" s="8" t="s">
        <v>87</v>
      </c>
      <c r="Z67" s="7">
        <v>18.3</v>
      </c>
    </row>
    <row r="68" spans="1:26" ht="135" customHeight="1">
      <c r="A68" s="8" t="s">
        <v>160</v>
      </c>
      <c r="B68" s="8" t="s">
        <v>9</v>
      </c>
      <c r="C68" s="8" t="s">
        <v>160</v>
      </c>
      <c r="D68" s="8" t="s">
        <v>9</v>
      </c>
      <c r="E68" s="8">
        <v>19</v>
      </c>
      <c r="F68" s="8" t="s">
        <v>402</v>
      </c>
      <c r="G68" s="8" t="s">
        <v>23</v>
      </c>
      <c r="H68" s="8" t="s">
        <v>23</v>
      </c>
      <c r="I68" s="8">
        <v>2018</v>
      </c>
      <c r="J68" s="7"/>
      <c r="K68" s="7">
        <v>129.16</v>
      </c>
      <c r="L68" s="7"/>
      <c r="M68" s="7">
        <v>35</v>
      </c>
      <c r="N68" s="7">
        <v>1762</v>
      </c>
      <c r="O68" s="7">
        <v>994</v>
      </c>
      <c r="P68" s="7">
        <f t="shared" si="88"/>
        <v>5512</v>
      </c>
      <c r="Q68" s="15">
        <f t="shared" si="89"/>
        <v>1.751428</v>
      </c>
      <c r="R68" s="15">
        <f t="shared" si="87"/>
        <v>711.92991999999992</v>
      </c>
      <c r="S68" s="15">
        <f t="shared" ref="S68:S69" si="93">R68*2.7/1000</f>
        <v>1.9222107839999998</v>
      </c>
      <c r="T68" s="15">
        <f t="shared" ref="T68:T69" si="94">S68/Q68</f>
        <v>1.0975105936413028</v>
      </c>
      <c r="U68" s="7">
        <v>3.2</v>
      </c>
      <c r="V68" s="15">
        <f t="shared" si="92"/>
        <v>1.7339137199999999</v>
      </c>
      <c r="W68" s="15">
        <f t="shared" ref="W68" si="95">U68*V68*2.53</f>
        <v>14.037765477119997</v>
      </c>
      <c r="X68" s="15">
        <f t="shared" ref="X68" si="96">W68/Q68</f>
        <v>8.0150399999999991</v>
      </c>
      <c r="Y68" s="8" t="s">
        <v>87</v>
      </c>
      <c r="Z68" s="7">
        <v>19.399999999999999</v>
      </c>
    </row>
    <row r="69" spans="1:26" ht="135" customHeight="1">
      <c r="A69" s="8" t="s">
        <v>158</v>
      </c>
      <c r="B69" s="8" t="s">
        <v>9</v>
      </c>
      <c r="C69" s="8" t="s">
        <v>158</v>
      </c>
      <c r="D69" s="8" t="s">
        <v>9</v>
      </c>
      <c r="E69" s="8">
        <v>22.5</v>
      </c>
      <c r="F69" s="8" t="s">
        <v>402</v>
      </c>
      <c r="G69" s="8" t="s">
        <v>23</v>
      </c>
      <c r="H69" s="8" t="s">
        <v>23</v>
      </c>
      <c r="I69" s="8">
        <v>2018</v>
      </c>
      <c r="K69" s="7">
        <v>142.53</v>
      </c>
      <c r="L69" s="7"/>
      <c r="M69" s="7">
        <v>40</v>
      </c>
      <c r="N69" s="7">
        <v>1956</v>
      </c>
      <c r="O69" s="7">
        <v>991</v>
      </c>
      <c r="P69" s="7">
        <f t="shared" si="88"/>
        <v>5894</v>
      </c>
      <c r="Q69" s="15">
        <f t="shared" si="89"/>
        <v>1.938396</v>
      </c>
      <c r="R69" s="15">
        <f t="shared" si="87"/>
        <v>840.07182</v>
      </c>
      <c r="S69" s="15">
        <f t="shared" si="93"/>
        <v>2.2681939139999998</v>
      </c>
      <c r="T69" s="15">
        <f t="shared" si="94"/>
        <v>1.1701395968625605</v>
      </c>
      <c r="U69" s="7" t="s">
        <v>78</v>
      </c>
      <c r="V69" s="15">
        <f t="shared" si="92"/>
        <v>1.9190120399999999</v>
      </c>
      <c r="W69" s="15"/>
      <c r="X69" s="15"/>
      <c r="Y69" s="7" t="s">
        <v>96</v>
      </c>
      <c r="Z69" s="7">
        <v>17.5</v>
      </c>
    </row>
    <row r="70" spans="1:26" ht="135" customHeight="1">
      <c r="A70" s="8" t="s">
        <v>159</v>
      </c>
      <c r="B70" s="8" t="s">
        <v>9</v>
      </c>
      <c r="C70" s="8" t="s">
        <v>159</v>
      </c>
      <c r="D70" s="8" t="s">
        <v>9</v>
      </c>
      <c r="E70" s="8">
        <v>16.8</v>
      </c>
      <c r="F70" s="8" t="s">
        <v>402</v>
      </c>
      <c r="G70" s="8" t="s">
        <v>23</v>
      </c>
      <c r="H70" s="8" t="s">
        <v>23</v>
      </c>
      <c r="I70" s="8">
        <v>2019</v>
      </c>
      <c r="K70" s="7">
        <v>172.34</v>
      </c>
      <c r="L70" s="7"/>
      <c r="M70" s="7">
        <v>35</v>
      </c>
      <c r="N70" s="7">
        <v>1672</v>
      </c>
      <c r="O70" s="7">
        <v>991</v>
      </c>
      <c r="P70" s="7">
        <f t="shared" ref="P70:P71" si="97">(N70+O70)*2</f>
        <v>5326</v>
      </c>
      <c r="Q70" s="15">
        <f t="shared" ref="Q70:Q71" si="98">N70*O70/(1000^2)</f>
        <v>1.656952</v>
      </c>
      <c r="R70" s="15">
        <f t="shared" si="87"/>
        <v>917.8828400000001</v>
      </c>
      <c r="S70" s="15">
        <f t="shared" ref="S70" si="99">R70*2.7/1000</f>
        <v>2.4782836680000004</v>
      </c>
      <c r="T70" s="15">
        <f t="shared" ref="T70" si="100">S70/Q70</f>
        <v>1.4956882685798989</v>
      </c>
      <c r="U70" s="7" t="s">
        <v>78</v>
      </c>
      <c r="V70" s="15">
        <f t="shared" ref="V70:V71" si="101">0.99*Q70</f>
        <v>1.64038248</v>
      </c>
      <c r="W70" s="15"/>
      <c r="X70" s="15"/>
      <c r="Y70" s="7" t="s">
        <v>87</v>
      </c>
      <c r="Z70" s="7">
        <v>18.399999999999999</v>
      </c>
    </row>
    <row r="71" spans="1:26" ht="135" customHeight="1">
      <c r="A71" s="8" t="s">
        <v>395</v>
      </c>
      <c r="B71" s="8" t="s">
        <v>9</v>
      </c>
      <c r="C71" s="8" t="s">
        <v>395</v>
      </c>
      <c r="D71" s="8" t="s">
        <v>9</v>
      </c>
      <c r="E71" s="8">
        <v>19.5</v>
      </c>
      <c r="F71" s="8" t="s">
        <v>402</v>
      </c>
      <c r="G71" s="8" t="s">
        <v>23</v>
      </c>
      <c r="H71" s="8" t="s">
        <v>23</v>
      </c>
      <c r="I71" s="8">
        <v>2020</v>
      </c>
      <c r="K71" s="7">
        <v>176.85</v>
      </c>
      <c r="L71" s="7"/>
      <c r="M71" s="7">
        <v>35</v>
      </c>
      <c r="N71" s="7">
        <v>1755</v>
      </c>
      <c r="O71" s="7">
        <v>1038</v>
      </c>
      <c r="P71" s="7">
        <f t="shared" si="97"/>
        <v>5586</v>
      </c>
      <c r="Q71" s="15">
        <f t="shared" si="98"/>
        <v>1.82169</v>
      </c>
      <c r="R71" s="15">
        <f t="shared" si="87"/>
        <v>987.88409999999999</v>
      </c>
      <c r="S71" s="15">
        <f t="shared" ref="S71" si="102">R71*2.7/1000</f>
        <v>2.6672870700000004</v>
      </c>
      <c r="T71" s="15">
        <f t="shared" ref="T71" si="103">S71/Q71</f>
        <v>1.4641827478879503</v>
      </c>
      <c r="U71" s="7">
        <v>3.2</v>
      </c>
      <c r="V71" s="15">
        <f t="shared" si="101"/>
        <v>1.8034730999999999</v>
      </c>
      <c r="W71" s="15">
        <f t="shared" ref="W71" si="104">U71*V71*2.53</f>
        <v>14.6009182176</v>
      </c>
      <c r="X71" s="15">
        <f t="shared" ref="X71" si="105">W71/Q71</f>
        <v>8.0150400000000008</v>
      </c>
      <c r="Y71" s="7" t="s">
        <v>87</v>
      </c>
      <c r="Z71" s="7">
        <v>19.2</v>
      </c>
    </row>
    <row r="72" spans="1:26" ht="135" customHeight="1">
      <c r="A72" s="7" t="s">
        <v>73</v>
      </c>
      <c r="B72" s="7" t="s">
        <v>88</v>
      </c>
      <c r="C72" s="7" t="s">
        <v>73</v>
      </c>
      <c r="D72" s="7" t="s">
        <v>88</v>
      </c>
      <c r="E72" s="7">
        <v>22.5</v>
      </c>
      <c r="F72" s="7" t="s">
        <v>402</v>
      </c>
      <c r="G72" s="7" t="s">
        <v>23</v>
      </c>
      <c r="H72" s="7" t="s">
        <v>23</v>
      </c>
      <c r="I72" s="7">
        <v>2018</v>
      </c>
      <c r="J72" s="7"/>
      <c r="K72" s="7">
        <v>253.08</v>
      </c>
      <c r="L72" s="7"/>
      <c r="M72" s="7">
        <v>40</v>
      </c>
      <c r="N72" s="7">
        <v>1956</v>
      </c>
      <c r="O72" s="7">
        <v>992</v>
      </c>
      <c r="P72" s="7">
        <f t="shared" ref="P72:P73" si="106">(N72+O72)*2</f>
        <v>5896</v>
      </c>
      <c r="Q72" s="15">
        <f t="shared" ref="Q72:Q73" si="107">N72*O72/(1000^2)</f>
        <v>1.9403520000000001</v>
      </c>
      <c r="R72" s="15">
        <f>(K72/100)*(P72/10)</f>
        <v>1492.1596800000002</v>
      </c>
      <c r="S72" s="15">
        <f t="shared" si="4"/>
        <v>4.0288311360000009</v>
      </c>
      <c r="T72" s="15">
        <f t="shared" si="3"/>
        <v>2.0763403423708691</v>
      </c>
      <c r="U72" s="7">
        <v>3.2</v>
      </c>
      <c r="V72" s="15">
        <f t="shared" si="8"/>
        <v>1.9209484800000001</v>
      </c>
      <c r="W72" s="15">
        <f t="shared" si="9"/>
        <v>15.55199889408</v>
      </c>
      <c r="X72" s="15">
        <f t="shared" si="10"/>
        <v>8.0150399999999991</v>
      </c>
      <c r="Y72" s="7" t="s">
        <v>95</v>
      </c>
      <c r="Z72" s="7">
        <v>16.75</v>
      </c>
    </row>
    <row r="73" spans="1:26" ht="135" customHeight="1">
      <c r="A73" s="7" t="s">
        <v>74</v>
      </c>
      <c r="B73" s="7" t="s">
        <v>88</v>
      </c>
      <c r="C73" s="7" t="s">
        <v>74</v>
      </c>
      <c r="D73" s="7" t="s">
        <v>88</v>
      </c>
      <c r="E73" s="7">
        <v>18.5</v>
      </c>
      <c r="F73" s="7" t="s">
        <v>402</v>
      </c>
      <c r="G73" s="7" t="s">
        <v>23</v>
      </c>
      <c r="H73" s="7" t="s">
        <v>24</v>
      </c>
      <c r="I73" s="7">
        <v>2020</v>
      </c>
      <c r="J73" s="7"/>
      <c r="K73" s="7">
        <v>226.21</v>
      </c>
      <c r="L73" s="7"/>
      <c r="M73" s="7">
        <v>35</v>
      </c>
      <c r="N73" s="7">
        <v>1640</v>
      </c>
      <c r="O73" s="7">
        <v>992</v>
      </c>
      <c r="P73" s="7">
        <f t="shared" si="106"/>
        <v>5264</v>
      </c>
      <c r="Q73" s="15">
        <f t="shared" si="107"/>
        <v>1.6268800000000001</v>
      </c>
      <c r="R73" s="15">
        <f>(K73/100)*(P73/10)</f>
        <v>1190.76944</v>
      </c>
      <c r="S73" s="15">
        <f t="shared" si="4"/>
        <v>3.2150774880000004</v>
      </c>
      <c r="T73" s="15">
        <f t="shared" si="3"/>
        <v>1.9762228855232102</v>
      </c>
      <c r="U73" s="7">
        <v>3.2</v>
      </c>
      <c r="V73" s="15">
        <f t="shared" si="8"/>
        <v>1.6106112000000001</v>
      </c>
      <c r="W73" s="15">
        <f t="shared" si="9"/>
        <v>13.039508275200001</v>
      </c>
      <c r="X73" s="15">
        <f t="shared" si="10"/>
        <v>8.0150400000000008</v>
      </c>
      <c r="Y73" s="7" t="s">
        <v>87</v>
      </c>
      <c r="Z73" s="7">
        <v>19.670000000000002</v>
      </c>
    </row>
    <row r="74" spans="1:26" ht="135" customHeight="1">
      <c r="A74" s="7" t="s">
        <v>75</v>
      </c>
      <c r="B74" s="7" t="s">
        <v>88</v>
      </c>
      <c r="C74" s="7" t="s">
        <v>75</v>
      </c>
      <c r="D74" s="7" t="s">
        <v>88</v>
      </c>
      <c r="E74" s="7">
        <v>19</v>
      </c>
      <c r="F74" s="7" t="s">
        <v>402</v>
      </c>
      <c r="G74" s="7" t="s">
        <v>23</v>
      </c>
      <c r="H74" s="7" t="s">
        <v>23</v>
      </c>
      <c r="I74" s="7">
        <v>2021</v>
      </c>
      <c r="J74" s="7"/>
      <c r="K74" s="7">
        <v>207.73</v>
      </c>
      <c r="L74" s="7"/>
      <c r="M74" s="7">
        <v>35</v>
      </c>
      <c r="N74" s="7">
        <v>1666</v>
      </c>
      <c r="O74" s="7">
        <v>1000</v>
      </c>
      <c r="P74" s="7">
        <f t="shared" ref="P74:P76" si="108">(N74+O74)*2</f>
        <v>5332</v>
      </c>
      <c r="Q74" s="15">
        <f t="shared" ref="Q74:Q76" si="109">N74*O74/(1000^2)</f>
        <v>1.6659999999999999</v>
      </c>
      <c r="R74" s="15">
        <f t="shared" ref="R74:R75" si="110">(K74/100)*(P74/10)</f>
        <v>1107.61636</v>
      </c>
      <c r="S74" s="15">
        <f t="shared" si="4"/>
        <v>2.9905641720000005</v>
      </c>
      <c r="T74" s="15">
        <f t="shared" si="3"/>
        <v>1.7950565258103246</v>
      </c>
      <c r="U74" s="7">
        <v>3.2</v>
      </c>
      <c r="V74" s="15">
        <f t="shared" si="8"/>
        <v>1.6493399999999998</v>
      </c>
      <c r="W74" s="15">
        <f t="shared" si="9"/>
        <v>13.353056639999998</v>
      </c>
      <c r="X74" s="15">
        <f t="shared" si="10"/>
        <v>8.0150399999999991</v>
      </c>
      <c r="Y74" s="7" t="s">
        <v>87</v>
      </c>
      <c r="Z74" s="7">
        <v>19.510000000000002</v>
      </c>
    </row>
    <row r="75" spans="1:26" ht="135" customHeight="1">
      <c r="A75" s="7" t="s">
        <v>115</v>
      </c>
      <c r="B75" s="7" t="s">
        <v>88</v>
      </c>
      <c r="C75" s="7" t="s">
        <v>115</v>
      </c>
      <c r="D75" s="7" t="s">
        <v>88</v>
      </c>
      <c r="E75" s="7">
        <v>23.5</v>
      </c>
      <c r="F75" s="7" t="s">
        <v>402</v>
      </c>
      <c r="G75" s="7" t="s">
        <v>23</v>
      </c>
      <c r="H75" s="7" t="s">
        <v>24</v>
      </c>
      <c r="I75" s="7">
        <v>2020</v>
      </c>
      <c r="J75" s="7"/>
      <c r="K75" s="7">
        <v>206.47</v>
      </c>
      <c r="L75" s="7"/>
      <c r="M75" s="7">
        <v>40</v>
      </c>
      <c r="N75" s="7">
        <v>2010</v>
      </c>
      <c r="O75" s="7">
        <v>1000</v>
      </c>
      <c r="P75" s="7">
        <f t="shared" si="108"/>
        <v>6020</v>
      </c>
      <c r="Q75" s="15">
        <f t="shared" si="109"/>
        <v>2.0099999999999998</v>
      </c>
      <c r="R75" s="15">
        <f t="shared" si="110"/>
        <v>1242.9494000000002</v>
      </c>
      <c r="S75" s="15">
        <f t="shared" si="4"/>
        <v>3.3559633800000004</v>
      </c>
      <c r="T75" s="15">
        <f t="shared" si="3"/>
        <v>1.6696335223880601</v>
      </c>
      <c r="U75" s="7">
        <v>3.2</v>
      </c>
      <c r="V75" s="15">
        <f t="shared" si="8"/>
        <v>1.9898999999999998</v>
      </c>
      <c r="W75" s="15">
        <f t="shared" si="9"/>
        <v>16.110230399999999</v>
      </c>
      <c r="X75" s="15">
        <f t="shared" si="10"/>
        <v>8.0150400000000008</v>
      </c>
      <c r="Y75" s="7" t="s">
        <v>87</v>
      </c>
      <c r="Z75" s="7">
        <v>20.65</v>
      </c>
    </row>
    <row r="76" spans="1:26" ht="135" customHeight="1">
      <c r="A76" s="7" t="s">
        <v>116</v>
      </c>
      <c r="B76" s="7" t="s">
        <v>88</v>
      </c>
      <c r="C76" s="7" t="s">
        <v>116</v>
      </c>
      <c r="D76" s="7" t="s">
        <v>88</v>
      </c>
      <c r="E76" s="7">
        <v>18.5</v>
      </c>
      <c r="F76" s="7" t="s">
        <v>402</v>
      </c>
      <c r="G76" s="7" t="s">
        <v>23</v>
      </c>
      <c r="H76" s="7" t="s">
        <v>24</v>
      </c>
      <c r="I76" s="7">
        <v>2020</v>
      </c>
      <c r="J76" s="7"/>
      <c r="K76" s="7">
        <v>226.21</v>
      </c>
      <c r="L76" s="7"/>
      <c r="M76" s="7">
        <v>35</v>
      </c>
      <c r="N76" s="7">
        <v>1675</v>
      </c>
      <c r="O76" s="7">
        <v>992</v>
      </c>
      <c r="P76" s="7">
        <f t="shared" si="108"/>
        <v>5334</v>
      </c>
      <c r="Q76" s="15">
        <f t="shared" si="109"/>
        <v>1.6616</v>
      </c>
      <c r="R76" s="15">
        <f t="shared" ref="R76" si="111">(K76/100)*(P76/10)</f>
        <v>1206.6041400000001</v>
      </c>
      <c r="S76" s="15">
        <f t="shared" ref="S76" si="112">R76*2.7/1000</f>
        <v>3.2578311780000009</v>
      </c>
      <c r="T76" s="15">
        <f t="shared" ref="T76" si="113">S76/Q76</f>
        <v>1.9606591104959081</v>
      </c>
      <c r="U76" s="7">
        <v>3.2</v>
      </c>
      <c r="V76" s="15">
        <f t="shared" si="8"/>
        <v>1.644984</v>
      </c>
      <c r="W76" s="15">
        <f t="shared" si="9"/>
        <v>13.317790464</v>
      </c>
      <c r="X76" s="15">
        <f t="shared" si="10"/>
        <v>8.0150400000000008</v>
      </c>
      <c r="Y76" s="7" t="s">
        <v>87</v>
      </c>
      <c r="Z76" s="7">
        <v>19.260000000000002</v>
      </c>
    </row>
    <row r="77" spans="1:26" ht="135" customHeight="1">
      <c r="A77" s="7" t="s">
        <v>161</v>
      </c>
      <c r="B77" s="7" t="s">
        <v>88</v>
      </c>
      <c r="C77" s="7" t="s">
        <v>161</v>
      </c>
      <c r="D77" s="7" t="s">
        <v>88</v>
      </c>
      <c r="E77" s="7">
        <v>18.5</v>
      </c>
      <c r="F77" s="7" t="s">
        <v>402</v>
      </c>
      <c r="G77" s="7" t="s">
        <v>23</v>
      </c>
      <c r="H77" s="7" t="s">
        <v>23</v>
      </c>
      <c r="I77" s="7">
        <v>2021</v>
      </c>
      <c r="J77" s="7"/>
      <c r="K77" s="7">
        <v>226.21</v>
      </c>
      <c r="L77" s="7"/>
      <c r="M77" s="7">
        <v>35</v>
      </c>
      <c r="N77" s="7">
        <v>1675</v>
      </c>
      <c r="O77" s="7">
        <v>992</v>
      </c>
      <c r="P77" s="7">
        <f t="shared" ref="P77" si="114">(N77+O77)*2</f>
        <v>5334</v>
      </c>
      <c r="Q77" s="15">
        <f t="shared" ref="Q77" si="115">N77*O77/(1000^2)</f>
        <v>1.6616</v>
      </c>
      <c r="R77" s="15">
        <f t="shared" ref="R77" si="116">(K77/100)*(P77/10)</f>
        <v>1206.6041400000001</v>
      </c>
      <c r="S77" s="15">
        <f t="shared" ref="S77" si="117">R77*2.7/1000</f>
        <v>3.2578311780000009</v>
      </c>
      <c r="T77" s="15">
        <f t="shared" ref="T77" si="118">S77/Q77</f>
        <v>1.9606591104959081</v>
      </c>
      <c r="U77" s="7">
        <v>3.2</v>
      </c>
      <c r="V77" s="15">
        <f t="shared" ref="V77" si="119">0.99*Q77</f>
        <v>1.644984</v>
      </c>
      <c r="W77" s="15">
        <f t="shared" ref="W77" si="120">U77*V77*2.53</f>
        <v>13.317790464</v>
      </c>
      <c r="X77" s="15">
        <f t="shared" ref="X77" si="121">W77/Q77</f>
        <v>8.0150400000000008</v>
      </c>
      <c r="Y77" s="7" t="s">
        <v>87</v>
      </c>
      <c r="Z77" s="7">
        <v>19.260000000000002</v>
      </c>
    </row>
    <row r="78" spans="1:26" ht="135" customHeight="1">
      <c r="A78" s="7" t="s">
        <v>76</v>
      </c>
      <c r="B78" s="7" t="s">
        <v>118</v>
      </c>
      <c r="C78" s="7" t="s">
        <v>76</v>
      </c>
      <c r="D78" s="7" t="s">
        <v>303</v>
      </c>
      <c r="E78" s="7">
        <v>22</v>
      </c>
      <c r="F78" s="7" t="s">
        <v>402</v>
      </c>
      <c r="G78" s="7" t="s">
        <v>23</v>
      </c>
      <c r="H78" s="7" t="s">
        <v>23</v>
      </c>
      <c r="I78" s="7">
        <v>2019</v>
      </c>
      <c r="J78" s="7"/>
      <c r="K78" s="7">
        <v>216.72</v>
      </c>
      <c r="L78" s="7"/>
      <c r="M78" s="7">
        <v>40</v>
      </c>
      <c r="N78" s="7">
        <v>1956</v>
      </c>
      <c r="O78" s="7">
        <v>992</v>
      </c>
      <c r="P78" s="7">
        <f t="shared" ref="P78:P79" si="122">(N78+O78)*2</f>
        <v>5896</v>
      </c>
      <c r="Q78" s="15">
        <f t="shared" ref="Q78:Q79" si="123">N78*O78/(1000^2)</f>
        <v>1.9403520000000001</v>
      </c>
      <c r="R78" s="15">
        <f t="shared" ref="R78:R79" si="124">(K78/100)*(P78/10)</f>
        <v>1277.7811199999999</v>
      </c>
      <c r="S78" s="15">
        <f t="shared" si="4"/>
        <v>3.4500090239999999</v>
      </c>
      <c r="T78" s="15">
        <f t="shared" si="3"/>
        <v>1.7780325549178704</v>
      </c>
      <c r="U78" s="7">
        <v>3.2</v>
      </c>
      <c r="V78" s="15">
        <f t="shared" si="8"/>
        <v>1.9209484800000001</v>
      </c>
      <c r="W78" s="15">
        <f t="shared" si="9"/>
        <v>15.55199889408</v>
      </c>
      <c r="X78" s="15">
        <f t="shared" si="10"/>
        <v>8.0150399999999991</v>
      </c>
      <c r="Y78" s="7" t="s">
        <v>96</v>
      </c>
      <c r="Z78" s="7">
        <v>17.52</v>
      </c>
    </row>
    <row r="79" spans="1:26" ht="135" customHeight="1">
      <c r="A79" s="7" t="s">
        <v>117</v>
      </c>
      <c r="B79" s="7" t="s">
        <v>118</v>
      </c>
      <c r="C79" s="7" t="s">
        <v>117</v>
      </c>
      <c r="D79" s="7" t="s">
        <v>303</v>
      </c>
      <c r="E79" s="7">
        <v>17.5</v>
      </c>
      <c r="F79" s="7" t="s">
        <v>402</v>
      </c>
      <c r="G79" s="7" t="s">
        <v>23</v>
      </c>
      <c r="H79" s="7" t="s">
        <v>23</v>
      </c>
      <c r="I79" s="7">
        <v>2019</v>
      </c>
      <c r="J79" s="7"/>
      <c r="K79" s="7">
        <v>200.72</v>
      </c>
      <c r="L79" s="7"/>
      <c r="M79" s="7">
        <v>35</v>
      </c>
      <c r="N79" s="7">
        <v>1640</v>
      </c>
      <c r="O79" s="7">
        <v>992</v>
      </c>
      <c r="P79" s="7">
        <f t="shared" si="122"/>
        <v>5264</v>
      </c>
      <c r="Q79" s="15">
        <f t="shared" si="123"/>
        <v>1.6268800000000001</v>
      </c>
      <c r="R79" s="15">
        <f t="shared" si="124"/>
        <v>1056.5900799999999</v>
      </c>
      <c r="S79" s="15">
        <f t="shared" si="4"/>
        <v>2.8527932160000002</v>
      </c>
      <c r="T79" s="15">
        <f t="shared" si="3"/>
        <v>1.7535363493312353</v>
      </c>
      <c r="U79" s="7">
        <v>3.2</v>
      </c>
      <c r="V79" s="15">
        <f t="shared" si="8"/>
        <v>1.6106112000000001</v>
      </c>
      <c r="W79" s="15">
        <f t="shared" si="9"/>
        <v>13.039508275200001</v>
      </c>
      <c r="X79" s="15">
        <f t="shared" si="10"/>
        <v>8.0150400000000008</v>
      </c>
      <c r="Y79" s="7" t="s">
        <v>87</v>
      </c>
      <c r="Z79" s="7">
        <v>18.440000000000001</v>
      </c>
    </row>
    <row r="80" spans="1:26" ht="135" customHeight="1">
      <c r="A80" s="8" t="s">
        <v>31</v>
      </c>
      <c r="B80" s="7" t="s">
        <v>25</v>
      </c>
      <c r="C80" s="7" t="s">
        <v>31</v>
      </c>
      <c r="D80" s="7" t="s">
        <v>25</v>
      </c>
      <c r="E80" s="7">
        <v>19</v>
      </c>
      <c r="F80" s="7" t="s">
        <v>402</v>
      </c>
      <c r="G80" s="8" t="s">
        <v>24</v>
      </c>
      <c r="H80" s="8" t="s">
        <v>24</v>
      </c>
      <c r="I80" s="8">
        <v>2016</v>
      </c>
      <c r="J80" s="7"/>
      <c r="K80" s="7">
        <v>166.35</v>
      </c>
      <c r="L80" s="7"/>
      <c r="M80" s="7">
        <v>38</v>
      </c>
      <c r="N80" s="7">
        <v>1650</v>
      </c>
      <c r="O80" s="7">
        <v>990</v>
      </c>
      <c r="P80" s="7">
        <f t="shared" ref="P80:P86" si="125">(N80+O80)*2</f>
        <v>5280</v>
      </c>
      <c r="Q80" s="15">
        <f t="shared" ref="Q80:Q86" si="126">N80*O80/(1000^2)</f>
        <v>1.6335</v>
      </c>
      <c r="R80" s="15">
        <f>(K80/100)*(P80/10)</f>
        <v>878.32799999999997</v>
      </c>
      <c r="S80" s="15">
        <f t="shared" si="4"/>
        <v>2.3714856000000002</v>
      </c>
      <c r="T80" s="15">
        <f t="shared" ref="T80:T86" si="127">S80/Q80</f>
        <v>1.4517818181818183</v>
      </c>
      <c r="U80" s="7">
        <v>3.2</v>
      </c>
      <c r="V80" s="15">
        <f t="shared" si="8"/>
        <v>1.617165</v>
      </c>
      <c r="W80" s="15">
        <f t="shared" si="9"/>
        <v>13.092567839999999</v>
      </c>
      <c r="X80" s="15">
        <f t="shared" si="10"/>
        <v>8.0150399999999991</v>
      </c>
      <c r="Y80" s="8" t="s">
        <v>96</v>
      </c>
      <c r="Z80" s="7">
        <v>18.8</v>
      </c>
    </row>
    <row r="81" spans="1:26" ht="135" customHeight="1">
      <c r="A81" s="8" t="s">
        <v>32</v>
      </c>
      <c r="B81" s="7" t="s">
        <v>25</v>
      </c>
      <c r="C81" s="7" t="s">
        <v>32</v>
      </c>
      <c r="D81" s="7" t="s">
        <v>25</v>
      </c>
      <c r="E81" s="7">
        <v>19</v>
      </c>
      <c r="F81" s="7" t="s">
        <v>402</v>
      </c>
      <c r="G81" s="8" t="s">
        <v>24</v>
      </c>
      <c r="H81" s="7" t="s">
        <v>23</v>
      </c>
      <c r="I81" s="7">
        <v>2017</v>
      </c>
      <c r="J81" s="7"/>
      <c r="K81" s="7">
        <v>166.35</v>
      </c>
      <c r="L81" s="7"/>
      <c r="M81" s="7">
        <v>38</v>
      </c>
      <c r="N81" s="7">
        <v>1650</v>
      </c>
      <c r="O81" s="7">
        <v>990</v>
      </c>
      <c r="P81" s="7">
        <f t="shared" si="125"/>
        <v>5280</v>
      </c>
      <c r="Q81" s="15">
        <f t="shared" si="126"/>
        <v>1.6335</v>
      </c>
      <c r="R81" s="15">
        <f>(K81/100)*(P81/10)</f>
        <v>878.32799999999997</v>
      </c>
      <c r="S81" s="15">
        <f t="shared" si="4"/>
        <v>2.3714856000000002</v>
      </c>
      <c r="T81" s="15">
        <f t="shared" si="127"/>
        <v>1.4517818181818183</v>
      </c>
      <c r="U81" s="7">
        <v>3.2</v>
      </c>
      <c r="V81" s="15">
        <f t="shared" si="8"/>
        <v>1.617165</v>
      </c>
      <c r="W81" s="15">
        <f t="shared" si="9"/>
        <v>13.092567839999999</v>
      </c>
      <c r="X81" s="15">
        <f t="shared" si="10"/>
        <v>8.0150399999999991</v>
      </c>
      <c r="Y81" s="7" t="s">
        <v>96</v>
      </c>
      <c r="Z81" s="7">
        <v>19</v>
      </c>
    </row>
    <row r="82" spans="1:26" ht="135" customHeight="1">
      <c r="A82" s="8" t="s">
        <v>33</v>
      </c>
      <c r="B82" s="7" t="s">
        <v>25</v>
      </c>
      <c r="C82" s="7" t="s">
        <v>33</v>
      </c>
      <c r="D82" s="7" t="s">
        <v>25</v>
      </c>
      <c r="E82" s="7">
        <v>19</v>
      </c>
      <c r="F82" s="7" t="s">
        <v>402</v>
      </c>
      <c r="G82" s="8" t="s">
        <v>24</v>
      </c>
      <c r="H82" s="7" t="s">
        <v>23</v>
      </c>
      <c r="I82" s="7">
        <v>2019</v>
      </c>
      <c r="J82" s="7"/>
      <c r="K82" s="7">
        <v>166.35</v>
      </c>
      <c r="L82" s="7"/>
      <c r="M82" s="7">
        <v>38</v>
      </c>
      <c r="N82" s="7">
        <v>1650</v>
      </c>
      <c r="O82" s="7">
        <v>990</v>
      </c>
      <c r="P82" s="7">
        <f t="shared" si="125"/>
        <v>5280</v>
      </c>
      <c r="Q82" s="15">
        <f t="shared" si="126"/>
        <v>1.6335</v>
      </c>
      <c r="R82" s="15">
        <f>(K82/100)*(P82/10)</f>
        <v>878.32799999999997</v>
      </c>
      <c r="S82" s="15">
        <f t="shared" si="4"/>
        <v>2.3714856000000002</v>
      </c>
      <c r="T82" s="15">
        <f t="shared" si="127"/>
        <v>1.4517818181818183</v>
      </c>
      <c r="U82" s="7">
        <v>3.2</v>
      </c>
      <c r="V82" s="15">
        <f t="shared" si="8"/>
        <v>1.617165</v>
      </c>
      <c r="W82" s="15">
        <f t="shared" si="9"/>
        <v>13.092567839999999</v>
      </c>
      <c r="X82" s="15">
        <f t="shared" si="10"/>
        <v>8.0150399999999991</v>
      </c>
      <c r="Y82" s="7" t="s">
        <v>96</v>
      </c>
      <c r="Z82" s="7">
        <v>19.600000000000001</v>
      </c>
    </row>
    <row r="83" spans="1:26" ht="135" customHeight="1">
      <c r="A83" s="8" t="s">
        <v>34</v>
      </c>
      <c r="B83" s="7" t="s">
        <v>25</v>
      </c>
      <c r="C83" s="7" t="s">
        <v>34</v>
      </c>
      <c r="D83" s="7" t="s">
        <v>25</v>
      </c>
      <c r="E83" s="7">
        <v>23</v>
      </c>
      <c r="F83" s="7" t="s">
        <v>402</v>
      </c>
      <c r="G83" s="8" t="s">
        <v>24</v>
      </c>
      <c r="H83" s="7" t="s">
        <v>24</v>
      </c>
      <c r="I83" s="7">
        <v>2018</v>
      </c>
      <c r="J83" s="7"/>
      <c r="K83" s="7">
        <v>166.35</v>
      </c>
      <c r="L83" s="7"/>
      <c r="M83" s="7">
        <v>38</v>
      </c>
      <c r="N83" s="7">
        <v>1970</v>
      </c>
      <c r="O83" s="7">
        <v>990</v>
      </c>
      <c r="P83" s="7">
        <f t="shared" si="125"/>
        <v>5920</v>
      </c>
      <c r="Q83" s="15">
        <f t="shared" si="126"/>
        <v>1.9502999999999999</v>
      </c>
      <c r="R83" s="15">
        <f>(K83/100)*(P83/10)</f>
        <v>984.79200000000003</v>
      </c>
      <c r="S83" s="15">
        <f t="shared" si="4"/>
        <v>2.6589384000000003</v>
      </c>
      <c r="T83" s="15">
        <f t="shared" si="127"/>
        <v>1.3633484079372407</v>
      </c>
      <c r="U83" s="7">
        <v>3.2</v>
      </c>
      <c r="V83" s="15">
        <f t="shared" si="8"/>
        <v>1.9307969999999999</v>
      </c>
      <c r="W83" s="15">
        <f t="shared" si="9"/>
        <v>15.631732511999997</v>
      </c>
      <c r="X83" s="15">
        <f t="shared" si="10"/>
        <v>8.0150399999999991</v>
      </c>
      <c r="Y83" s="7" t="s">
        <v>96</v>
      </c>
      <c r="Z83" s="7">
        <v>17.899999999999999</v>
      </c>
    </row>
    <row r="84" spans="1:26" ht="135" customHeight="1">
      <c r="A84" s="8" t="s">
        <v>35</v>
      </c>
      <c r="B84" s="7" t="s">
        <v>25</v>
      </c>
      <c r="C84" s="7" t="s">
        <v>35</v>
      </c>
      <c r="D84" s="7" t="s">
        <v>25</v>
      </c>
      <c r="E84" s="7">
        <v>23</v>
      </c>
      <c r="F84" s="7" t="s">
        <v>402</v>
      </c>
      <c r="G84" s="8" t="s">
        <v>24</v>
      </c>
      <c r="H84" s="7" t="s">
        <v>23</v>
      </c>
      <c r="I84" s="7">
        <v>2019</v>
      </c>
      <c r="J84" s="7"/>
      <c r="K84" s="7">
        <v>166.35</v>
      </c>
      <c r="L84" s="7"/>
      <c r="M84" s="7">
        <v>38</v>
      </c>
      <c r="N84" s="7">
        <v>1970</v>
      </c>
      <c r="O84" s="7">
        <v>990</v>
      </c>
      <c r="P84" s="7">
        <f t="shared" si="125"/>
        <v>5920</v>
      </c>
      <c r="Q84" s="15">
        <f t="shared" si="126"/>
        <v>1.9502999999999999</v>
      </c>
      <c r="R84" s="15">
        <f t="shared" ref="R84:R96" si="128">(K84/100)*(P84/10)</f>
        <v>984.79200000000003</v>
      </c>
      <c r="S84" s="15">
        <f t="shared" si="4"/>
        <v>2.6589384000000003</v>
      </c>
      <c r="T84" s="15">
        <f t="shared" si="127"/>
        <v>1.3633484079372407</v>
      </c>
      <c r="U84" s="7">
        <v>3.2</v>
      </c>
      <c r="V84" s="15">
        <f t="shared" si="8"/>
        <v>1.9307969999999999</v>
      </c>
      <c r="W84" s="15">
        <f t="shared" si="9"/>
        <v>15.631732511999997</v>
      </c>
      <c r="X84" s="15">
        <f t="shared" si="10"/>
        <v>8.0150399999999991</v>
      </c>
      <c r="Y84" s="7" t="s">
        <v>96</v>
      </c>
      <c r="Z84" s="7">
        <v>19</v>
      </c>
    </row>
    <row r="85" spans="1:26" ht="135" customHeight="1">
      <c r="A85" s="8" t="s">
        <v>162</v>
      </c>
      <c r="B85" s="7" t="s">
        <v>25</v>
      </c>
      <c r="C85" s="7" t="s">
        <v>162</v>
      </c>
      <c r="D85" s="7" t="s">
        <v>25</v>
      </c>
      <c r="E85" s="7">
        <v>18.2</v>
      </c>
      <c r="F85" s="7" t="s">
        <v>402</v>
      </c>
      <c r="G85" s="8" t="s">
        <v>24</v>
      </c>
      <c r="H85" s="7" t="s">
        <v>23</v>
      </c>
      <c r="I85" s="7">
        <v>2020</v>
      </c>
      <c r="J85" s="7"/>
      <c r="K85" s="7">
        <v>166.35</v>
      </c>
      <c r="L85" s="7"/>
      <c r="M85" s="7">
        <v>38</v>
      </c>
      <c r="N85" s="7">
        <v>1700</v>
      </c>
      <c r="O85" s="7">
        <v>1000</v>
      </c>
      <c r="P85" s="7">
        <f t="shared" si="125"/>
        <v>5400</v>
      </c>
      <c r="Q85" s="15">
        <f t="shared" si="126"/>
        <v>1.7</v>
      </c>
      <c r="R85" s="15">
        <f t="shared" si="128"/>
        <v>898.29</v>
      </c>
      <c r="S85" s="15">
        <f t="shared" si="4"/>
        <v>2.4253830000000001</v>
      </c>
      <c r="T85" s="15">
        <f t="shared" si="127"/>
        <v>1.4266958823529412</v>
      </c>
      <c r="U85" s="7">
        <v>3.2</v>
      </c>
      <c r="V85" s="15">
        <f t="shared" si="8"/>
        <v>1.6830000000000001</v>
      </c>
      <c r="W85" s="15">
        <f t="shared" si="9"/>
        <v>13.625567999999999</v>
      </c>
      <c r="X85" s="15">
        <f t="shared" si="10"/>
        <v>8.0150399999999991</v>
      </c>
      <c r="Y85" s="7" t="s">
        <v>87</v>
      </c>
      <c r="Z85" s="7">
        <v>19.399999999999999</v>
      </c>
    </row>
    <row r="86" spans="1:26" ht="135" customHeight="1">
      <c r="A86" s="7" t="s">
        <v>45</v>
      </c>
      <c r="B86" s="8" t="s">
        <v>44</v>
      </c>
      <c r="C86" s="8" t="s">
        <v>45</v>
      </c>
      <c r="D86" s="8" t="s">
        <v>44</v>
      </c>
      <c r="E86" s="8">
        <v>22</v>
      </c>
      <c r="F86" s="8" t="s">
        <v>402</v>
      </c>
      <c r="G86" s="8" t="s">
        <v>24</v>
      </c>
      <c r="H86" s="8" t="s">
        <v>23</v>
      </c>
      <c r="I86" s="7">
        <v>2018</v>
      </c>
      <c r="J86" s="7"/>
      <c r="K86" s="7">
        <v>206.14</v>
      </c>
      <c r="L86" s="7"/>
      <c r="M86" s="7">
        <v>40</v>
      </c>
      <c r="N86" s="7">
        <v>1621</v>
      </c>
      <c r="O86" s="7">
        <v>1116</v>
      </c>
      <c r="P86" s="7">
        <f t="shared" si="125"/>
        <v>5474</v>
      </c>
      <c r="Q86" s="15">
        <f t="shared" si="126"/>
        <v>1.8090360000000001</v>
      </c>
      <c r="R86" s="15">
        <f t="shared" si="128"/>
        <v>1128.4103599999999</v>
      </c>
      <c r="S86" s="15">
        <f t="shared" si="4"/>
        <v>3.0467079719999997</v>
      </c>
      <c r="T86" s="15">
        <f t="shared" si="127"/>
        <v>1.6841610515213625</v>
      </c>
      <c r="U86" s="7">
        <v>3.2</v>
      </c>
      <c r="V86" s="15">
        <f t="shared" si="8"/>
        <v>1.7909456400000001</v>
      </c>
      <c r="W86" s="15">
        <f t="shared" si="9"/>
        <v>14.49949590144</v>
      </c>
      <c r="X86" s="15">
        <f t="shared" si="10"/>
        <v>8.0150399999999991</v>
      </c>
      <c r="Y86" s="7" t="s">
        <v>96</v>
      </c>
      <c r="Z86" s="7">
        <v>19.600000000000001</v>
      </c>
    </row>
    <row r="87" spans="1:26" ht="135" customHeight="1">
      <c r="A87" s="7" t="s">
        <v>46</v>
      </c>
      <c r="B87" s="8" t="s">
        <v>44</v>
      </c>
      <c r="C87" s="8" t="s">
        <v>46</v>
      </c>
      <c r="D87" s="8" t="s">
        <v>44</v>
      </c>
      <c r="E87" s="8">
        <v>21</v>
      </c>
      <c r="F87" s="8" t="s">
        <v>402</v>
      </c>
      <c r="G87" s="8" t="s">
        <v>24</v>
      </c>
      <c r="H87" s="8" t="s">
        <v>23</v>
      </c>
      <c r="I87" s="7">
        <v>2018</v>
      </c>
      <c r="J87" s="7"/>
      <c r="K87" s="7">
        <v>206.14</v>
      </c>
      <c r="L87" s="7"/>
      <c r="M87" s="7">
        <v>40</v>
      </c>
      <c r="N87" s="7">
        <v>1621</v>
      </c>
      <c r="O87" s="7">
        <v>1116</v>
      </c>
      <c r="P87" s="7">
        <f t="shared" ref="P87:P88" si="129">(N87+O87)*2</f>
        <v>5474</v>
      </c>
      <c r="Q87" s="15">
        <f t="shared" ref="Q87:Q88" si="130">N87*O87/(1000^2)</f>
        <v>1.8090360000000001</v>
      </c>
      <c r="R87" s="15">
        <f t="shared" si="128"/>
        <v>1128.4103599999999</v>
      </c>
      <c r="S87" s="15">
        <f t="shared" si="4"/>
        <v>3.0467079719999997</v>
      </c>
      <c r="T87" s="15">
        <f t="shared" ref="T87:T96" si="131">S87/Q87</f>
        <v>1.6841610515213625</v>
      </c>
      <c r="U87" s="7">
        <v>3.2</v>
      </c>
      <c r="V87" s="15">
        <f t="shared" si="8"/>
        <v>1.7909456400000001</v>
      </c>
      <c r="W87" s="15">
        <f t="shared" si="9"/>
        <v>14.49949590144</v>
      </c>
      <c r="X87" s="15">
        <f t="shared" si="10"/>
        <v>8.0150399999999991</v>
      </c>
      <c r="Y87" s="7" t="s">
        <v>96</v>
      </c>
      <c r="Z87" s="7">
        <v>19.899999999999999</v>
      </c>
    </row>
    <row r="88" spans="1:26" ht="135" customHeight="1">
      <c r="A88" s="13" t="s">
        <v>47</v>
      </c>
      <c r="B88" s="8" t="s">
        <v>44</v>
      </c>
      <c r="C88" s="8" t="s">
        <v>47</v>
      </c>
      <c r="D88" s="8" t="s">
        <v>44</v>
      </c>
      <c r="E88" s="8">
        <v>21</v>
      </c>
      <c r="F88" s="8" t="s">
        <v>402</v>
      </c>
      <c r="G88" s="8" t="s">
        <v>24</v>
      </c>
      <c r="H88" s="8" t="s">
        <v>24</v>
      </c>
      <c r="I88" s="7">
        <v>2020</v>
      </c>
      <c r="J88" s="7"/>
      <c r="K88" s="7">
        <v>220.63</v>
      </c>
      <c r="L88" s="7"/>
      <c r="M88" s="7">
        <v>40</v>
      </c>
      <c r="N88" s="7">
        <v>1644</v>
      </c>
      <c r="O88" s="7">
        <v>1204</v>
      </c>
      <c r="P88" s="7">
        <f t="shared" si="129"/>
        <v>5696</v>
      </c>
      <c r="Q88" s="15">
        <f t="shared" si="130"/>
        <v>1.979376</v>
      </c>
      <c r="R88" s="15">
        <f t="shared" si="128"/>
        <v>1256.7084800000002</v>
      </c>
      <c r="S88" s="15">
        <f t="shared" si="4"/>
        <v>3.3931128960000012</v>
      </c>
      <c r="T88" s="15">
        <f t="shared" si="131"/>
        <v>1.7142336251424697</v>
      </c>
      <c r="U88" s="7">
        <v>2.84</v>
      </c>
      <c r="V88" s="15">
        <f t="shared" si="8"/>
        <v>1.95958224</v>
      </c>
      <c r="W88" s="15">
        <f t="shared" si="9"/>
        <v>14.079990310848</v>
      </c>
      <c r="X88" s="15">
        <f t="shared" si="10"/>
        <v>7.1133480000000002</v>
      </c>
      <c r="Y88" s="7" t="s">
        <v>96</v>
      </c>
      <c r="Z88" s="7">
        <v>20.2</v>
      </c>
    </row>
    <row r="89" spans="1:26" ht="135" customHeight="1">
      <c r="A89" s="7" t="s">
        <v>48</v>
      </c>
      <c r="B89" s="8" t="s">
        <v>44</v>
      </c>
      <c r="C89" s="8" t="s">
        <v>48</v>
      </c>
      <c r="D89" s="8" t="s">
        <v>44</v>
      </c>
      <c r="E89" s="8">
        <v>21.7</v>
      </c>
      <c r="F89" s="8" t="s">
        <v>402</v>
      </c>
      <c r="G89" s="8" t="s">
        <v>24</v>
      </c>
      <c r="H89" s="8" t="s">
        <v>24</v>
      </c>
      <c r="I89" s="7">
        <v>2021</v>
      </c>
      <c r="J89" s="7"/>
      <c r="K89" s="7">
        <v>144.82</v>
      </c>
      <c r="L89" s="7"/>
      <c r="M89" s="7">
        <v>35</v>
      </c>
      <c r="N89" s="7">
        <v>1957</v>
      </c>
      <c r="O89" s="7">
        <v>1079</v>
      </c>
      <c r="P89" s="7">
        <f>(N89+O89)*2</f>
        <v>6072</v>
      </c>
      <c r="Q89" s="15">
        <f>N89*O89/(1000^2)</f>
        <v>2.1116030000000001</v>
      </c>
      <c r="R89" s="15">
        <f t="shared" si="128"/>
        <v>879.34703999999999</v>
      </c>
      <c r="S89" s="15">
        <f t="shared" si="4"/>
        <v>2.3742370080000001</v>
      </c>
      <c r="T89" s="15">
        <f>S89/Q89</f>
        <v>1.1243766029883457</v>
      </c>
      <c r="U89" s="7">
        <v>2.8</v>
      </c>
      <c r="V89" s="15">
        <f t="shared" si="8"/>
        <v>2.0904869700000002</v>
      </c>
      <c r="W89" s="15">
        <f t="shared" si="9"/>
        <v>14.809009695479999</v>
      </c>
      <c r="X89" s="15">
        <f t="shared" si="10"/>
        <v>7.0131599999999992</v>
      </c>
      <c r="Y89" s="7" t="s">
        <v>96</v>
      </c>
      <c r="Z89" s="7">
        <v>20.399999999999999</v>
      </c>
    </row>
    <row r="90" spans="1:26" ht="135" customHeight="1">
      <c r="A90" s="7" t="s">
        <v>119</v>
      </c>
      <c r="B90" s="8" t="s">
        <v>44</v>
      </c>
      <c r="C90" s="8" t="s">
        <v>119</v>
      </c>
      <c r="D90" s="8" t="s">
        <v>44</v>
      </c>
      <c r="E90" s="8">
        <v>29</v>
      </c>
      <c r="F90" s="8" t="s">
        <v>402</v>
      </c>
      <c r="G90" s="8" t="s">
        <v>24</v>
      </c>
      <c r="H90" s="8" t="s">
        <v>24</v>
      </c>
      <c r="I90" s="7">
        <v>2019</v>
      </c>
      <c r="J90" s="7"/>
      <c r="K90" s="7">
        <v>206.14</v>
      </c>
      <c r="L90" s="7"/>
      <c r="M90" s="7">
        <v>40</v>
      </c>
      <c r="N90" s="7">
        <v>1939</v>
      </c>
      <c r="O90" s="7">
        <v>1116</v>
      </c>
      <c r="P90" s="7">
        <f>(N90+O90)*2</f>
        <v>6110</v>
      </c>
      <c r="Q90" s="15">
        <f>N90*O90/(1000^2)</f>
        <v>2.1639240000000002</v>
      </c>
      <c r="R90" s="15">
        <f t="shared" si="128"/>
        <v>1259.5154</v>
      </c>
      <c r="S90" s="15">
        <f t="shared" si="4"/>
        <v>3.4006915800000002</v>
      </c>
      <c r="T90" s="15">
        <f>S90/Q90</f>
        <v>1.5715392869620188</v>
      </c>
      <c r="U90" s="7">
        <v>4</v>
      </c>
      <c r="V90" s="15">
        <f t="shared" si="8"/>
        <v>2.1422847600000003</v>
      </c>
      <c r="W90" s="15">
        <f t="shared" si="9"/>
        <v>21.6799217712</v>
      </c>
      <c r="X90" s="15">
        <f t="shared" si="10"/>
        <v>10.018799999999999</v>
      </c>
      <c r="Y90" s="7" t="s">
        <v>96</v>
      </c>
      <c r="Z90" s="7">
        <v>19.8</v>
      </c>
    </row>
    <row r="91" spans="1:26" ht="135" customHeight="1">
      <c r="A91" s="7" t="s">
        <v>120</v>
      </c>
      <c r="B91" s="8" t="s">
        <v>44</v>
      </c>
      <c r="C91" s="8" t="s">
        <v>120</v>
      </c>
      <c r="D91" s="8" t="s">
        <v>44</v>
      </c>
      <c r="E91" s="8">
        <v>21</v>
      </c>
      <c r="F91" s="8" t="s">
        <v>402</v>
      </c>
      <c r="G91" s="8" t="s">
        <v>24</v>
      </c>
      <c r="H91" s="8" t="s">
        <v>24</v>
      </c>
      <c r="I91" s="7">
        <v>2016</v>
      </c>
      <c r="J91" s="7"/>
      <c r="K91" s="7">
        <v>229.56</v>
      </c>
      <c r="L91" s="7"/>
      <c r="M91" s="7">
        <v>50</v>
      </c>
      <c r="N91" s="7">
        <v>2113</v>
      </c>
      <c r="O91" s="7">
        <v>995</v>
      </c>
      <c r="P91" s="7">
        <f>(N91+O91)*2</f>
        <v>6216</v>
      </c>
      <c r="Q91" s="15">
        <f>N91*O91/(1000^2)</f>
        <v>2.1024349999999998</v>
      </c>
      <c r="R91" s="15">
        <f t="shared" si="128"/>
        <v>1426.94496</v>
      </c>
      <c r="S91" s="15">
        <f t="shared" si="4"/>
        <v>3.8527513920000005</v>
      </c>
      <c r="T91" s="15">
        <f>S91/Q91</f>
        <v>1.8325186709696142</v>
      </c>
      <c r="U91" s="7">
        <v>4</v>
      </c>
      <c r="V91" s="15">
        <f t="shared" si="8"/>
        <v>2.08141065</v>
      </c>
      <c r="W91" s="15">
        <f t="shared" si="9"/>
        <v>21.063875778</v>
      </c>
      <c r="X91" s="15">
        <f t="shared" si="10"/>
        <v>10.018800000000001</v>
      </c>
      <c r="Y91" s="7" t="s">
        <v>96</v>
      </c>
      <c r="Z91" s="7">
        <v>17.600000000000001</v>
      </c>
    </row>
    <row r="92" spans="1:26" ht="135" customHeight="1">
      <c r="A92" s="7" t="s">
        <v>49</v>
      </c>
      <c r="B92" s="7" t="s">
        <v>50</v>
      </c>
      <c r="C92" s="7" t="s">
        <v>49</v>
      </c>
      <c r="D92" s="7" t="s">
        <v>50</v>
      </c>
      <c r="E92" s="7">
        <v>21.2</v>
      </c>
      <c r="F92" s="7" t="s">
        <v>402</v>
      </c>
      <c r="G92" s="7" t="s">
        <v>24</v>
      </c>
      <c r="H92" s="7" t="s">
        <v>24</v>
      </c>
      <c r="I92" s="7">
        <v>2012</v>
      </c>
      <c r="J92" s="7"/>
      <c r="K92" s="7">
        <v>168.1</v>
      </c>
      <c r="L92" s="7"/>
      <c r="M92" s="7">
        <v>31</v>
      </c>
      <c r="N92" s="7">
        <v>1675</v>
      </c>
      <c r="O92" s="7">
        <v>1001</v>
      </c>
      <c r="P92" s="7">
        <f t="shared" ref="P92:P93" si="132">(N92+O92)*2</f>
        <v>5352</v>
      </c>
      <c r="Q92" s="15">
        <f t="shared" ref="Q92:Q93" si="133">N92*O92/(1000^2)</f>
        <v>1.6766749999999999</v>
      </c>
      <c r="R92" s="15">
        <f t="shared" si="128"/>
        <v>899.67120000000011</v>
      </c>
      <c r="S92" s="15">
        <f t="shared" si="4"/>
        <v>2.4291122400000003</v>
      </c>
      <c r="T92" s="15">
        <f t="shared" si="131"/>
        <v>1.448767495191376</v>
      </c>
      <c r="U92" s="7" t="s">
        <v>78</v>
      </c>
      <c r="V92" s="15">
        <f t="shared" si="8"/>
        <v>1.65990825</v>
      </c>
      <c r="W92" s="15"/>
      <c r="X92" s="15"/>
      <c r="Y92" s="7" t="s">
        <v>96</v>
      </c>
      <c r="Z92" s="7">
        <v>16.100000000000001</v>
      </c>
    </row>
    <row r="93" spans="1:26" ht="135" customHeight="1">
      <c r="A93" s="7" t="s">
        <v>51</v>
      </c>
      <c r="B93" s="7" t="s">
        <v>50</v>
      </c>
      <c r="C93" s="7" t="s">
        <v>51</v>
      </c>
      <c r="D93" s="7" t="s">
        <v>50</v>
      </c>
      <c r="E93" s="7">
        <v>21.2</v>
      </c>
      <c r="F93" s="7" t="s">
        <v>402</v>
      </c>
      <c r="G93" s="7" t="s">
        <v>24</v>
      </c>
      <c r="H93" s="7" t="s">
        <v>24</v>
      </c>
      <c r="I93" s="7">
        <v>2011</v>
      </c>
      <c r="J93" s="7"/>
      <c r="K93" s="7">
        <v>132.25</v>
      </c>
      <c r="L93" s="7"/>
      <c r="M93" s="7">
        <v>31</v>
      </c>
      <c r="N93" s="7">
        <v>1675</v>
      </c>
      <c r="O93" s="7">
        <v>1001</v>
      </c>
      <c r="P93" s="7">
        <f t="shared" si="132"/>
        <v>5352</v>
      </c>
      <c r="Q93" s="15">
        <f t="shared" si="133"/>
        <v>1.6766749999999999</v>
      </c>
      <c r="R93" s="15">
        <f t="shared" si="128"/>
        <v>707.80200000000002</v>
      </c>
      <c r="S93" s="15">
        <f t="shared" si="4"/>
        <v>1.9110654000000002</v>
      </c>
      <c r="T93" s="15">
        <f t="shared" si="131"/>
        <v>1.1397947723917876</v>
      </c>
      <c r="U93" s="7" t="s">
        <v>78</v>
      </c>
      <c r="V93" s="15">
        <f t="shared" si="8"/>
        <v>1.65990825</v>
      </c>
      <c r="W93" s="15"/>
      <c r="X93" s="15"/>
      <c r="Y93" s="7" t="s">
        <v>96</v>
      </c>
      <c r="Z93" s="7">
        <v>13.12</v>
      </c>
    </row>
    <row r="94" spans="1:26" ht="135" customHeight="1">
      <c r="A94" s="7" t="s">
        <v>52</v>
      </c>
      <c r="B94" s="7" t="s">
        <v>50</v>
      </c>
      <c r="C94" s="7" t="s">
        <v>52</v>
      </c>
      <c r="D94" s="7" t="s">
        <v>50</v>
      </c>
      <c r="E94" s="7">
        <v>18</v>
      </c>
      <c r="F94" s="7" t="s">
        <v>402</v>
      </c>
      <c r="G94" s="7" t="s">
        <v>24</v>
      </c>
      <c r="H94" s="7" t="s">
        <v>24</v>
      </c>
      <c r="I94" s="7">
        <v>2014</v>
      </c>
      <c r="J94" s="7"/>
      <c r="K94" s="7">
        <v>168.1</v>
      </c>
      <c r="L94" s="7"/>
      <c r="M94" s="7">
        <v>31</v>
      </c>
      <c r="N94" s="7">
        <v>1675</v>
      </c>
      <c r="O94" s="7">
        <v>1001</v>
      </c>
      <c r="P94" s="7">
        <f>(N94+O94)*2</f>
        <v>5352</v>
      </c>
      <c r="Q94" s="15">
        <f>N94*O94/(1000^2)</f>
        <v>1.6766749999999999</v>
      </c>
      <c r="R94" s="15">
        <f t="shared" si="128"/>
        <v>899.67120000000011</v>
      </c>
      <c r="S94" s="15">
        <f t="shared" si="4"/>
        <v>2.4291122400000003</v>
      </c>
      <c r="T94" s="15">
        <f>S94/Q94</f>
        <v>1.448767495191376</v>
      </c>
      <c r="U94" s="7" t="s">
        <v>78</v>
      </c>
      <c r="V94" s="15">
        <f t="shared" si="8"/>
        <v>1.65990825</v>
      </c>
      <c r="W94" s="15"/>
      <c r="X94" s="15"/>
      <c r="Y94" s="7" t="s">
        <v>96</v>
      </c>
      <c r="Z94" s="7">
        <v>16.100000000000001</v>
      </c>
    </row>
    <row r="95" spans="1:26" ht="135" customHeight="1">
      <c r="A95" s="7" t="s">
        <v>53</v>
      </c>
      <c r="B95" s="7" t="s">
        <v>50</v>
      </c>
      <c r="C95" s="7" t="s">
        <v>53</v>
      </c>
      <c r="D95" s="7" t="s">
        <v>50</v>
      </c>
      <c r="E95" s="7">
        <v>21.2</v>
      </c>
      <c r="F95" s="7" t="s">
        <v>424</v>
      </c>
      <c r="G95" s="7" t="s">
        <v>24</v>
      </c>
      <c r="H95" s="7" t="s">
        <v>24</v>
      </c>
      <c r="I95" s="7">
        <v>2016</v>
      </c>
      <c r="J95" s="7"/>
      <c r="K95" s="7">
        <v>144.55000000000001</v>
      </c>
      <c r="L95" s="7"/>
      <c r="M95" s="7">
        <v>33</v>
      </c>
      <c r="N95" s="7">
        <v>1100</v>
      </c>
      <c r="O95" s="7">
        <v>1001</v>
      </c>
      <c r="P95" s="7">
        <f t="shared" ref="P95:P96" si="134">(N95+O95)*2</f>
        <v>4202</v>
      </c>
      <c r="Q95" s="15">
        <f t="shared" ref="Q95:Q96" si="135">N95*O95/(1000^2)</f>
        <v>1.1011</v>
      </c>
      <c r="R95" s="15">
        <f t="shared" si="128"/>
        <v>607.39909999999998</v>
      </c>
      <c r="S95" s="15">
        <f t="shared" si="4"/>
        <v>1.6399775700000001</v>
      </c>
      <c r="T95" s="15">
        <f t="shared" si="131"/>
        <v>1.4893993006993009</v>
      </c>
      <c r="U95" s="7" t="s">
        <v>78</v>
      </c>
      <c r="V95" s="15">
        <f t="shared" si="8"/>
        <v>1.0900889999999999</v>
      </c>
      <c r="W95" s="15"/>
      <c r="X95" s="15"/>
      <c r="Y95" s="7" t="s">
        <v>96</v>
      </c>
      <c r="Z95" s="7">
        <v>16.399999999999999</v>
      </c>
    </row>
    <row r="96" spans="1:26" ht="135" customHeight="1">
      <c r="A96" s="7" t="s">
        <v>137</v>
      </c>
      <c r="B96" s="7" t="s">
        <v>50</v>
      </c>
      <c r="C96" s="7" t="s">
        <v>137</v>
      </c>
      <c r="D96" s="7" t="s">
        <v>50</v>
      </c>
      <c r="E96" s="7">
        <v>22</v>
      </c>
      <c r="F96" s="7" t="s">
        <v>402</v>
      </c>
      <c r="G96" s="7" t="s">
        <v>24</v>
      </c>
      <c r="H96" s="7" t="s">
        <v>24</v>
      </c>
      <c r="I96" s="7">
        <v>2011</v>
      </c>
      <c r="J96" s="7"/>
      <c r="K96" s="7">
        <v>132.25</v>
      </c>
      <c r="L96" s="7"/>
      <c r="M96" s="7">
        <v>31</v>
      </c>
      <c r="N96" s="7">
        <v>1675</v>
      </c>
      <c r="O96" s="7">
        <v>1001</v>
      </c>
      <c r="P96" s="7">
        <f t="shared" si="134"/>
        <v>5352</v>
      </c>
      <c r="Q96" s="15">
        <f t="shared" si="135"/>
        <v>1.6766749999999999</v>
      </c>
      <c r="R96" s="15">
        <f t="shared" si="128"/>
        <v>707.80200000000002</v>
      </c>
      <c r="S96" s="15">
        <f t="shared" si="4"/>
        <v>1.9110654000000002</v>
      </c>
      <c r="T96" s="15">
        <f t="shared" si="131"/>
        <v>1.1397947723917876</v>
      </c>
      <c r="U96" s="7" t="s">
        <v>78</v>
      </c>
      <c r="V96" s="15">
        <f t="shared" si="8"/>
        <v>1.65990825</v>
      </c>
      <c r="W96" s="15"/>
      <c r="X96" s="15"/>
      <c r="Y96" s="7" t="s">
        <v>96</v>
      </c>
      <c r="Z96" s="7">
        <v>13.7</v>
      </c>
    </row>
    <row r="97" spans="1:26" ht="135" customHeight="1">
      <c r="A97" s="8" t="s">
        <v>10</v>
      </c>
      <c r="B97" s="8" t="s">
        <v>89</v>
      </c>
      <c r="C97" s="8" t="s">
        <v>10</v>
      </c>
      <c r="D97" s="8" t="s">
        <v>89</v>
      </c>
      <c r="E97" s="8"/>
      <c r="F97" s="8"/>
      <c r="G97" s="8" t="s">
        <v>23</v>
      </c>
      <c r="H97" s="8" t="s">
        <v>24</v>
      </c>
      <c r="I97" s="8">
        <v>2016</v>
      </c>
      <c r="J97" s="7"/>
      <c r="K97" s="7">
        <v>214.35</v>
      </c>
      <c r="L97" s="7"/>
      <c r="M97" s="7">
        <v>46</v>
      </c>
      <c r="N97" s="7">
        <v>1558</v>
      </c>
      <c r="O97" s="7">
        <v>1046</v>
      </c>
      <c r="P97" s="7">
        <f t="shared" ref="P97:P101" si="136">(N97+O97)*2</f>
        <v>5208</v>
      </c>
      <c r="Q97" s="15">
        <f t="shared" ref="Q97:Q101" si="137">N97*O97/(1000^2)</f>
        <v>1.6296679999999999</v>
      </c>
      <c r="R97" s="15">
        <f>(K97/100)*(P97/10)</f>
        <v>1116.3347999999999</v>
      </c>
      <c r="S97" s="15">
        <f t="shared" si="4"/>
        <v>3.0141039599999999</v>
      </c>
      <c r="T97" s="15">
        <f t="shared" ref="T97:T101" si="138">S97/Q97</f>
        <v>1.8495202458414843</v>
      </c>
      <c r="U97" s="7" t="s">
        <v>78</v>
      </c>
      <c r="V97" s="15">
        <f t="shared" si="8"/>
        <v>1.6133713199999999</v>
      </c>
      <c r="W97" s="15"/>
      <c r="X97" s="15"/>
      <c r="Y97" s="8" t="s">
        <v>96</v>
      </c>
      <c r="Z97" s="7">
        <v>20.399999999999999</v>
      </c>
    </row>
    <row r="98" spans="1:26" ht="135" customHeight="1">
      <c r="A98" s="8" t="s">
        <v>11</v>
      </c>
      <c r="B98" s="8" t="s">
        <v>89</v>
      </c>
      <c r="C98" s="8" t="s">
        <v>11</v>
      </c>
      <c r="D98" s="8" t="s">
        <v>89</v>
      </c>
      <c r="E98" s="8"/>
      <c r="F98" s="8"/>
      <c r="G98" s="8" t="s">
        <v>23</v>
      </c>
      <c r="H98" s="8" t="s">
        <v>23</v>
      </c>
      <c r="I98" s="8">
        <v>2017</v>
      </c>
      <c r="J98" s="8"/>
      <c r="K98" s="7">
        <v>214.35</v>
      </c>
      <c r="L98" s="7"/>
      <c r="M98" s="7">
        <v>46</v>
      </c>
      <c r="N98" s="7">
        <v>1558</v>
      </c>
      <c r="O98" s="7">
        <v>1046</v>
      </c>
      <c r="P98" s="7">
        <f t="shared" si="136"/>
        <v>5208</v>
      </c>
      <c r="Q98" s="15">
        <f t="shared" si="137"/>
        <v>1.6296679999999999</v>
      </c>
      <c r="R98" s="15">
        <f>(K98/100)*(P98/10)</f>
        <v>1116.3347999999999</v>
      </c>
      <c r="S98" s="15">
        <f t="shared" si="4"/>
        <v>3.0141039599999999</v>
      </c>
      <c r="T98" s="15">
        <f t="shared" si="138"/>
        <v>1.8495202458414843</v>
      </c>
      <c r="U98" s="7" t="s">
        <v>78</v>
      </c>
      <c r="V98" s="15">
        <f t="shared" si="8"/>
        <v>1.6133713199999999</v>
      </c>
      <c r="W98" s="15"/>
      <c r="X98" s="15"/>
      <c r="Y98" s="8" t="s">
        <v>96</v>
      </c>
      <c r="Z98" s="7">
        <v>20.399999999999999</v>
      </c>
    </row>
    <row r="99" spans="1:26" ht="135" customHeight="1">
      <c r="A99" s="8" t="s">
        <v>59</v>
      </c>
      <c r="B99" s="8" t="s">
        <v>89</v>
      </c>
      <c r="C99" s="8" t="s">
        <v>59</v>
      </c>
      <c r="D99" s="8" t="s">
        <v>89</v>
      </c>
      <c r="E99" s="8"/>
      <c r="F99" s="8"/>
      <c r="G99" s="8" t="s">
        <v>23</v>
      </c>
      <c r="H99" s="8" t="s">
        <v>23</v>
      </c>
      <c r="I99" s="8">
        <v>2017</v>
      </c>
      <c r="J99" s="7"/>
      <c r="K99" s="7">
        <v>214.35</v>
      </c>
      <c r="L99" s="7"/>
      <c r="M99" s="7">
        <v>46</v>
      </c>
      <c r="N99" s="7">
        <v>1558</v>
      </c>
      <c r="O99" s="7">
        <v>1046</v>
      </c>
      <c r="P99" s="7">
        <f t="shared" si="136"/>
        <v>5208</v>
      </c>
      <c r="Q99" s="15">
        <f t="shared" si="137"/>
        <v>1.6296679999999999</v>
      </c>
      <c r="R99" s="15">
        <f>(K99/100)*(P99/10)</f>
        <v>1116.3347999999999</v>
      </c>
      <c r="S99" s="15">
        <f t="shared" si="4"/>
        <v>3.0141039599999999</v>
      </c>
      <c r="T99" s="15">
        <f t="shared" si="138"/>
        <v>1.8495202458414843</v>
      </c>
      <c r="U99" s="7" t="s">
        <v>78</v>
      </c>
      <c r="V99" s="15">
        <f t="shared" si="8"/>
        <v>1.6133713199999999</v>
      </c>
      <c r="W99" s="15"/>
      <c r="X99" s="15"/>
      <c r="Y99" s="8" t="s">
        <v>96</v>
      </c>
      <c r="Z99" s="7">
        <v>21.5</v>
      </c>
    </row>
    <row r="100" spans="1:26" ht="135" customHeight="1">
      <c r="A100" s="8" t="s">
        <v>92</v>
      </c>
      <c r="B100" s="8" t="s">
        <v>89</v>
      </c>
      <c r="C100" s="8" t="s">
        <v>92</v>
      </c>
      <c r="D100" s="8" t="s">
        <v>89</v>
      </c>
      <c r="E100" s="8"/>
      <c r="F100" s="8"/>
      <c r="G100" s="8" t="s">
        <v>23</v>
      </c>
      <c r="H100" s="8" t="s">
        <v>24</v>
      </c>
      <c r="I100" s="8">
        <v>2016</v>
      </c>
      <c r="J100" s="7"/>
      <c r="K100" s="7">
        <v>214.35</v>
      </c>
      <c r="L100" s="7"/>
      <c r="M100" s="7">
        <v>46</v>
      </c>
      <c r="N100" s="7">
        <v>1558</v>
      </c>
      <c r="O100" s="7">
        <v>1046</v>
      </c>
      <c r="P100" s="7">
        <f t="shared" si="136"/>
        <v>5208</v>
      </c>
      <c r="Q100" s="15">
        <f t="shared" si="137"/>
        <v>1.6296679999999999</v>
      </c>
      <c r="R100" s="15">
        <f>(K100/100)*(P100/10)</f>
        <v>1116.3347999999999</v>
      </c>
      <c r="S100" s="15">
        <f t="shared" si="4"/>
        <v>3.0141039599999999</v>
      </c>
      <c r="T100" s="15">
        <f t="shared" si="138"/>
        <v>1.8495202458414843</v>
      </c>
      <c r="U100" s="7" t="s">
        <v>78</v>
      </c>
      <c r="V100" s="15">
        <f t="shared" si="8"/>
        <v>1.6133713199999999</v>
      </c>
      <c r="W100" s="15"/>
      <c r="X100" s="15"/>
      <c r="Y100" s="8" t="s">
        <v>96</v>
      </c>
      <c r="Z100" s="7">
        <v>22.2</v>
      </c>
    </row>
    <row r="101" spans="1:26" ht="135" customHeight="1">
      <c r="A101" s="8" t="s">
        <v>163</v>
      </c>
      <c r="B101" s="8" t="s">
        <v>89</v>
      </c>
      <c r="C101" s="8" t="s">
        <v>163</v>
      </c>
      <c r="D101" s="8" t="s">
        <v>89</v>
      </c>
      <c r="E101" s="8"/>
      <c r="F101" s="8"/>
      <c r="G101" s="8" t="s">
        <v>23</v>
      </c>
      <c r="H101" s="8" t="s">
        <v>24</v>
      </c>
      <c r="I101" s="8">
        <v>2019</v>
      </c>
      <c r="J101" s="7"/>
      <c r="K101" s="7">
        <v>170.54</v>
      </c>
      <c r="L101" s="7">
        <v>143.96</v>
      </c>
      <c r="M101" s="7">
        <v>40</v>
      </c>
      <c r="N101" s="7">
        <v>1835</v>
      </c>
      <c r="O101" s="7">
        <v>1016</v>
      </c>
      <c r="P101" s="7">
        <f t="shared" si="136"/>
        <v>5702</v>
      </c>
      <c r="Q101" s="15">
        <f t="shared" si="137"/>
        <v>1.86436</v>
      </c>
      <c r="R101" s="14">
        <f>(K101*N101+L101*O101)*2/1000</f>
        <v>918.40852000000007</v>
      </c>
      <c r="S101" s="15">
        <f t="shared" si="4"/>
        <v>2.4797030040000005</v>
      </c>
      <c r="T101" s="15">
        <f t="shared" si="138"/>
        <v>1.3300558926387611</v>
      </c>
      <c r="U101" s="7" t="s">
        <v>78</v>
      </c>
      <c r="V101" s="15">
        <f t="shared" si="8"/>
        <v>1.8457163999999999</v>
      </c>
      <c r="W101" s="15"/>
      <c r="X101" s="15"/>
      <c r="Y101" s="8" t="s">
        <v>96</v>
      </c>
      <c r="Z101" s="7">
        <v>21.5</v>
      </c>
    </row>
    <row r="102" spans="1:26" ht="135" customHeight="1">
      <c r="A102" s="7" t="s">
        <v>121</v>
      </c>
      <c r="B102" s="7" t="s">
        <v>66</v>
      </c>
      <c r="C102" s="7" t="s">
        <v>121</v>
      </c>
      <c r="D102" s="7" t="s">
        <v>66</v>
      </c>
      <c r="E102" s="7"/>
      <c r="F102" s="7"/>
      <c r="G102" s="7" t="s">
        <v>23</v>
      </c>
      <c r="H102" s="7" t="s">
        <v>23</v>
      </c>
      <c r="I102" s="7">
        <v>2008</v>
      </c>
      <c r="J102" s="7"/>
      <c r="K102" s="7">
        <v>160.91</v>
      </c>
      <c r="L102" s="7"/>
      <c r="M102" s="7">
        <v>35</v>
      </c>
      <c r="N102" s="7">
        <v>1580</v>
      </c>
      <c r="O102" s="7">
        <v>808</v>
      </c>
      <c r="P102" s="7">
        <f t="shared" ref="P102:P105" si="139">(N102+O102)*2</f>
        <v>4776</v>
      </c>
      <c r="Q102" s="15">
        <f t="shared" ref="Q102:Q105" si="140">N102*O102/(1000^2)</f>
        <v>1.27664</v>
      </c>
      <c r="R102" s="15">
        <f t="shared" ref="R102:R104" si="141">(K102/100)*(P102/10)</f>
        <v>768.50616000000002</v>
      </c>
      <c r="S102" s="15">
        <f t="shared" si="4"/>
        <v>2.0749666320000002</v>
      </c>
      <c r="T102" s="15">
        <f t="shared" ref="T102:T105" si="142">S102/Q102</f>
        <v>1.6253341834816395</v>
      </c>
      <c r="U102" s="7" t="s">
        <v>78</v>
      </c>
      <c r="V102" s="15">
        <f t="shared" si="8"/>
        <v>1.2638735999999999</v>
      </c>
      <c r="W102" s="15"/>
      <c r="X102" s="15"/>
      <c r="Y102" s="7" t="s">
        <v>96</v>
      </c>
      <c r="Z102" s="7">
        <v>13.3</v>
      </c>
    </row>
    <row r="103" spans="1:26" ht="135" customHeight="1">
      <c r="A103" s="7" t="s">
        <v>67</v>
      </c>
      <c r="B103" s="7" t="s">
        <v>66</v>
      </c>
      <c r="C103" s="7" t="s">
        <v>67</v>
      </c>
      <c r="D103" s="7" t="s">
        <v>66</v>
      </c>
      <c r="E103" s="7"/>
      <c r="F103" s="7"/>
      <c r="G103" s="7" t="s">
        <v>23</v>
      </c>
      <c r="H103" s="7" t="s">
        <v>23</v>
      </c>
      <c r="I103" s="7">
        <v>2011</v>
      </c>
      <c r="J103" s="7"/>
      <c r="K103" s="7">
        <v>160.91</v>
      </c>
      <c r="L103" s="7"/>
      <c r="M103" s="7">
        <v>35</v>
      </c>
      <c r="N103" s="7">
        <v>1580</v>
      </c>
      <c r="O103" s="7">
        <v>808</v>
      </c>
      <c r="P103" s="7">
        <f t="shared" si="139"/>
        <v>4776</v>
      </c>
      <c r="Q103" s="15">
        <f t="shared" si="140"/>
        <v>1.27664</v>
      </c>
      <c r="R103" s="15">
        <f t="shared" si="141"/>
        <v>768.50616000000002</v>
      </c>
      <c r="S103" s="15">
        <f t="shared" si="4"/>
        <v>2.0749666320000002</v>
      </c>
      <c r="T103" s="15">
        <f t="shared" si="142"/>
        <v>1.6253341834816395</v>
      </c>
      <c r="U103" s="7">
        <v>3.2</v>
      </c>
      <c r="V103" s="15">
        <f t="shared" si="8"/>
        <v>1.2638735999999999</v>
      </c>
      <c r="W103" s="15">
        <f t="shared" si="9"/>
        <v>10.2323206656</v>
      </c>
      <c r="X103" s="15">
        <f t="shared" si="10"/>
        <v>8.0150399999999991</v>
      </c>
      <c r="Y103" s="7" t="s">
        <v>96</v>
      </c>
      <c r="Z103" s="7">
        <v>14.9</v>
      </c>
    </row>
    <row r="104" spans="1:26" ht="135" customHeight="1">
      <c r="A104" s="7" t="s">
        <v>68</v>
      </c>
      <c r="B104" s="7" t="s">
        <v>66</v>
      </c>
      <c r="C104" s="7" t="s">
        <v>68</v>
      </c>
      <c r="D104" s="7" t="s">
        <v>66</v>
      </c>
      <c r="E104" s="7"/>
      <c r="F104" s="7"/>
      <c r="G104" s="7" t="s">
        <v>23</v>
      </c>
      <c r="H104" s="7" t="s">
        <v>23</v>
      </c>
      <c r="I104" s="7">
        <v>2012</v>
      </c>
      <c r="J104" s="7"/>
      <c r="K104" s="7">
        <v>266.3</v>
      </c>
      <c r="L104" s="7"/>
      <c r="M104" s="7">
        <v>35</v>
      </c>
      <c r="N104" s="7">
        <v>1640</v>
      </c>
      <c r="O104" s="7">
        <v>992</v>
      </c>
      <c r="P104" s="7">
        <f t="shared" si="139"/>
        <v>5264</v>
      </c>
      <c r="Q104" s="15">
        <f t="shared" si="140"/>
        <v>1.6268800000000001</v>
      </c>
      <c r="R104" s="15">
        <f t="shared" si="141"/>
        <v>1401.8032000000001</v>
      </c>
      <c r="S104" s="15">
        <f t="shared" ref="S104" si="143">R104*2.7/1000</f>
        <v>3.7848686400000005</v>
      </c>
      <c r="T104" s="15">
        <f t="shared" si="142"/>
        <v>2.326458398898505</v>
      </c>
      <c r="U104" s="7">
        <v>3.2</v>
      </c>
      <c r="V104" s="15">
        <f t="shared" si="8"/>
        <v>1.6106112000000001</v>
      </c>
      <c r="W104" s="15">
        <f t="shared" si="9"/>
        <v>13.039508275200001</v>
      </c>
      <c r="X104" s="15">
        <f t="shared" si="10"/>
        <v>8.0150400000000008</v>
      </c>
      <c r="Y104" s="7" t="s">
        <v>95</v>
      </c>
      <c r="Z104" s="7">
        <v>14.8</v>
      </c>
    </row>
    <row r="105" spans="1:26" ht="135" customHeight="1">
      <c r="A105" s="7" t="s">
        <v>69</v>
      </c>
      <c r="B105" s="7" t="s">
        <v>66</v>
      </c>
      <c r="C105" s="7" t="s">
        <v>69</v>
      </c>
      <c r="D105" s="7" t="s">
        <v>66</v>
      </c>
      <c r="E105" s="7"/>
      <c r="F105" s="7"/>
      <c r="G105" s="7" t="s">
        <v>23</v>
      </c>
      <c r="H105" s="7" t="s">
        <v>23</v>
      </c>
      <c r="I105" s="7">
        <v>2010</v>
      </c>
      <c r="J105" s="7"/>
      <c r="K105" s="7">
        <v>292.69</v>
      </c>
      <c r="L105" s="7"/>
      <c r="M105" s="7">
        <v>50</v>
      </c>
      <c r="N105" s="7">
        <v>1956</v>
      </c>
      <c r="O105" s="7">
        <v>992</v>
      </c>
      <c r="P105" s="7">
        <f t="shared" si="139"/>
        <v>5896</v>
      </c>
      <c r="Q105" s="15">
        <f t="shared" si="140"/>
        <v>1.9403520000000001</v>
      </c>
      <c r="R105" s="15">
        <f>(K105/100)*(P105/10)</f>
        <v>1725.7002399999999</v>
      </c>
      <c r="S105" s="15">
        <f t="shared" si="4"/>
        <v>4.6593906479999996</v>
      </c>
      <c r="T105" s="15">
        <f t="shared" si="142"/>
        <v>2.401312054719968</v>
      </c>
      <c r="U105" s="7">
        <v>4</v>
      </c>
      <c r="V105" s="15">
        <f t="shared" si="8"/>
        <v>1.9209484800000001</v>
      </c>
      <c r="W105" s="15">
        <f t="shared" si="9"/>
        <v>19.439998617600001</v>
      </c>
      <c r="X105" s="15">
        <f t="shared" si="10"/>
        <v>10.018800000000001</v>
      </c>
      <c r="Y105" s="7" t="s">
        <v>95</v>
      </c>
      <c r="Z105" s="7">
        <v>14.2</v>
      </c>
    </row>
    <row r="106" spans="1:26" ht="135" customHeight="1">
      <c r="A106" s="7" t="s">
        <v>122</v>
      </c>
      <c r="B106" s="7" t="s">
        <v>66</v>
      </c>
      <c r="C106" s="7" t="s">
        <v>122</v>
      </c>
      <c r="D106" s="7" t="s">
        <v>66</v>
      </c>
      <c r="E106" s="7"/>
      <c r="F106" s="7"/>
      <c r="G106" s="7" t="s">
        <v>23</v>
      </c>
      <c r="H106" s="7" t="s">
        <v>23</v>
      </c>
      <c r="I106" s="7">
        <v>2012</v>
      </c>
      <c r="J106" s="7"/>
      <c r="K106" s="7">
        <v>245.37</v>
      </c>
      <c r="L106" s="7"/>
      <c r="M106" s="7">
        <v>40</v>
      </c>
      <c r="N106" s="7">
        <v>1956</v>
      </c>
      <c r="O106" s="7">
        <v>992</v>
      </c>
      <c r="P106" s="7">
        <f t="shared" ref="P106:P111" si="144">(N106+O106)*2</f>
        <v>5896</v>
      </c>
      <c r="Q106" s="15">
        <f t="shared" ref="Q106:Q111" si="145">N106*O106/(1000^2)</f>
        <v>1.9403520000000001</v>
      </c>
      <c r="R106" s="15">
        <f t="shared" ref="R106:R108" si="146">(K106/100)*(P106/10)</f>
        <v>1446.7015200000001</v>
      </c>
      <c r="S106" s="15">
        <f t="shared" ref="S106:S110" si="147">R106*2.7/1000</f>
        <v>3.9060941040000001</v>
      </c>
      <c r="T106" s="15">
        <f t="shared" ref="T106:T110" si="148">S106/Q106</f>
        <v>2.0130853082327329</v>
      </c>
      <c r="U106" s="7">
        <v>4</v>
      </c>
      <c r="V106" s="15">
        <f t="shared" si="8"/>
        <v>1.9209484800000001</v>
      </c>
      <c r="W106" s="15">
        <f t="shared" si="9"/>
        <v>19.439998617600001</v>
      </c>
      <c r="X106" s="15">
        <f t="shared" si="10"/>
        <v>10.018800000000001</v>
      </c>
      <c r="Y106" s="7" t="s">
        <v>95</v>
      </c>
      <c r="Z106" s="7">
        <v>15.5</v>
      </c>
    </row>
    <row r="107" spans="1:26" ht="135" customHeight="1">
      <c r="A107" s="7" t="s">
        <v>164</v>
      </c>
      <c r="B107" s="7" t="s">
        <v>66</v>
      </c>
      <c r="C107" s="7" t="s">
        <v>164</v>
      </c>
      <c r="D107" s="7" t="s">
        <v>66</v>
      </c>
      <c r="E107" s="7"/>
      <c r="F107" s="7"/>
      <c r="G107" s="7" t="s">
        <v>23</v>
      </c>
      <c r="H107" s="7" t="s">
        <v>23</v>
      </c>
      <c r="I107" s="7">
        <v>2010</v>
      </c>
      <c r="J107" s="7"/>
      <c r="K107" s="7">
        <v>160.91</v>
      </c>
      <c r="L107" s="7"/>
      <c r="M107" s="7">
        <v>35</v>
      </c>
      <c r="N107" s="7">
        <v>1482</v>
      </c>
      <c r="O107" s="7">
        <v>992</v>
      </c>
      <c r="P107" s="7">
        <f t="shared" si="144"/>
        <v>4948</v>
      </c>
      <c r="Q107" s="15">
        <f t="shared" si="145"/>
        <v>1.4701439999999999</v>
      </c>
      <c r="R107" s="15">
        <f t="shared" si="146"/>
        <v>796.18268</v>
      </c>
      <c r="S107" s="15">
        <f t="shared" si="147"/>
        <v>2.1496932360000001</v>
      </c>
      <c r="T107" s="15">
        <f t="shared" si="148"/>
        <v>1.4622331118584304</v>
      </c>
      <c r="U107" s="7">
        <v>3.2</v>
      </c>
      <c r="V107" s="15">
        <f t="shared" si="8"/>
        <v>1.4554425599999998</v>
      </c>
      <c r="W107" s="15">
        <f t="shared" si="9"/>
        <v>11.783262965759997</v>
      </c>
      <c r="X107" s="15">
        <f t="shared" si="10"/>
        <v>8.0150399999999991</v>
      </c>
      <c r="Y107" s="7" t="s">
        <v>95</v>
      </c>
      <c r="Z107" s="7">
        <v>14.3</v>
      </c>
    </row>
    <row r="108" spans="1:26" ht="135" customHeight="1">
      <c r="A108" s="7" t="s">
        <v>71</v>
      </c>
      <c r="B108" s="7" t="s">
        <v>70</v>
      </c>
      <c r="C108" s="7" t="s">
        <v>71</v>
      </c>
      <c r="D108" s="7" t="s">
        <v>70</v>
      </c>
      <c r="E108" s="7"/>
      <c r="F108" s="7"/>
      <c r="G108" s="7" t="s">
        <v>24</v>
      </c>
      <c r="H108" s="7" t="s">
        <v>24</v>
      </c>
      <c r="I108" s="7">
        <v>2018</v>
      </c>
      <c r="J108" s="7"/>
      <c r="K108" s="7">
        <v>196.32</v>
      </c>
      <c r="L108" s="7"/>
      <c r="M108" s="7">
        <v>35</v>
      </c>
      <c r="N108" s="7">
        <v>1650</v>
      </c>
      <c r="O108" s="7">
        <v>992</v>
      </c>
      <c r="P108" s="7">
        <f t="shared" si="144"/>
        <v>5284</v>
      </c>
      <c r="Q108" s="15">
        <f t="shared" si="145"/>
        <v>1.6368</v>
      </c>
      <c r="R108" s="15">
        <f t="shared" si="146"/>
        <v>1037.3548799999999</v>
      </c>
      <c r="S108" s="15">
        <f t="shared" si="147"/>
        <v>2.8008581759999998</v>
      </c>
      <c r="T108" s="15">
        <f t="shared" si="148"/>
        <v>1.7111792375366568</v>
      </c>
      <c r="U108" s="7">
        <v>3.2</v>
      </c>
      <c r="V108" s="15">
        <f t="shared" si="8"/>
        <v>1.6204320000000001</v>
      </c>
      <c r="W108" s="15">
        <f t="shared" si="9"/>
        <v>13.119017472000001</v>
      </c>
      <c r="X108" s="15">
        <f t="shared" si="10"/>
        <v>8.0150400000000008</v>
      </c>
      <c r="Y108" s="7" t="s">
        <v>95</v>
      </c>
      <c r="Z108" s="7">
        <v>16.5</v>
      </c>
    </row>
    <row r="109" spans="1:26" ht="135" customHeight="1">
      <c r="A109" s="7" t="s">
        <v>72</v>
      </c>
      <c r="B109" s="7" t="s">
        <v>70</v>
      </c>
      <c r="C109" s="7" t="s">
        <v>72</v>
      </c>
      <c r="D109" s="7" t="s">
        <v>70</v>
      </c>
      <c r="E109" s="7"/>
      <c r="F109" s="7"/>
      <c r="G109" s="7" t="s">
        <v>24</v>
      </c>
      <c r="H109" s="7" t="s">
        <v>24</v>
      </c>
      <c r="I109" s="7">
        <v>2018</v>
      </c>
      <c r="J109" s="7"/>
      <c r="K109" s="7">
        <v>198.84</v>
      </c>
      <c r="L109" s="7"/>
      <c r="M109" s="7">
        <v>35</v>
      </c>
      <c r="N109" s="7">
        <v>1960</v>
      </c>
      <c r="O109" s="7">
        <v>992</v>
      </c>
      <c r="P109" s="7">
        <f t="shared" si="144"/>
        <v>5904</v>
      </c>
      <c r="Q109" s="15">
        <f t="shared" si="145"/>
        <v>1.94432</v>
      </c>
      <c r="R109" s="15">
        <f t="shared" ref="R109" si="149">(K109/100)*(P109/10)</f>
        <v>1173.95136</v>
      </c>
      <c r="S109" s="15">
        <f t="shared" si="147"/>
        <v>3.1696686720000002</v>
      </c>
      <c r="T109" s="15">
        <f t="shared" si="148"/>
        <v>1.630219651086241</v>
      </c>
      <c r="U109" s="7">
        <v>3.2</v>
      </c>
      <c r="V109" s="15">
        <f t="shared" ref="V109:V168" si="150">0.99*Q109</f>
        <v>1.9248768000000001</v>
      </c>
      <c r="W109" s="15">
        <f t="shared" ref="W109:W136" si="151">U109*V109*2.53</f>
        <v>15.5838025728</v>
      </c>
      <c r="X109" s="15">
        <f t="shared" ref="X109:X136" si="152">W109/Q109</f>
        <v>8.0150399999999991</v>
      </c>
      <c r="Y109" s="7" t="s">
        <v>95</v>
      </c>
      <c r="Z109" s="7">
        <v>16.7</v>
      </c>
    </row>
    <row r="110" spans="1:26" ht="135" customHeight="1">
      <c r="A110" s="7" t="s">
        <v>123</v>
      </c>
      <c r="B110" s="7" t="s">
        <v>70</v>
      </c>
      <c r="C110" s="7" t="s">
        <v>123</v>
      </c>
      <c r="D110" s="7" t="s">
        <v>70</v>
      </c>
      <c r="E110" s="7"/>
      <c r="F110" s="7"/>
      <c r="G110" s="7" t="s">
        <v>24</v>
      </c>
      <c r="H110" s="7" t="s">
        <v>24</v>
      </c>
      <c r="I110" s="7">
        <v>2012</v>
      </c>
      <c r="J110" s="7"/>
      <c r="K110" s="7">
        <v>276.52999999999997</v>
      </c>
      <c r="L110" s="7">
        <v>265.14999999999998</v>
      </c>
      <c r="M110" s="7">
        <v>40</v>
      </c>
      <c r="N110" s="7">
        <v>1640</v>
      </c>
      <c r="O110" s="7">
        <v>990</v>
      </c>
      <c r="P110" s="7">
        <f t="shared" si="144"/>
        <v>5260</v>
      </c>
      <c r="Q110" s="15">
        <f t="shared" si="145"/>
        <v>1.6235999999999999</v>
      </c>
      <c r="R110" s="14">
        <f>(K110*N110+L110*O110)*2/1000</f>
        <v>1432.0154</v>
      </c>
      <c r="S110" s="15">
        <f t="shared" si="147"/>
        <v>3.86644158</v>
      </c>
      <c r="T110" s="15">
        <f t="shared" si="148"/>
        <v>2.381400332594235</v>
      </c>
      <c r="U110" s="7" t="s">
        <v>78</v>
      </c>
      <c r="V110" s="15">
        <f t="shared" si="150"/>
        <v>1.607364</v>
      </c>
      <c r="W110" s="15"/>
      <c r="X110" s="15"/>
      <c r="Y110" s="7" t="s">
        <v>96</v>
      </c>
      <c r="Z110" s="7">
        <v>15.4</v>
      </c>
    </row>
    <row r="111" spans="1:26" ht="135" customHeight="1">
      <c r="A111" s="7" t="s">
        <v>165</v>
      </c>
      <c r="B111" s="7" t="s">
        <v>70</v>
      </c>
      <c r="C111" s="7" t="s">
        <v>165</v>
      </c>
      <c r="D111" s="7" t="s">
        <v>70</v>
      </c>
      <c r="E111" s="7"/>
      <c r="F111" s="7"/>
      <c r="G111" s="7" t="s">
        <v>24</v>
      </c>
      <c r="H111" s="7" t="s">
        <v>23</v>
      </c>
      <c r="I111" s="7">
        <v>2021</v>
      </c>
      <c r="J111" s="7"/>
      <c r="K111" s="7">
        <v>257.37</v>
      </c>
      <c r="L111" s="7">
        <v>153.72</v>
      </c>
      <c r="M111" s="7">
        <v>35</v>
      </c>
      <c r="N111" s="7">
        <v>1684</v>
      </c>
      <c r="O111" s="7">
        <v>1002</v>
      </c>
      <c r="P111" s="7">
        <f t="shared" si="144"/>
        <v>5372</v>
      </c>
      <c r="Q111" s="15">
        <f t="shared" si="145"/>
        <v>1.687368</v>
      </c>
      <c r="R111" s="14">
        <f>(K111*N111+L111*O111)*2/1000</f>
        <v>1174.8770400000001</v>
      </c>
      <c r="S111" s="15">
        <f t="shared" ref="S111" si="153">R111*2.7/1000</f>
        <v>3.1721680080000008</v>
      </c>
      <c r="T111" s="15">
        <f t="shared" ref="T111" si="154">S111/Q111</f>
        <v>1.8799503178915333</v>
      </c>
      <c r="U111" s="7">
        <v>3.2</v>
      </c>
      <c r="V111" s="15">
        <f t="shared" si="150"/>
        <v>1.67049432</v>
      </c>
      <c r="W111" s="15">
        <f t="shared" ref="W111" si="155">U111*V111*2.53</f>
        <v>13.524322014719999</v>
      </c>
      <c r="X111" s="15">
        <f t="shared" ref="X111" si="156">W111/Q111</f>
        <v>8.0150399999999991</v>
      </c>
      <c r="Y111" s="7" t="s">
        <v>96</v>
      </c>
      <c r="Z111" s="7">
        <v>18.899999999999999</v>
      </c>
    </row>
    <row r="112" spans="1:26" ht="135" customHeight="1">
      <c r="A112" s="7" t="s">
        <v>166</v>
      </c>
      <c r="B112" s="7" t="s">
        <v>70</v>
      </c>
      <c r="C112" s="7" t="s">
        <v>166</v>
      </c>
      <c r="D112" s="7" t="s">
        <v>70</v>
      </c>
      <c r="E112" s="7"/>
      <c r="F112" s="7"/>
      <c r="G112" s="7" t="s">
        <v>24</v>
      </c>
      <c r="H112" s="7" t="s">
        <v>23</v>
      </c>
      <c r="I112" s="7">
        <v>2021</v>
      </c>
      <c r="J112" s="7"/>
      <c r="K112" s="7">
        <v>257.37</v>
      </c>
      <c r="L112" s="7">
        <v>153.72</v>
      </c>
      <c r="M112" s="7">
        <v>35</v>
      </c>
      <c r="N112" s="7">
        <v>1684</v>
      </c>
      <c r="O112" s="7">
        <v>1002</v>
      </c>
      <c r="P112" s="7">
        <f t="shared" ref="P112" si="157">(N112+O112)*2</f>
        <v>5372</v>
      </c>
      <c r="Q112" s="15">
        <f t="shared" ref="Q112" si="158">N112*O112/(1000^2)</f>
        <v>1.687368</v>
      </c>
      <c r="R112" s="14">
        <f>(K112*N112+L112*O112)*2/1000</f>
        <v>1174.8770400000001</v>
      </c>
      <c r="S112" s="15">
        <f t="shared" ref="S112" si="159">R112*2.7/1000</f>
        <v>3.1721680080000008</v>
      </c>
      <c r="T112" s="15">
        <f t="shared" ref="T112" si="160">S112/Q112</f>
        <v>1.8799503178915333</v>
      </c>
      <c r="U112" s="7">
        <v>3.2</v>
      </c>
      <c r="V112" s="15">
        <f t="shared" ref="V112" si="161">0.99*Q112</f>
        <v>1.67049432</v>
      </c>
      <c r="W112" s="15">
        <f t="shared" ref="W112" si="162">U112*V112*2.53</f>
        <v>13.524322014719999</v>
      </c>
      <c r="X112" s="15">
        <f t="shared" ref="X112" si="163">W112/Q112</f>
        <v>8.0150399999999991</v>
      </c>
      <c r="Y112" s="7" t="s">
        <v>96</v>
      </c>
      <c r="Z112" s="7">
        <v>19</v>
      </c>
    </row>
    <row r="113" spans="1:26" ht="135" customHeight="1">
      <c r="A113" s="8" t="s">
        <v>12</v>
      </c>
      <c r="B113" s="8" t="s">
        <v>13</v>
      </c>
      <c r="C113" s="8" t="s">
        <v>12</v>
      </c>
      <c r="D113" s="8" t="s">
        <v>94</v>
      </c>
      <c r="E113" s="8"/>
      <c r="F113" s="8"/>
      <c r="G113" s="8" t="s">
        <v>24</v>
      </c>
      <c r="H113" s="8" t="s">
        <v>23</v>
      </c>
      <c r="I113" s="8">
        <v>2011</v>
      </c>
      <c r="J113" s="7"/>
      <c r="K113" s="15">
        <v>195.6</v>
      </c>
      <c r="L113" s="15"/>
      <c r="M113" s="7">
        <v>40</v>
      </c>
      <c r="N113" s="7">
        <v>1650</v>
      </c>
      <c r="O113" s="7">
        <v>992</v>
      </c>
      <c r="P113" s="7">
        <f t="shared" ref="P113:P168" si="164">(N113+O113)*2</f>
        <v>5284</v>
      </c>
      <c r="Q113" s="15">
        <f t="shared" ref="Q113:Q168" si="165">N113*O113/(1000^2)</f>
        <v>1.6368</v>
      </c>
      <c r="R113" s="15">
        <f t="shared" ref="R113:R133" si="166">(K113/100)*(P113/10)</f>
        <v>1033.5503999999999</v>
      </c>
      <c r="S113" s="15">
        <f t="shared" ref="S113:S133" si="167">R113*2.7/1000</f>
        <v>2.7905860799999997</v>
      </c>
      <c r="T113" s="15">
        <f t="shared" ref="T113:T133" si="168">S113/Q113</f>
        <v>1.7049035190615833</v>
      </c>
      <c r="U113" s="7">
        <v>3.2</v>
      </c>
      <c r="V113" s="15">
        <f t="shared" si="150"/>
        <v>1.6204320000000001</v>
      </c>
      <c r="W113" s="15">
        <f t="shared" si="151"/>
        <v>13.119017472000001</v>
      </c>
      <c r="X113" s="15">
        <f t="shared" si="152"/>
        <v>8.0150400000000008</v>
      </c>
      <c r="Y113" s="8" t="s">
        <v>95</v>
      </c>
      <c r="Z113" s="7">
        <v>14.7</v>
      </c>
    </row>
    <row r="114" spans="1:26" ht="135" customHeight="1">
      <c r="A114" s="8" t="s">
        <v>14</v>
      </c>
      <c r="B114" s="8" t="s">
        <v>13</v>
      </c>
      <c r="C114" s="8" t="s">
        <v>14</v>
      </c>
      <c r="D114" s="8" t="s">
        <v>94</v>
      </c>
      <c r="E114" s="8"/>
      <c r="F114" s="8"/>
      <c r="G114" s="8" t="s">
        <v>24</v>
      </c>
      <c r="H114" s="8" t="s">
        <v>23</v>
      </c>
      <c r="I114" s="8">
        <v>2013</v>
      </c>
      <c r="J114" s="7"/>
      <c r="K114" s="7">
        <v>267.18</v>
      </c>
      <c r="L114" s="7"/>
      <c r="M114" s="7">
        <v>40</v>
      </c>
      <c r="N114" s="7">
        <v>1650</v>
      </c>
      <c r="O114" s="7">
        <v>992</v>
      </c>
      <c r="P114" s="7">
        <f t="shared" si="164"/>
        <v>5284</v>
      </c>
      <c r="Q114" s="15">
        <f t="shared" si="165"/>
        <v>1.6368</v>
      </c>
      <c r="R114" s="15">
        <f t="shared" si="166"/>
        <v>1411.7791199999999</v>
      </c>
      <c r="S114" s="15">
        <f t="shared" si="167"/>
        <v>3.8118036239999999</v>
      </c>
      <c r="T114" s="15">
        <f t="shared" si="168"/>
        <v>2.3288145307917887</v>
      </c>
      <c r="U114" s="7">
        <v>3.2</v>
      </c>
      <c r="V114" s="15">
        <f t="shared" si="150"/>
        <v>1.6204320000000001</v>
      </c>
      <c r="W114" s="15">
        <f t="shared" si="151"/>
        <v>13.119017472000001</v>
      </c>
      <c r="X114" s="15">
        <f t="shared" si="152"/>
        <v>8.0150400000000008</v>
      </c>
      <c r="Y114" s="8" t="s">
        <v>95</v>
      </c>
      <c r="Z114" s="7">
        <v>15</v>
      </c>
    </row>
    <row r="115" spans="1:26" ht="135" customHeight="1">
      <c r="A115" s="8" t="s">
        <v>21</v>
      </c>
      <c r="B115" s="8" t="s">
        <v>13</v>
      </c>
      <c r="C115" s="8" t="s">
        <v>21</v>
      </c>
      <c r="D115" s="8" t="s">
        <v>94</v>
      </c>
      <c r="E115" s="8"/>
      <c r="F115" s="8"/>
      <c r="G115" s="8" t="s">
        <v>24</v>
      </c>
      <c r="H115" s="8" t="s">
        <v>23</v>
      </c>
      <c r="I115" s="8">
        <v>2016</v>
      </c>
      <c r="J115" s="7"/>
      <c r="K115" s="7">
        <v>183.45</v>
      </c>
      <c r="L115" s="7"/>
      <c r="M115" s="7">
        <v>35</v>
      </c>
      <c r="N115" s="7">
        <v>1650</v>
      </c>
      <c r="O115" s="7">
        <v>992</v>
      </c>
      <c r="P115" s="7">
        <f t="shared" si="164"/>
        <v>5284</v>
      </c>
      <c r="Q115" s="15">
        <f t="shared" si="165"/>
        <v>1.6368</v>
      </c>
      <c r="R115" s="15">
        <f t="shared" si="166"/>
        <v>969.34979999999985</v>
      </c>
      <c r="S115" s="15">
        <f t="shared" si="167"/>
        <v>2.6172444599999998</v>
      </c>
      <c r="T115" s="15">
        <f t="shared" si="168"/>
        <v>1.5990007697947213</v>
      </c>
      <c r="U115" s="7">
        <v>3.2</v>
      </c>
      <c r="V115" s="15">
        <f t="shared" si="150"/>
        <v>1.6204320000000001</v>
      </c>
      <c r="W115" s="15">
        <f t="shared" si="151"/>
        <v>13.119017472000001</v>
      </c>
      <c r="X115" s="15">
        <f t="shared" si="152"/>
        <v>8.0150400000000008</v>
      </c>
      <c r="Y115" s="8" t="s">
        <v>96</v>
      </c>
      <c r="Z115" s="7">
        <v>17.100000000000001</v>
      </c>
    </row>
    <row r="116" spans="1:26" ht="135" customHeight="1">
      <c r="A116" s="8" t="s">
        <v>20</v>
      </c>
      <c r="B116" s="8" t="s">
        <v>13</v>
      </c>
      <c r="C116" s="8" t="s">
        <v>20</v>
      </c>
      <c r="D116" s="8" t="s">
        <v>94</v>
      </c>
      <c r="E116" s="8"/>
      <c r="F116" s="8"/>
      <c r="G116" s="8" t="s">
        <v>24</v>
      </c>
      <c r="H116" s="8" t="s">
        <v>23</v>
      </c>
      <c r="I116" s="8">
        <v>2017</v>
      </c>
      <c r="J116" s="7"/>
      <c r="K116" s="7">
        <v>183.45</v>
      </c>
      <c r="L116" s="7"/>
      <c r="M116" s="7">
        <v>35</v>
      </c>
      <c r="N116" s="7">
        <v>1650</v>
      </c>
      <c r="O116" s="7">
        <v>992</v>
      </c>
      <c r="P116" s="7">
        <f t="shared" si="164"/>
        <v>5284</v>
      </c>
      <c r="Q116" s="15">
        <f t="shared" si="165"/>
        <v>1.6368</v>
      </c>
      <c r="R116" s="15">
        <f t="shared" si="166"/>
        <v>969.34979999999985</v>
      </c>
      <c r="S116" s="15">
        <f t="shared" si="167"/>
        <v>2.6172444599999998</v>
      </c>
      <c r="T116" s="15">
        <f t="shared" si="168"/>
        <v>1.5990007697947213</v>
      </c>
      <c r="U116" s="7">
        <v>3.2</v>
      </c>
      <c r="V116" s="15">
        <f t="shared" si="150"/>
        <v>1.6204320000000001</v>
      </c>
      <c r="W116" s="15">
        <f t="shared" si="151"/>
        <v>13.119017472000001</v>
      </c>
      <c r="X116" s="15">
        <f t="shared" si="152"/>
        <v>8.0150400000000008</v>
      </c>
      <c r="Y116" s="8" t="s">
        <v>96</v>
      </c>
      <c r="Z116" s="7">
        <v>18.3</v>
      </c>
    </row>
    <row r="117" spans="1:26" ht="135" customHeight="1">
      <c r="A117" s="8" t="s">
        <v>43</v>
      </c>
      <c r="B117" s="8" t="s">
        <v>13</v>
      </c>
      <c r="C117" s="8" t="s">
        <v>43</v>
      </c>
      <c r="D117" s="8" t="s">
        <v>94</v>
      </c>
      <c r="E117" s="8"/>
      <c r="F117" s="8"/>
      <c r="G117" s="8" t="s">
        <v>24</v>
      </c>
      <c r="H117" s="8" t="s">
        <v>23</v>
      </c>
      <c r="I117" s="8">
        <v>2019</v>
      </c>
      <c r="J117" s="7"/>
      <c r="K117" s="7">
        <v>183.45</v>
      </c>
      <c r="L117" s="7"/>
      <c r="M117" s="7">
        <v>35</v>
      </c>
      <c r="N117" s="7">
        <v>1675</v>
      </c>
      <c r="O117" s="7">
        <v>992</v>
      </c>
      <c r="P117" s="7">
        <f t="shared" si="164"/>
        <v>5334</v>
      </c>
      <c r="Q117" s="15">
        <f t="shared" si="165"/>
        <v>1.6616</v>
      </c>
      <c r="R117" s="15">
        <f t="shared" si="166"/>
        <v>978.52229999999986</v>
      </c>
      <c r="S117" s="15">
        <f t="shared" si="167"/>
        <v>2.64201021</v>
      </c>
      <c r="T117" s="15">
        <f t="shared" si="168"/>
        <v>1.5900398471352912</v>
      </c>
      <c r="U117" s="7">
        <v>3.2</v>
      </c>
      <c r="V117" s="15">
        <f t="shared" si="150"/>
        <v>1.644984</v>
      </c>
      <c r="W117" s="15">
        <f t="shared" si="151"/>
        <v>13.317790464</v>
      </c>
      <c r="X117" s="15">
        <f t="shared" si="152"/>
        <v>8.0150400000000008</v>
      </c>
      <c r="Y117" s="8" t="s">
        <v>96</v>
      </c>
      <c r="Z117" s="7">
        <v>18.7</v>
      </c>
    </row>
    <row r="118" spans="1:26" ht="135" customHeight="1">
      <c r="A118" s="8" t="s">
        <v>41</v>
      </c>
      <c r="B118" s="8" t="s">
        <v>13</v>
      </c>
      <c r="C118" s="8" t="s">
        <v>41</v>
      </c>
      <c r="D118" s="8" t="s">
        <v>94</v>
      </c>
      <c r="E118" s="8"/>
      <c r="F118" s="8"/>
      <c r="G118" s="8" t="s">
        <v>24</v>
      </c>
      <c r="H118" s="8" t="s">
        <v>23</v>
      </c>
      <c r="I118" s="7">
        <v>2017</v>
      </c>
      <c r="J118" s="7"/>
      <c r="K118" s="7">
        <v>207.63</v>
      </c>
      <c r="L118" s="7"/>
      <c r="M118" s="7">
        <v>40</v>
      </c>
      <c r="N118" s="7">
        <v>1960</v>
      </c>
      <c r="O118" s="7">
        <v>992</v>
      </c>
      <c r="P118" s="7">
        <f t="shared" si="164"/>
        <v>5904</v>
      </c>
      <c r="Q118" s="15">
        <f t="shared" si="165"/>
        <v>1.94432</v>
      </c>
      <c r="R118" s="15">
        <f t="shared" si="166"/>
        <v>1225.8475199999998</v>
      </c>
      <c r="S118" s="15">
        <f t="shared" si="167"/>
        <v>3.3097883039999996</v>
      </c>
      <c r="T118" s="15">
        <f t="shared" si="168"/>
        <v>1.7022857883475968</v>
      </c>
      <c r="U118" s="7">
        <v>3.2</v>
      </c>
      <c r="V118" s="15">
        <f t="shared" si="150"/>
        <v>1.9248768000000001</v>
      </c>
      <c r="W118" s="15">
        <f t="shared" si="151"/>
        <v>15.5838025728</v>
      </c>
      <c r="X118" s="15">
        <f t="shared" si="152"/>
        <v>8.0150399999999991</v>
      </c>
      <c r="Y118" s="7" t="s">
        <v>95</v>
      </c>
      <c r="Z118" s="7">
        <v>16.7</v>
      </c>
    </row>
    <row r="119" spans="1:26" ht="135" customHeight="1">
      <c r="A119" s="8" t="s">
        <v>42</v>
      </c>
      <c r="B119" s="8" t="s">
        <v>13</v>
      </c>
      <c r="C119" s="8" t="s">
        <v>42</v>
      </c>
      <c r="D119" s="8" t="s">
        <v>94</v>
      </c>
      <c r="E119" s="8"/>
      <c r="F119" s="8"/>
      <c r="G119" s="8" t="s">
        <v>24</v>
      </c>
      <c r="H119" s="8" t="s">
        <v>23</v>
      </c>
      <c r="I119" s="8">
        <v>2017</v>
      </c>
      <c r="J119" s="7"/>
      <c r="K119" s="7">
        <v>207.63</v>
      </c>
      <c r="L119" s="7"/>
      <c r="M119" s="7">
        <v>40</v>
      </c>
      <c r="N119" s="7">
        <v>1960</v>
      </c>
      <c r="O119" s="7">
        <v>992</v>
      </c>
      <c r="P119" s="7">
        <f t="shared" si="164"/>
        <v>5904</v>
      </c>
      <c r="Q119" s="15">
        <f t="shared" si="165"/>
        <v>1.94432</v>
      </c>
      <c r="R119" s="15">
        <f t="shared" si="166"/>
        <v>1225.8475199999998</v>
      </c>
      <c r="S119" s="15">
        <f t="shared" si="167"/>
        <v>3.3097883039999996</v>
      </c>
      <c r="T119" s="15">
        <f t="shared" si="168"/>
        <v>1.7022857883475968</v>
      </c>
      <c r="U119" s="7">
        <v>4</v>
      </c>
      <c r="V119" s="15">
        <f t="shared" si="150"/>
        <v>1.9248768000000001</v>
      </c>
      <c r="W119" s="15">
        <f t="shared" si="151"/>
        <v>19.479753215999999</v>
      </c>
      <c r="X119" s="15">
        <f t="shared" si="152"/>
        <v>10.018799999999999</v>
      </c>
      <c r="Y119" s="8" t="s">
        <v>87</v>
      </c>
      <c r="Z119" s="7">
        <v>19.3</v>
      </c>
    </row>
    <row r="120" spans="1:26" ht="135" customHeight="1">
      <c r="A120" s="8" t="s">
        <v>124</v>
      </c>
      <c r="B120" s="8" t="s">
        <v>94</v>
      </c>
      <c r="C120" s="8" t="s">
        <v>346</v>
      </c>
      <c r="D120" s="8" t="s">
        <v>94</v>
      </c>
      <c r="E120" s="8"/>
      <c r="F120" s="8"/>
      <c r="G120" s="8" t="s">
        <v>24</v>
      </c>
      <c r="H120" s="8" t="s">
        <v>23</v>
      </c>
      <c r="I120" s="8">
        <v>2012</v>
      </c>
      <c r="J120" s="7"/>
      <c r="K120" s="7">
        <v>270.86</v>
      </c>
      <c r="L120" s="7"/>
      <c r="M120" s="7">
        <v>46</v>
      </c>
      <c r="N120" s="7">
        <v>1956</v>
      </c>
      <c r="O120" s="7">
        <v>992</v>
      </c>
      <c r="P120" s="7">
        <f t="shared" si="164"/>
        <v>5896</v>
      </c>
      <c r="Q120" s="15">
        <f t="shared" si="165"/>
        <v>1.9403520000000001</v>
      </c>
      <c r="R120" s="15">
        <f t="shared" si="166"/>
        <v>1596.9905600000002</v>
      </c>
      <c r="S120" s="15">
        <f t="shared" si="167"/>
        <v>4.311874512000001</v>
      </c>
      <c r="T120" s="15">
        <f t="shared" si="168"/>
        <v>2.2222125222640021</v>
      </c>
      <c r="U120" s="7">
        <v>4</v>
      </c>
      <c r="V120" s="15">
        <f t="shared" si="150"/>
        <v>1.9209484800000001</v>
      </c>
      <c r="W120" s="15">
        <f t="shared" si="151"/>
        <v>19.439998617600001</v>
      </c>
      <c r="X120" s="15">
        <f t="shared" si="152"/>
        <v>10.018800000000001</v>
      </c>
      <c r="Y120" s="8" t="s">
        <v>95</v>
      </c>
      <c r="Z120" s="7">
        <v>14.9</v>
      </c>
    </row>
    <row r="121" spans="1:26" ht="135" customHeight="1">
      <c r="A121" s="8" t="s">
        <v>125</v>
      </c>
      <c r="B121" s="8" t="s">
        <v>94</v>
      </c>
      <c r="C121" s="8" t="s">
        <v>125</v>
      </c>
      <c r="D121" s="8" t="s">
        <v>94</v>
      </c>
      <c r="E121" s="8"/>
      <c r="F121" s="8"/>
      <c r="G121" s="8" t="s">
        <v>24</v>
      </c>
      <c r="H121" s="8" t="s">
        <v>23</v>
      </c>
      <c r="I121" s="8">
        <v>2020</v>
      </c>
      <c r="J121" s="7"/>
      <c r="K121" s="7">
        <v>174.93</v>
      </c>
      <c r="L121" s="7">
        <v>136.25</v>
      </c>
      <c r="M121" s="7">
        <v>35</v>
      </c>
      <c r="N121" s="7">
        <v>2015</v>
      </c>
      <c r="O121" s="7">
        <v>996</v>
      </c>
      <c r="P121" s="7">
        <f t="shared" si="164"/>
        <v>6022</v>
      </c>
      <c r="Q121" s="15">
        <f t="shared" si="165"/>
        <v>2.0069400000000002</v>
      </c>
      <c r="R121" s="14">
        <f>(K121*N121+L121*O121)*2/1000</f>
        <v>976.37790000000007</v>
      </c>
      <c r="S121" s="15">
        <f t="shared" si="167"/>
        <v>2.6362203300000004</v>
      </c>
      <c r="T121" s="15">
        <f t="shared" si="168"/>
        <v>1.3135521390774014</v>
      </c>
      <c r="U121" s="7">
        <v>3.2</v>
      </c>
      <c r="V121" s="15">
        <f t="shared" si="150"/>
        <v>1.9868706</v>
      </c>
      <c r="W121" s="15">
        <f t="shared" si="151"/>
        <v>16.085704377600003</v>
      </c>
      <c r="X121" s="15">
        <f t="shared" si="152"/>
        <v>8.0150400000000008</v>
      </c>
      <c r="Y121" s="8" t="s">
        <v>96</v>
      </c>
      <c r="Z121" s="7">
        <v>20.2</v>
      </c>
    </row>
    <row r="122" spans="1:26" ht="135" customHeight="1">
      <c r="A122" s="8" t="s">
        <v>126</v>
      </c>
      <c r="B122" s="8" t="s">
        <v>94</v>
      </c>
      <c r="C122" s="8" t="s">
        <v>126</v>
      </c>
      <c r="D122" s="8" t="s">
        <v>94</v>
      </c>
      <c r="E122" s="8"/>
      <c r="F122" s="8"/>
      <c r="G122" s="8" t="s">
        <v>24</v>
      </c>
      <c r="H122" s="8" t="s">
        <v>23</v>
      </c>
      <c r="I122" s="8">
        <v>2021</v>
      </c>
      <c r="J122" s="7"/>
      <c r="K122" s="7">
        <v>174.93</v>
      </c>
      <c r="L122" s="7">
        <v>136.25</v>
      </c>
      <c r="M122" s="7">
        <v>35</v>
      </c>
      <c r="N122" s="7">
        <v>1852</v>
      </c>
      <c r="O122" s="7">
        <v>996</v>
      </c>
      <c r="P122" s="7">
        <f t="shared" si="164"/>
        <v>5696</v>
      </c>
      <c r="Q122" s="15">
        <f t="shared" si="165"/>
        <v>1.844592</v>
      </c>
      <c r="R122" s="14">
        <f>(K122*N122+L122*O122)*2/1000</f>
        <v>919.35072000000002</v>
      </c>
      <c r="S122" s="15">
        <f t="shared" ref="S122" si="169">R122*2.7/1000</f>
        <v>2.4822469440000003</v>
      </c>
      <c r="T122" s="15">
        <f t="shared" ref="T122" si="170">S122/Q122</f>
        <v>1.3456888807931511</v>
      </c>
      <c r="U122" s="7">
        <v>3.2</v>
      </c>
      <c r="V122" s="15">
        <f t="shared" si="150"/>
        <v>1.82614608</v>
      </c>
      <c r="W122" s="15">
        <f t="shared" si="151"/>
        <v>14.78447866368</v>
      </c>
      <c r="X122" s="15">
        <f t="shared" si="152"/>
        <v>8.0150399999999991</v>
      </c>
      <c r="Y122" s="8" t="s">
        <v>87</v>
      </c>
      <c r="Z122" s="7">
        <v>20.3</v>
      </c>
    </row>
    <row r="123" spans="1:26" ht="135" customHeight="1">
      <c r="A123" s="8" t="s">
        <v>127</v>
      </c>
      <c r="B123" s="8" t="s">
        <v>94</v>
      </c>
      <c r="C123" s="8" t="s">
        <v>127</v>
      </c>
      <c r="D123" s="8" t="s">
        <v>94</v>
      </c>
      <c r="E123" s="8"/>
      <c r="F123" s="8"/>
      <c r="G123" s="8" t="s">
        <v>24</v>
      </c>
      <c r="H123" s="8" t="s">
        <v>23</v>
      </c>
      <c r="I123" s="8">
        <v>2020</v>
      </c>
      <c r="J123" s="7"/>
      <c r="K123" s="7">
        <v>174.93</v>
      </c>
      <c r="L123" s="7">
        <v>136.25</v>
      </c>
      <c r="M123" s="7">
        <v>35</v>
      </c>
      <c r="N123" s="7">
        <v>1690</v>
      </c>
      <c r="O123" s="7">
        <v>996</v>
      </c>
      <c r="P123" s="7">
        <f t="shared" si="164"/>
        <v>5372</v>
      </c>
      <c r="Q123" s="15">
        <f t="shared" si="165"/>
        <v>1.6832400000000001</v>
      </c>
      <c r="R123" s="14">
        <f>(K123*N123+L123*O123)*2/1000</f>
        <v>862.67340000000002</v>
      </c>
      <c r="S123" s="15">
        <f t="shared" ref="S123:S124" si="171">R123*2.7/1000</f>
        <v>2.3292181800000002</v>
      </c>
      <c r="T123" s="15">
        <f t="shared" ref="T123:T124" si="172">S123/Q123</f>
        <v>1.3837706922364013</v>
      </c>
      <c r="U123" s="7">
        <v>3.2</v>
      </c>
      <c r="V123" s="15">
        <f t="shared" si="150"/>
        <v>1.6664076000000001</v>
      </c>
      <c r="W123" s="15">
        <f t="shared" si="151"/>
        <v>13.491235929600002</v>
      </c>
      <c r="X123" s="15">
        <f t="shared" si="152"/>
        <v>8.0150400000000008</v>
      </c>
      <c r="Y123" s="8" t="s">
        <v>96</v>
      </c>
      <c r="Z123" s="7">
        <v>19.600000000000001</v>
      </c>
    </row>
    <row r="124" spans="1:26" ht="135" customHeight="1">
      <c r="A124" s="8" t="s">
        <v>138</v>
      </c>
      <c r="B124" s="8" t="s">
        <v>94</v>
      </c>
      <c r="C124" s="8" t="s">
        <v>138</v>
      </c>
      <c r="D124" s="8" t="s">
        <v>94</v>
      </c>
      <c r="E124" s="8"/>
      <c r="F124" s="8"/>
      <c r="G124" s="8" t="s">
        <v>24</v>
      </c>
      <c r="H124" s="8" t="s">
        <v>23</v>
      </c>
      <c r="I124" s="8">
        <v>2012</v>
      </c>
      <c r="J124" s="7"/>
      <c r="K124" s="7">
        <v>174.57</v>
      </c>
      <c r="L124" s="7"/>
      <c r="M124" s="7">
        <v>35</v>
      </c>
      <c r="N124" s="7">
        <v>1650</v>
      </c>
      <c r="O124" s="7">
        <v>992</v>
      </c>
      <c r="P124" s="7">
        <f t="shared" si="164"/>
        <v>5284</v>
      </c>
      <c r="Q124" s="15">
        <f t="shared" si="165"/>
        <v>1.6368</v>
      </c>
      <c r="R124" s="15">
        <f t="shared" ref="R124" si="173">(K124/100)*(P124/10)</f>
        <v>922.42787999999996</v>
      </c>
      <c r="S124" s="15">
        <f t="shared" si="171"/>
        <v>2.4905552760000003</v>
      </c>
      <c r="T124" s="15">
        <f t="shared" si="172"/>
        <v>1.5216002419354839</v>
      </c>
      <c r="U124" s="7">
        <v>3.2</v>
      </c>
      <c r="V124" s="15">
        <f t="shared" si="150"/>
        <v>1.6204320000000001</v>
      </c>
      <c r="W124" s="15">
        <f t="shared" si="151"/>
        <v>13.119017472000001</v>
      </c>
      <c r="X124" s="15">
        <f t="shared" si="152"/>
        <v>8.0150400000000008</v>
      </c>
      <c r="Y124" s="8" t="s">
        <v>95</v>
      </c>
      <c r="Z124" s="7">
        <v>14.4</v>
      </c>
    </row>
    <row r="125" spans="1:26" ht="135" customHeight="1">
      <c r="A125" s="8" t="s">
        <v>139</v>
      </c>
      <c r="B125" s="8" t="s">
        <v>94</v>
      </c>
      <c r="C125" s="8" t="s">
        <v>139</v>
      </c>
      <c r="D125" s="8" t="s">
        <v>94</v>
      </c>
      <c r="E125" s="8"/>
      <c r="F125" s="8"/>
      <c r="G125" s="8" t="s">
        <v>24</v>
      </c>
      <c r="H125" s="8" t="s">
        <v>23</v>
      </c>
      <c r="I125" s="8">
        <v>2011</v>
      </c>
      <c r="J125" s="7"/>
      <c r="K125" s="7">
        <v>195.6</v>
      </c>
      <c r="L125" s="7"/>
      <c r="M125" s="7">
        <v>40</v>
      </c>
      <c r="N125" s="7">
        <v>1581</v>
      </c>
      <c r="O125" s="7">
        <v>809</v>
      </c>
      <c r="P125" s="7">
        <f t="shared" si="164"/>
        <v>4780</v>
      </c>
      <c r="Q125" s="15">
        <f t="shared" si="165"/>
        <v>1.279029</v>
      </c>
      <c r="R125" s="15">
        <f t="shared" ref="R125" si="174">(K125/100)*(P125/10)</f>
        <v>934.96799999999996</v>
      </c>
      <c r="S125" s="15">
        <f t="shared" ref="S125" si="175">R125*2.7/1000</f>
        <v>2.5244135999999999</v>
      </c>
      <c r="T125" s="15">
        <f t="shared" ref="T125" si="176">S125/Q125</f>
        <v>1.9736953579629546</v>
      </c>
      <c r="U125" s="7">
        <v>3.2</v>
      </c>
      <c r="V125" s="15">
        <f t="shared" si="150"/>
        <v>1.2662387099999999</v>
      </c>
      <c r="W125" s="15">
        <f t="shared" si="151"/>
        <v>10.251468596159999</v>
      </c>
      <c r="X125" s="15">
        <f t="shared" si="152"/>
        <v>8.0150399999999991</v>
      </c>
      <c r="Y125" s="8" t="s">
        <v>96</v>
      </c>
      <c r="Z125" s="7">
        <v>14.1</v>
      </c>
    </row>
    <row r="126" spans="1:26" ht="135" customHeight="1">
      <c r="A126" s="8" t="s">
        <v>168</v>
      </c>
      <c r="B126" s="8" t="s">
        <v>94</v>
      </c>
      <c r="C126" s="8" t="s">
        <v>168</v>
      </c>
      <c r="D126" s="8" t="s">
        <v>94</v>
      </c>
      <c r="E126" s="8"/>
      <c r="F126" s="8"/>
      <c r="G126" s="8" t="s">
        <v>24</v>
      </c>
      <c r="H126" s="8" t="s">
        <v>23</v>
      </c>
      <c r="I126" s="8">
        <v>2014</v>
      </c>
      <c r="J126" s="7"/>
      <c r="K126" s="7">
        <v>174.57</v>
      </c>
      <c r="L126" s="7"/>
      <c r="M126" s="7">
        <v>35</v>
      </c>
      <c r="N126" s="7">
        <v>1581</v>
      </c>
      <c r="O126" s="7">
        <v>809</v>
      </c>
      <c r="P126" s="7">
        <f t="shared" si="164"/>
        <v>4780</v>
      </c>
      <c r="Q126" s="15">
        <f t="shared" si="165"/>
        <v>1.279029</v>
      </c>
      <c r="R126" s="15">
        <f t="shared" ref="R126" si="177">(K126/100)*(P126/10)</f>
        <v>834.44460000000004</v>
      </c>
      <c r="S126" s="15">
        <f t="shared" ref="S126" si="178">R126*2.7/1000</f>
        <v>2.2530004200000002</v>
      </c>
      <c r="T126" s="15">
        <f t="shared" ref="T126" si="179">S126/Q126</f>
        <v>1.7614928355807415</v>
      </c>
      <c r="U126" s="7">
        <v>3.2</v>
      </c>
      <c r="V126" s="15">
        <f t="shared" si="150"/>
        <v>1.2662387099999999</v>
      </c>
      <c r="W126" s="15">
        <f t="shared" si="151"/>
        <v>10.251468596159999</v>
      </c>
      <c r="X126" s="15">
        <f t="shared" si="152"/>
        <v>8.0150399999999991</v>
      </c>
      <c r="Y126" s="8" t="s">
        <v>96</v>
      </c>
      <c r="Z126" s="7">
        <v>16.399999999999999</v>
      </c>
    </row>
    <row r="127" spans="1:26" ht="135" customHeight="1">
      <c r="A127" s="8" t="s">
        <v>169</v>
      </c>
      <c r="B127" s="8" t="s">
        <v>94</v>
      </c>
      <c r="C127" s="8" t="s">
        <v>169</v>
      </c>
      <c r="D127" s="8" t="s">
        <v>94</v>
      </c>
      <c r="E127" s="8"/>
      <c r="F127" s="8"/>
      <c r="G127" s="8" t="s">
        <v>24</v>
      </c>
      <c r="H127" s="8" t="s">
        <v>23</v>
      </c>
      <c r="I127" s="8">
        <v>2014</v>
      </c>
      <c r="J127" s="7"/>
      <c r="K127" s="7">
        <v>174.57</v>
      </c>
      <c r="L127" s="7"/>
      <c r="M127" s="7">
        <v>35</v>
      </c>
      <c r="N127" s="7">
        <v>1650</v>
      </c>
      <c r="O127" s="7">
        <v>992</v>
      </c>
      <c r="P127" s="7">
        <f t="shared" si="164"/>
        <v>5284</v>
      </c>
      <c r="Q127" s="15">
        <f t="shared" si="165"/>
        <v>1.6368</v>
      </c>
      <c r="R127" s="15">
        <f t="shared" ref="R127" si="180">(K127/100)*(P127/10)</f>
        <v>922.42787999999996</v>
      </c>
      <c r="S127" s="15">
        <f t="shared" ref="S127" si="181">R127*2.7/1000</f>
        <v>2.4905552760000003</v>
      </c>
      <c r="T127" s="15">
        <f t="shared" ref="T127" si="182">S127/Q127</f>
        <v>1.5216002419354839</v>
      </c>
      <c r="U127" s="7">
        <v>3.2</v>
      </c>
      <c r="V127" s="15">
        <f t="shared" si="150"/>
        <v>1.6204320000000001</v>
      </c>
      <c r="W127" s="15">
        <f t="shared" si="151"/>
        <v>13.119017472000001</v>
      </c>
      <c r="X127" s="15">
        <f t="shared" si="152"/>
        <v>8.0150400000000008</v>
      </c>
      <c r="Y127" s="8" t="s">
        <v>96</v>
      </c>
      <c r="Z127" s="7">
        <v>16.5</v>
      </c>
    </row>
    <row r="128" spans="1:26" ht="135" customHeight="1">
      <c r="A128" s="8" t="s">
        <v>170</v>
      </c>
      <c r="B128" s="8" t="s">
        <v>94</v>
      </c>
      <c r="C128" s="8" t="s">
        <v>170</v>
      </c>
      <c r="D128" s="8" t="s">
        <v>94</v>
      </c>
      <c r="E128" s="8"/>
      <c r="F128" s="8"/>
      <c r="G128" s="8" t="s">
        <v>24</v>
      </c>
      <c r="H128" s="8" t="s">
        <v>23</v>
      </c>
      <c r="I128" s="8">
        <v>2014</v>
      </c>
      <c r="J128" s="7"/>
      <c r="K128" s="7">
        <v>174.57</v>
      </c>
      <c r="L128" s="7"/>
      <c r="M128" s="7">
        <v>35</v>
      </c>
      <c r="N128" s="7">
        <v>1650</v>
      </c>
      <c r="O128" s="7">
        <v>992</v>
      </c>
      <c r="P128" s="7">
        <f t="shared" ref="P128:P129" si="183">(N128+O128)*2</f>
        <v>5284</v>
      </c>
      <c r="Q128" s="15">
        <f t="shared" ref="Q128:Q129" si="184">N128*O128/(1000^2)</f>
        <v>1.6368</v>
      </c>
      <c r="R128" s="15">
        <f t="shared" ref="R128" si="185">(K128/100)*(P128/10)</f>
        <v>922.42787999999996</v>
      </c>
      <c r="S128" s="15">
        <f t="shared" ref="S128" si="186">R128*2.7/1000</f>
        <v>2.4905552760000003</v>
      </c>
      <c r="T128" s="15">
        <f t="shared" ref="T128" si="187">S128/Q128</f>
        <v>1.5216002419354839</v>
      </c>
      <c r="U128" s="7">
        <v>3.2</v>
      </c>
      <c r="V128" s="15">
        <f t="shared" ref="V128:V129" si="188">0.99*Q128</f>
        <v>1.6204320000000001</v>
      </c>
      <c r="W128" s="15">
        <f t="shared" ref="W128:W129" si="189">U128*V128*2.53</f>
        <v>13.119017472000001</v>
      </c>
      <c r="X128" s="15">
        <f t="shared" ref="X128:X129" si="190">W128/Q128</f>
        <v>8.0150400000000008</v>
      </c>
      <c r="Y128" s="8" t="s">
        <v>95</v>
      </c>
      <c r="Z128" s="7">
        <v>15.3</v>
      </c>
    </row>
    <row r="129" spans="1:26" ht="135" customHeight="1">
      <c r="A129" s="8" t="s">
        <v>171</v>
      </c>
      <c r="B129" s="8" t="s">
        <v>94</v>
      </c>
      <c r="C129" s="8" t="s">
        <v>171</v>
      </c>
      <c r="D129" s="8" t="s">
        <v>94</v>
      </c>
      <c r="E129" s="8"/>
      <c r="F129" s="8"/>
      <c r="G129" s="8" t="s">
        <v>24</v>
      </c>
      <c r="H129" s="8" t="s">
        <v>23</v>
      </c>
      <c r="I129" s="8">
        <v>2014</v>
      </c>
      <c r="J129" s="7"/>
      <c r="K129" s="7">
        <v>228.85</v>
      </c>
      <c r="L129" s="7"/>
      <c r="M129" s="7">
        <v>40</v>
      </c>
      <c r="N129" s="7">
        <v>1956</v>
      </c>
      <c r="O129" s="7">
        <v>992</v>
      </c>
      <c r="P129" s="7">
        <f t="shared" si="183"/>
        <v>5896</v>
      </c>
      <c r="Q129" s="15">
        <f t="shared" si="184"/>
        <v>1.9403520000000001</v>
      </c>
      <c r="R129" s="15">
        <f t="shared" ref="R129" si="191">(K129/100)*(P129/10)</f>
        <v>1349.2996000000001</v>
      </c>
      <c r="S129" s="15">
        <f t="shared" ref="S129" si="192">R129*2.7/1000</f>
        <v>3.6431089200000004</v>
      </c>
      <c r="T129" s="15">
        <f t="shared" ref="T129" si="193">S129/Q129</f>
        <v>1.8775505269147044</v>
      </c>
      <c r="U129" s="7">
        <v>4</v>
      </c>
      <c r="V129" s="15">
        <f t="shared" si="188"/>
        <v>1.9209484800000001</v>
      </c>
      <c r="W129" s="15">
        <f t="shared" si="189"/>
        <v>19.439998617600001</v>
      </c>
      <c r="X129" s="15">
        <f t="shared" si="190"/>
        <v>10.018800000000001</v>
      </c>
      <c r="Y129" s="8" t="s">
        <v>95</v>
      </c>
      <c r="Z129" s="7">
        <v>15.5</v>
      </c>
    </row>
    <row r="130" spans="1:26" ht="135" customHeight="1">
      <c r="A130" s="8" t="s">
        <v>19</v>
      </c>
      <c r="B130" s="8" t="s">
        <v>15</v>
      </c>
      <c r="C130" s="8" t="s">
        <v>19</v>
      </c>
      <c r="D130" s="8" t="s">
        <v>15</v>
      </c>
      <c r="E130" s="8"/>
      <c r="F130" s="8"/>
      <c r="G130" s="8" t="s">
        <v>23</v>
      </c>
      <c r="H130" s="8" t="s">
        <v>23</v>
      </c>
      <c r="I130" s="8">
        <v>2016</v>
      </c>
      <c r="J130" s="7"/>
      <c r="K130" s="7">
        <v>189.93</v>
      </c>
      <c r="L130" s="7"/>
      <c r="M130" s="7">
        <v>35</v>
      </c>
      <c r="N130" s="7">
        <v>1640</v>
      </c>
      <c r="O130" s="7">
        <v>990</v>
      </c>
      <c r="P130" s="7">
        <f t="shared" si="164"/>
        <v>5260</v>
      </c>
      <c r="Q130" s="15">
        <f t="shared" si="165"/>
        <v>1.6235999999999999</v>
      </c>
      <c r="R130" s="15">
        <f t="shared" si="166"/>
        <v>999.03179999999998</v>
      </c>
      <c r="S130" s="15">
        <f t="shared" si="167"/>
        <v>2.6973858600000002</v>
      </c>
      <c r="T130" s="15">
        <f t="shared" si="168"/>
        <v>1.6613610864745014</v>
      </c>
      <c r="U130" s="7">
        <v>3.2</v>
      </c>
      <c r="V130" s="15">
        <f t="shared" si="150"/>
        <v>1.607364</v>
      </c>
      <c r="W130" s="15">
        <f t="shared" si="151"/>
        <v>13.013218943999998</v>
      </c>
      <c r="X130" s="15">
        <f t="shared" si="152"/>
        <v>8.0150399999999991</v>
      </c>
      <c r="Y130" s="8" t="s">
        <v>95</v>
      </c>
      <c r="Z130" s="7">
        <v>16</v>
      </c>
    </row>
    <row r="131" spans="1:26" ht="135" customHeight="1">
      <c r="A131" s="7" t="s">
        <v>18</v>
      </c>
      <c r="B131" s="8" t="s">
        <v>15</v>
      </c>
      <c r="C131" s="8" t="s">
        <v>18</v>
      </c>
      <c r="D131" s="8" t="s">
        <v>15</v>
      </c>
      <c r="E131" s="8"/>
      <c r="F131" s="8"/>
      <c r="G131" s="8" t="s">
        <v>23</v>
      </c>
      <c r="H131" s="8" t="s">
        <v>24</v>
      </c>
      <c r="I131" s="8">
        <v>2019</v>
      </c>
      <c r="J131" s="7"/>
      <c r="K131" s="7">
        <v>189.93</v>
      </c>
      <c r="L131" s="7"/>
      <c r="M131" s="7">
        <v>35</v>
      </c>
      <c r="N131" s="7">
        <v>1640</v>
      </c>
      <c r="O131" s="7">
        <v>990</v>
      </c>
      <c r="P131" s="7">
        <f t="shared" si="164"/>
        <v>5260</v>
      </c>
      <c r="Q131" s="15">
        <f t="shared" si="165"/>
        <v>1.6235999999999999</v>
      </c>
      <c r="R131" s="15">
        <f t="shared" si="166"/>
        <v>999.03179999999998</v>
      </c>
      <c r="S131" s="15">
        <f t="shared" si="167"/>
        <v>2.6973858600000002</v>
      </c>
      <c r="T131" s="15">
        <f t="shared" si="168"/>
        <v>1.6613610864745014</v>
      </c>
      <c r="U131" s="7">
        <v>3.2</v>
      </c>
      <c r="V131" s="15">
        <f t="shared" si="150"/>
        <v>1.607364</v>
      </c>
      <c r="W131" s="15">
        <f t="shared" si="151"/>
        <v>13.013218943999998</v>
      </c>
      <c r="X131" s="15">
        <f t="shared" si="152"/>
        <v>8.0150399999999991</v>
      </c>
      <c r="Y131" s="8" t="s">
        <v>95</v>
      </c>
      <c r="Z131" s="7">
        <v>16.3</v>
      </c>
    </row>
    <row r="132" spans="1:26" ht="135" customHeight="1">
      <c r="A132" s="7" t="s">
        <v>36</v>
      </c>
      <c r="B132" s="8" t="s">
        <v>15</v>
      </c>
      <c r="C132" s="8" t="s">
        <v>36</v>
      </c>
      <c r="D132" s="8" t="s">
        <v>15</v>
      </c>
      <c r="E132" s="8"/>
      <c r="F132" s="8"/>
      <c r="G132" s="8" t="s">
        <v>23</v>
      </c>
      <c r="H132" s="8" t="s">
        <v>23</v>
      </c>
      <c r="I132" s="8">
        <v>2008</v>
      </c>
      <c r="J132" s="7"/>
      <c r="K132" s="7">
        <v>232.41</v>
      </c>
      <c r="L132" s="7"/>
      <c r="M132" s="7">
        <v>50</v>
      </c>
      <c r="N132" s="7">
        <v>1650</v>
      </c>
      <c r="O132" s="7">
        <v>990</v>
      </c>
      <c r="P132" s="7">
        <f t="shared" si="164"/>
        <v>5280</v>
      </c>
      <c r="Q132" s="15">
        <f t="shared" si="165"/>
        <v>1.6335</v>
      </c>
      <c r="R132" s="15">
        <f t="shared" si="166"/>
        <v>1227.1248000000001</v>
      </c>
      <c r="S132" s="15">
        <f t="shared" si="167"/>
        <v>3.3132369600000002</v>
      </c>
      <c r="T132" s="15">
        <f t="shared" si="168"/>
        <v>2.0283054545454546</v>
      </c>
      <c r="U132" s="7">
        <v>3.2</v>
      </c>
      <c r="V132" s="15">
        <f t="shared" si="150"/>
        <v>1.617165</v>
      </c>
      <c r="W132" s="15">
        <f t="shared" si="151"/>
        <v>13.092567839999999</v>
      </c>
      <c r="X132" s="15">
        <f t="shared" si="152"/>
        <v>8.0150399999999991</v>
      </c>
      <c r="Y132" s="8" t="s">
        <v>95</v>
      </c>
      <c r="Z132" s="7">
        <v>14.1</v>
      </c>
    </row>
    <row r="133" spans="1:26" ht="135" customHeight="1">
      <c r="A133" s="7" t="s">
        <v>77</v>
      </c>
      <c r="B133" s="8" t="s">
        <v>15</v>
      </c>
      <c r="C133" s="8" t="s">
        <v>77</v>
      </c>
      <c r="D133" s="8" t="s">
        <v>15</v>
      </c>
      <c r="E133" s="8"/>
      <c r="F133" s="8"/>
      <c r="G133" s="8" t="s">
        <v>23</v>
      </c>
      <c r="H133" s="8" t="s">
        <v>24</v>
      </c>
      <c r="I133" s="8">
        <v>2019</v>
      </c>
      <c r="J133" s="7"/>
      <c r="K133" s="7">
        <v>169.49</v>
      </c>
      <c r="L133" s="7"/>
      <c r="M133" s="7">
        <v>35</v>
      </c>
      <c r="N133" s="7">
        <v>1650</v>
      </c>
      <c r="O133" s="7">
        <v>992</v>
      </c>
      <c r="P133" s="7">
        <f t="shared" si="164"/>
        <v>5284</v>
      </c>
      <c r="Q133" s="15">
        <f t="shared" si="165"/>
        <v>1.6368</v>
      </c>
      <c r="R133" s="15">
        <f t="shared" si="166"/>
        <v>895.58515999999997</v>
      </c>
      <c r="S133" s="15">
        <f t="shared" si="167"/>
        <v>2.4180799319999999</v>
      </c>
      <c r="T133" s="15">
        <f t="shared" si="168"/>
        <v>1.4773215615835777</v>
      </c>
      <c r="U133" s="7">
        <v>3.2</v>
      </c>
      <c r="V133" s="15">
        <f t="shared" si="150"/>
        <v>1.6204320000000001</v>
      </c>
      <c r="W133" s="15">
        <f t="shared" si="151"/>
        <v>13.119017472000001</v>
      </c>
      <c r="X133" s="15">
        <f t="shared" si="152"/>
        <v>8.0150400000000008</v>
      </c>
      <c r="Y133" s="8" t="s">
        <v>96</v>
      </c>
      <c r="Z133" s="7">
        <v>18.899999999999999</v>
      </c>
    </row>
    <row r="134" spans="1:26" ht="104" customHeight="1">
      <c r="A134" s="1" t="s">
        <v>167</v>
      </c>
      <c r="B134" s="1" t="s">
        <v>15</v>
      </c>
      <c r="C134" s="1" t="s">
        <v>167</v>
      </c>
      <c r="D134" s="1" t="s">
        <v>15</v>
      </c>
      <c r="G134" s="1" t="s">
        <v>23</v>
      </c>
      <c r="H134" s="1" t="s">
        <v>23</v>
      </c>
      <c r="I134" s="1">
        <v>2014</v>
      </c>
      <c r="K134" s="1">
        <v>186.64</v>
      </c>
      <c r="M134" s="1">
        <v>40</v>
      </c>
      <c r="N134" s="1">
        <v>1650</v>
      </c>
      <c r="O134" s="1">
        <v>990</v>
      </c>
      <c r="P134" s="1">
        <f t="shared" si="164"/>
        <v>5280</v>
      </c>
      <c r="Q134" s="4">
        <f t="shared" si="165"/>
        <v>1.6335</v>
      </c>
      <c r="R134" s="15">
        <f t="shared" ref="R134:R135" si="194">(K134/100)*(P134/10)</f>
        <v>985.4591999999999</v>
      </c>
      <c r="S134" s="15">
        <f t="shared" ref="S134:S135" si="195">R134*2.7/1000</f>
        <v>2.6607398399999997</v>
      </c>
      <c r="T134" s="15">
        <f t="shared" ref="T134:T135" si="196">S134/Q134</f>
        <v>1.6288581818181818</v>
      </c>
      <c r="U134" s="1">
        <v>3.2</v>
      </c>
      <c r="V134" s="4">
        <f t="shared" si="150"/>
        <v>1.617165</v>
      </c>
      <c r="W134" s="4">
        <f t="shared" si="151"/>
        <v>13.092567839999999</v>
      </c>
      <c r="X134" s="4">
        <f t="shared" si="152"/>
        <v>8.0150399999999991</v>
      </c>
      <c r="Y134" s="1" t="s">
        <v>96</v>
      </c>
      <c r="Z134" s="1">
        <v>17.100000000000001</v>
      </c>
    </row>
    <row r="135" spans="1:26" ht="92" customHeight="1">
      <c r="A135" s="7" t="s">
        <v>172</v>
      </c>
      <c r="B135" s="7" t="s">
        <v>173</v>
      </c>
      <c r="C135" s="7" t="s">
        <v>172</v>
      </c>
      <c r="D135" s="7" t="s">
        <v>173</v>
      </c>
      <c r="E135" s="7"/>
      <c r="F135" s="7"/>
      <c r="G135" s="7" t="s">
        <v>24</v>
      </c>
      <c r="H135" s="7" t="s">
        <v>24</v>
      </c>
      <c r="I135" s="7">
        <v>2007</v>
      </c>
      <c r="K135" s="1">
        <v>277.95999999999998</v>
      </c>
      <c r="M135" s="1">
        <v>50</v>
      </c>
      <c r="N135" s="1">
        <v>1680</v>
      </c>
      <c r="O135" s="1">
        <v>837</v>
      </c>
      <c r="P135" s="16">
        <f t="shared" si="164"/>
        <v>5034</v>
      </c>
      <c r="Q135" s="6">
        <f t="shared" si="165"/>
        <v>1.4061600000000001</v>
      </c>
      <c r="R135" s="6">
        <f t="shared" si="194"/>
        <v>1399.2506399999997</v>
      </c>
      <c r="S135" s="6">
        <f t="shared" si="195"/>
        <v>3.7779767279999996</v>
      </c>
      <c r="T135" s="6">
        <f t="shared" si="196"/>
        <v>2.6867331797235017</v>
      </c>
      <c r="U135" s="1">
        <v>3</v>
      </c>
      <c r="V135" s="6">
        <f t="shared" si="150"/>
        <v>1.3920984000000001</v>
      </c>
      <c r="W135" s="6">
        <f t="shared" si="151"/>
        <v>10.566026856000001</v>
      </c>
      <c r="X135" s="6">
        <f t="shared" si="152"/>
        <v>7.5141</v>
      </c>
      <c r="Y135" s="1" t="s">
        <v>95</v>
      </c>
      <c r="Z135" s="1" t="s">
        <v>91</v>
      </c>
    </row>
    <row r="136" spans="1:26" ht="127" customHeight="1">
      <c r="A136" s="7" t="s">
        <v>174</v>
      </c>
      <c r="B136" s="7" t="s">
        <v>175</v>
      </c>
      <c r="C136" s="7" t="s">
        <v>174</v>
      </c>
      <c r="D136" s="7" t="s">
        <v>175</v>
      </c>
      <c r="E136" s="7"/>
      <c r="F136" s="7"/>
      <c r="G136" s="7" t="s">
        <v>23</v>
      </c>
      <c r="H136" s="7" t="s">
        <v>24</v>
      </c>
      <c r="I136" s="7">
        <v>2018</v>
      </c>
      <c r="J136" s="17"/>
      <c r="K136" s="1">
        <f>371.82-195.59</f>
        <v>176.23</v>
      </c>
      <c r="M136" s="1">
        <v>40</v>
      </c>
      <c r="N136" s="1">
        <v>1956</v>
      </c>
      <c r="O136" s="1">
        <v>992</v>
      </c>
      <c r="P136" s="1">
        <f t="shared" si="164"/>
        <v>5896</v>
      </c>
      <c r="Q136" s="4">
        <f t="shared" si="165"/>
        <v>1.9403520000000001</v>
      </c>
      <c r="R136" s="6">
        <f t="shared" ref="R136:R168" si="197">(K136/100)*(P136/10)</f>
        <v>1039.0520799999999</v>
      </c>
      <c r="S136" s="6">
        <f t="shared" ref="S136:S168" si="198">R136*2.7/1000</f>
        <v>2.8054406159999998</v>
      </c>
      <c r="T136" s="6">
        <f t="shared" ref="T136:T168" si="199">S136/Q136</f>
        <v>1.4458410721353649</v>
      </c>
      <c r="U136" s="1">
        <v>3.2</v>
      </c>
      <c r="V136" s="4">
        <f t="shared" si="150"/>
        <v>1.9209484800000001</v>
      </c>
      <c r="W136" s="6">
        <f t="shared" si="151"/>
        <v>15.55199889408</v>
      </c>
      <c r="X136" s="6">
        <f t="shared" si="152"/>
        <v>8.0150399999999991</v>
      </c>
      <c r="Y136" s="7" t="s">
        <v>96</v>
      </c>
      <c r="Z136" s="1">
        <v>18</v>
      </c>
    </row>
    <row r="137" spans="1:26" ht="173" customHeight="1">
      <c r="A137" s="7" t="s">
        <v>177</v>
      </c>
      <c r="B137" s="7" t="s">
        <v>176</v>
      </c>
      <c r="C137" s="7" t="s">
        <v>177</v>
      </c>
      <c r="D137" s="7" t="s">
        <v>176</v>
      </c>
      <c r="E137" s="7"/>
      <c r="F137" s="7"/>
      <c r="G137" s="7" t="s">
        <v>24</v>
      </c>
      <c r="H137" s="7" t="s">
        <v>23</v>
      </c>
      <c r="I137" s="7">
        <v>2016</v>
      </c>
      <c r="J137" s="7"/>
      <c r="K137" s="1">
        <v>236.77</v>
      </c>
      <c r="L137" s="1">
        <v>264.95</v>
      </c>
      <c r="M137" s="1">
        <v>46</v>
      </c>
      <c r="N137" s="1">
        <v>1662</v>
      </c>
      <c r="O137" s="1">
        <v>1320</v>
      </c>
      <c r="P137" s="1">
        <f t="shared" si="164"/>
        <v>5964</v>
      </c>
      <c r="Q137" s="4">
        <f t="shared" si="165"/>
        <v>2.1938399999999998</v>
      </c>
      <c r="R137" s="14">
        <f t="shared" ref="R137:R142" si="200">(K137*N137+L137*O137)*2/1000</f>
        <v>1486.4914799999999</v>
      </c>
      <c r="S137" s="6">
        <f t="shared" si="198"/>
        <v>4.0135269960000004</v>
      </c>
      <c r="T137" s="6">
        <f t="shared" si="199"/>
        <v>1.8294529209058092</v>
      </c>
      <c r="U137" s="1" t="s">
        <v>78</v>
      </c>
      <c r="V137" s="4">
        <f t="shared" si="150"/>
        <v>2.1719016</v>
      </c>
      <c r="Y137" s="7" t="s">
        <v>95</v>
      </c>
      <c r="Z137" s="1" t="s">
        <v>91</v>
      </c>
    </row>
    <row r="138" spans="1:26" ht="101" customHeight="1">
      <c r="A138" s="7" t="s">
        <v>178</v>
      </c>
      <c r="B138" s="7" t="s">
        <v>179</v>
      </c>
      <c r="C138" s="7" t="s">
        <v>178</v>
      </c>
      <c r="D138" s="7" t="s">
        <v>179</v>
      </c>
      <c r="E138" s="7"/>
      <c r="F138" s="7"/>
      <c r="G138" s="7" t="s">
        <v>24</v>
      </c>
      <c r="H138" s="7" t="s">
        <v>24</v>
      </c>
      <c r="I138" s="7">
        <v>2010</v>
      </c>
      <c r="J138" s="7"/>
      <c r="K138" s="1">
        <v>325.02</v>
      </c>
      <c r="L138" s="1">
        <v>344.71</v>
      </c>
      <c r="M138" s="1">
        <v>46</v>
      </c>
      <c r="N138" s="1">
        <v>1658</v>
      </c>
      <c r="O138" s="1">
        <v>994</v>
      </c>
      <c r="P138" s="1">
        <f t="shared" si="164"/>
        <v>5304</v>
      </c>
      <c r="Q138" s="4">
        <f t="shared" si="165"/>
        <v>1.6480520000000001</v>
      </c>
      <c r="R138" s="14">
        <f t="shared" si="200"/>
        <v>1763.0497999999998</v>
      </c>
      <c r="S138" s="6">
        <f t="shared" si="198"/>
        <v>4.7602344599999995</v>
      </c>
      <c r="T138" s="6">
        <f t="shared" si="199"/>
        <v>2.8884006451252748</v>
      </c>
      <c r="U138" s="1" t="s">
        <v>78</v>
      </c>
      <c r="V138" s="4">
        <f t="shared" si="150"/>
        <v>1.6315714800000001</v>
      </c>
      <c r="Y138" s="7" t="s">
        <v>95</v>
      </c>
      <c r="Z138" s="1">
        <v>13.7</v>
      </c>
    </row>
    <row r="139" spans="1:26" ht="146" customHeight="1">
      <c r="A139" s="7" t="s">
        <v>180</v>
      </c>
      <c r="B139" s="7" t="s">
        <v>179</v>
      </c>
      <c r="C139" s="7" t="s">
        <v>180</v>
      </c>
      <c r="D139" s="7" t="s">
        <v>179</v>
      </c>
      <c r="E139" s="7"/>
      <c r="F139" s="7"/>
      <c r="G139" s="7" t="s">
        <v>24</v>
      </c>
      <c r="H139" s="7" t="s">
        <v>24</v>
      </c>
      <c r="I139" s="7">
        <v>2015</v>
      </c>
      <c r="J139" s="7"/>
      <c r="K139" s="1">
        <v>248.5</v>
      </c>
      <c r="L139" s="1">
        <v>228.13</v>
      </c>
      <c r="M139" s="1">
        <v>46</v>
      </c>
      <c r="N139" s="1">
        <v>1625</v>
      </c>
      <c r="O139" s="1">
        <v>1019</v>
      </c>
      <c r="P139" s="1">
        <f t="shared" si="164"/>
        <v>5288</v>
      </c>
      <c r="Q139" s="4">
        <f t="shared" si="165"/>
        <v>1.655875</v>
      </c>
      <c r="R139" s="14">
        <f t="shared" si="200"/>
        <v>1272.55394</v>
      </c>
      <c r="S139" s="6">
        <f t="shared" si="198"/>
        <v>3.4358956380000003</v>
      </c>
      <c r="T139" s="6">
        <f t="shared" si="199"/>
        <v>2.0749728318864649</v>
      </c>
      <c r="U139" s="1" t="s">
        <v>78</v>
      </c>
      <c r="V139" s="4">
        <f t="shared" si="150"/>
        <v>1.63931625</v>
      </c>
      <c r="Y139" s="7" t="s">
        <v>96</v>
      </c>
      <c r="Z139" s="1">
        <v>16.3</v>
      </c>
    </row>
    <row r="140" spans="1:26" ht="154" customHeight="1">
      <c r="A140" s="7" t="s">
        <v>181</v>
      </c>
      <c r="B140" s="7" t="s">
        <v>179</v>
      </c>
      <c r="C140" s="7" t="s">
        <v>181</v>
      </c>
      <c r="D140" s="7" t="s">
        <v>179</v>
      </c>
      <c r="E140" s="7"/>
      <c r="F140" s="7"/>
      <c r="G140" s="7" t="s">
        <v>24</v>
      </c>
      <c r="H140" s="7" t="s">
        <v>24</v>
      </c>
      <c r="I140" s="7">
        <v>2006</v>
      </c>
      <c r="J140" s="7"/>
      <c r="K140" s="1">
        <v>247.21</v>
      </c>
      <c r="L140" s="1">
        <v>225.14</v>
      </c>
      <c r="M140" s="1">
        <v>46</v>
      </c>
      <c r="N140" s="1">
        <v>1580</v>
      </c>
      <c r="O140" s="1">
        <v>800</v>
      </c>
      <c r="P140" s="1">
        <f t="shared" si="164"/>
        <v>4760</v>
      </c>
      <c r="Q140" s="4">
        <f t="shared" si="165"/>
        <v>1.264</v>
      </c>
      <c r="R140" s="14">
        <f t="shared" si="200"/>
        <v>1141.4076</v>
      </c>
      <c r="S140" s="6">
        <f t="shared" si="198"/>
        <v>3.0818005200000003</v>
      </c>
      <c r="T140" s="6">
        <f t="shared" si="199"/>
        <v>2.4381333227848101</v>
      </c>
      <c r="U140" s="1" t="s">
        <v>78</v>
      </c>
      <c r="V140" s="4">
        <f t="shared" si="150"/>
        <v>1.25136</v>
      </c>
      <c r="Y140" s="7" t="s">
        <v>95</v>
      </c>
      <c r="Z140" s="1">
        <v>13.1</v>
      </c>
    </row>
    <row r="141" spans="1:26" ht="151" customHeight="1">
      <c r="A141" s="7" t="s">
        <v>182</v>
      </c>
      <c r="B141" s="7" t="s">
        <v>179</v>
      </c>
      <c r="C141" s="7" t="s">
        <v>182</v>
      </c>
      <c r="D141" s="7" t="s">
        <v>179</v>
      </c>
      <c r="E141" s="7"/>
      <c r="F141" s="7"/>
      <c r="G141" s="7" t="s">
        <v>24</v>
      </c>
      <c r="H141" s="7" t="s">
        <v>24</v>
      </c>
      <c r="I141" s="7">
        <v>2017</v>
      </c>
      <c r="J141" s="7"/>
      <c r="K141" s="1">
        <v>248.5</v>
      </c>
      <c r="L141" s="1">
        <v>228.13</v>
      </c>
      <c r="M141" s="1">
        <v>46</v>
      </c>
      <c r="N141" s="1">
        <v>1657</v>
      </c>
      <c r="O141" s="1">
        <v>994</v>
      </c>
      <c r="P141" s="1">
        <f t="shared" si="164"/>
        <v>5302</v>
      </c>
      <c r="Q141" s="4">
        <f t="shared" si="165"/>
        <v>1.6470579999999999</v>
      </c>
      <c r="R141" s="14">
        <f t="shared" si="200"/>
        <v>1277.05144</v>
      </c>
      <c r="S141" s="6">
        <f t="shared" si="198"/>
        <v>3.4480388880000001</v>
      </c>
      <c r="T141" s="6">
        <f t="shared" si="199"/>
        <v>2.0934532287266148</v>
      </c>
      <c r="U141" s="1" t="s">
        <v>78</v>
      </c>
      <c r="V141" s="4">
        <f t="shared" si="150"/>
        <v>1.6305874199999999</v>
      </c>
      <c r="Y141" s="7" t="s">
        <v>96</v>
      </c>
      <c r="Z141" s="1">
        <v>17</v>
      </c>
    </row>
    <row r="142" spans="1:26" ht="142" customHeight="1">
      <c r="A142" s="7" t="s">
        <v>183</v>
      </c>
      <c r="B142" s="7" t="s">
        <v>179</v>
      </c>
      <c r="C142" s="7" t="s">
        <v>183</v>
      </c>
      <c r="D142" s="7" t="s">
        <v>179</v>
      </c>
      <c r="E142" s="7"/>
      <c r="F142" s="7"/>
      <c r="G142" s="7" t="s">
        <v>24</v>
      </c>
      <c r="H142" s="7" t="s">
        <v>24</v>
      </c>
      <c r="I142" s="7">
        <v>2012</v>
      </c>
      <c r="J142" s="7"/>
      <c r="K142" s="1">
        <v>248.5</v>
      </c>
      <c r="L142" s="1">
        <v>228.13</v>
      </c>
      <c r="M142" s="1">
        <v>46</v>
      </c>
      <c r="N142" s="1">
        <v>1625</v>
      </c>
      <c r="O142" s="1">
        <v>1019</v>
      </c>
      <c r="P142" s="1">
        <f t="shared" si="164"/>
        <v>5288</v>
      </c>
      <c r="Q142" s="4">
        <f t="shared" si="165"/>
        <v>1.655875</v>
      </c>
      <c r="R142" s="14">
        <f t="shared" si="200"/>
        <v>1272.55394</v>
      </c>
      <c r="S142" s="6">
        <f t="shared" si="198"/>
        <v>3.4358956380000003</v>
      </c>
      <c r="T142" s="6">
        <f t="shared" si="199"/>
        <v>2.0749728318864649</v>
      </c>
      <c r="U142" s="1" t="s">
        <v>78</v>
      </c>
      <c r="V142" s="4">
        <f t="shared" si="150"/>
        <v>1.63931625</v>
      </c>
      <c r="Y142" s="7" t="s">
        <v>96</v>
      </c>
      <c r="Z142" s="1">
        <v>15.7</v>
      </c>
    </row>
    <row r="143" spans="1:26" ht="76" customHeight="1">
      <c r="A143" s="7" t="s">
        <v>185</v>
      </c>
      <c r="B143" s="7" t="s">
        <v>184</v>
      </c>
      <c r="C143" s="7" t="s">
        <v>185</v>
      </c>
      <c r="D143" s="7" t="s">
        <v>184</v>
      </c>
      <c r="E143" s="7"/>
      <c r="F143" s="7"/>
      <c r="G143" s="7" t="s">
        <v>23</v>
      </c>
      <c r="H143" s="7" t="s">
        <v>24</v>
      </c>
      <c r="I143" s="7">
        <v>2018</v>
      </c>
      <c r="J143" s="7"/>
      <c r="K143" s="1">
        <v>134.78</v>
      </c>
      <c r="M143" s="1">
        <v>35</v>
      </c>
      <c r="N143" s="1">
        <v>1640</v>
      </c>
      <c r="O143" s="1">
        <v>992</v>
      </c>
      <c r="P143" s="1">
        <f t="shared" si="164"/>
        <v>5264</v>
      </c>
      <c r="Q143" s="4">
        <f t="shared" si="165"/>
        <v>1.6268800000000001</v>
      </c>
      <c r="R143" s="6">
        <f t="shared" si="197"/>
        <v>709.48192000000006</v>
      </c>
      <c r="S143" s="6">
        <f t="shared" si="198"/>
        <v>1.9156011840000002</v>
      </c>
      <c r="T143" s="6">
        <f t="shared" si="199"/>
        <v>1.1774692564909521</v>
      </c>
      <c r="U143" s="1">
        <v>3.2</v>
      </c>
      <c r="V143" s="4">
        <f t="shared" si="150"/>
        <v>1.6106112000000001</v>
      </c>
      <c r="W143" s="6">
        <f t="shared" ref="W143:W154" si="201">U143*V143*2.53</f>
        <v>13.039508275200001</v>
      </c>
      <c r="X143" s="6">
        <f t="shared" ref="X143:X154" si="202">W143/Q143</f>
        <v>8.0150400000000008</v>
      </c>
      <c r="Y143" s="7" t="s">
        <v>95</v>
      </c>
      <c r="Z143" s="1">
        <v>15.4</v>
      </c>
    </row>
    <row r="144" spans="1:26" ht="72" customHeight="1">
      <c r="A144" s="7" t="s">
        <v>186</v>
      </c>
      <c r="B144" s="7" t="s">
        <v>184</v>
      </c>
      <c r="C144" s="7" t="s">
        <v>186</v>
      </c>
      <c r="D144" s="7" t="s">
        <v>184</v>
      </c>
      <c r="E144" s="7"/>
      <c r="F144" s="7"/>
      <c r="G144" s="7" t="s">
        <v>23</v>
      </c>
      <c r="H144" s="7" t="s">
        <v>23</v>
      </c>
      <c r="I144" s="7">
        <v>2020</v>
      </c>
      <c r="J144" s="7"/>
      <c r="K144" s="1">
        <v>124.98</v>
      </c>
      <c r="M144" s="1">
        <v>35</v>
      </c>
      <c r="N144" s="1">
        <v>1770</v>
      </c>
      <c r="O144" s="1">
        <v>1046</v>
      </c>
      <c r="P144" s="1">
        <f t="shared" si="164"/>
        <v>5632</v>
      </c>
      <c r="Q144" s="4">
        <f t="shared" si="165"/>
        <v>1.8514200000000001</v>
      </c>
      <c r="R144" s="6">
        <f>(K144/100)*(P144/10)</f>
        <v>703.88736000000006</v>
      </c>
      <c r="S144" s="6">
        <f t="shared" si="198"/>
        <v>1.9004958720000003</v>
      </c>
      <c r="T144" s="6">
        <f t="shared" si="199"/>
        <v>1.0265071523479277</v>
      </c>
      <c r="U144" s="1">
        <v>3.2</v>
      </c>
      <c r="V144" s="4">
        <f t="shared" si="150"/>
        <v>1.8329058</v>
      </c>
      <c r="W144" s="6">
        <f t="shared" si="201"/>
        <v>14.839205356799999</v>
      </c>
      <c r="X144" s="6">
        <f t="shared" si="202"/>
        <v>8.0150399999999991</v>
      </c>
      <c r="Y144" s="7" t="s">
        <v>87</v>
      </c>
      <c r="Z144" s="1">
        <v>19.399999999999999</v>
      </c>
    </row>
    <row r="145" spans="1:26" ht="85" customHeight="1">
      <c r="A145" s="7" t="s">
        <v>187</v>
      </c>
      <c r="B145" s="7" t="s">
        <v>184</v>
      </c>
      <c r="C145" s="7" t="s">
        <v>187</v>
      </c>
      <c r="D145" s="7" t="s">
        <v>184</v>
      </c>
      <c r="E145" s="7"/>
      <c r="F145" s="7"/>
      <c r="G145" s="7" t="s">
        <v>23</v>
      </c>
      <c r="H145" s="7" t="s">
        <v>24</v>
      </c>
      <c r="I145" s="7">
        <v>2018</v>
      </c>
      <c r="J145" s="7"/>
      <c r="K145" s="1">
        <v>169.6</v>
      </c>
      <c r="M145" s="1">
        <v>40</v>
      </c>
      <c r="N145" s="1">
        <v>1956</v>
      </c>
      <c r="O145" s="1">
        <v>992</v>
      </c>
      <c r="P145" s="1">
        <f t="shared" si="164"/>
        <v>5896</v>
      </c>
      <c r="Q145" s="4">
        <f t="shared" si="165"/>
        <v>1.9403520000000001</v>
      </c>
      <c r="R145" s="6">
        <f t="shared" si="197"/>
        <v>999.96159999999998</v>
      </c>
      <c r="S145" s="6">
        <f t="shared" si="198"/>
        <v>2.6998963200000001</v>
      </c>
      <c r="T145" s="6">
        <f t="shared" si="199"/>
        <v>1.3914466653473185</v>
      </c>
      <c r="U145" s="1">
        <v>4</v>
      </c>
      <c r="V145" s="4">
        <f t="shared" si="150"/>
        <v>1.9209484800000001</v>
      </c>
      <c r="W145" s="6">
        <f t="shared" si="201"/>
        <v>19.439998617600001</v>
      </c>
      <c r="X145" s="6">
        <f t="shared" si="202"/>
        <v>10.018800000000001</v>
      </c>
      <c r="Y145" s="7" t="s">
        <v>96</v>
      </c>
      <c r="Z145" s="1">
        <v>18</v>
      </c>
    </row>
    <row r="146" spans="1:26" ht="84" customHeight="1">
      <c r="A146" s="7" t="s">
        <v>188</v>
      </c>
      <c r="B146" s="7" t="s">
        <v>184</v>
      </c>
      <c r="C146" s="7" t="s">
        <v>188</v>
      </c>
      <c r="D146" s="7" t="s">
        <v>184</v>
      </c>
      <c r="E146" s="7"/>
      <c r="F146" s="7"/>
      <c r="G146" s="7" t="s">
        <v>23</v>
      </c>
      <c r="H146" s="7" t="s">
        <v>23</v>
      </c>
      <c r="I146" s="7">
        <v>2020</v>
      </c>
      <c r="J146" s="7"/>
      <c r="K146" s="1">
        <v>154.84</v>
      </c>
      <c r="M146" s="1">
        <v>35</v>
      </c>
      <c r="N146" s="1">
        <v>2052</v>
      </c>
      <c r="O146" s="1">
        <v>1002</v>
      </c>
      <c r="P146" s="1">
        <f t="shared" si="164"/>
        <v>6108</v>
      </c>
      <c r="Q146" s="4">
        <f t="shared" si="165"/>
        <v>2.0561039999999999</v>
      </c>
      <c r="R146" s="6">
        <f t="shared" si="197"/>
        <v>945.76271999999994</v>
      </c>
      <c r="S146" s="6">
        <f t="shared" si="198"/>
        <v>2.5535593440000004</v>
      </c>
      <c r="T146" s="6">
        <f t="shared" si="199"/>
        <v>1.24194075007879</v>
      </c>
      <c r="U146" s="1">
        <v>4</v>
      </c>
      <c r="V146" s="4">
        <f t="shared" si="150"/>
        <v>2.0355429599999999</v>
      </c>
      <c r="W146" s="6">
        <f t="shared" si="201"/>
        <v>20.599694755199998</v>
      </c>
      <c r="X146" s="6">
        <f t="shared" si="202"/>
        <v>10.018799999999999</v>
      </c>
      <c r="Y146" s="7" t="s">
        <v>87</v>
      </c>
      <c r="Z146" s="1">
        <v>19.5</v>
      </c>
    </row>
    <row r="147" spans="1:26" ht="89" customHeight="1">
      <c r="A147" s="7" t="s">
        <v>189</v>
      </c>
      <c r="B147" s="7" t="s">
        <v>190</v>
      </c>
      <c r="C147" s="7" t="s">
        <v>189</v>
      </c>
      <c r="D147" s="7" t="s">
        <v>190</v>
      </c>
      <c r="E147" s="7"/>
      <c r="F147" s="7"/>
      <c r="G147" s="7" t="s">
        <v>23</v>
      </c>
      <c r="H147" s="7" t="s">
        <v>24</v>
      </c>
      <c r="I147" s="7">
        <v>2020</v>
      </c>
      <c r="J147" s="7"/>
      <c r="K147" s="1">
        <v>229.15</v>
      </c>
      <c r="M147" s="1">
        <v>40</v>
      </c>
      <c r="N147" s="1">
        <v>1960</v>
      </c>
      <c r="O147" s="1">
        <v>992</v>
      </c>
      <c r="P147" s="1">
        <f t="shared" si="164"/>
        <v>5904</v>
      </c>
      <c r="Q147" s="4">
        <f t="shared" si="165"/>
        <v>1.94432</v>
      </c>
      <c r="R147" s="6">
        <f t="shared" si="197"/>
        <v>1352.9015999999999</v>
      </c>
      <c r="S147" s="6">
        <f t="shared" si="198"/>
        <v>3.6528343199999997</v>
      </c>
      <c r="T147" s="6">
        <f t="shared" si="199"/>
        <v>1.8787207455562869</v>
      </c>
      <c r="U147" s="1">
        <v>3.2</v>
      </c>
      <c r="V147" s="4">
        <f t="shared" si="150"/>
        <v>1.9248768000000001</v>
      </c>
      <c r="W147" s="6">
        <f t="shared" si="201"/>
        <v>15.5838025728</v>
      </c>
      <c r="X147" s="6">
        <f t="shared" si="202"/>
        <v>8.0150399999999991</v>
      </c>
      <c r="Y147" s="7" t="s">
        <v>96</v>
      </c>
      <c r="Z147" s="1">
        <v>19.3</v>
      </c>
    </row>
    <row r="148" spans="1:26" ht="113" customHeight="1">
      <c r="A148" s="7" t="s">
        <v>191</v>
      </c>
      <c r="B148" s="7" t="s">
        <v>190</v>
      </c>
      <c r="C148" s="7" t="s">
        <v>191</v>
      </c>
      <c r="D148" s="7" t="s">
        <v>190</v>
      </c>
      <c r="E148" s="7"/>
      <c r="F148" s="7"/>
      <c r="G148" s="7" t="s">
        <v>23</v>
      </c>
      <c r="H148" s="7" t="s">
        <v>24</v>
      </c>
      <c r="I148" s="7">
        <v>2020</v>
      </c>
      <c r="J148" s="7"/>
      <c r="K148" s="1">
        <v>143.91999999999999</v>
      </c>
      <c r="L148" s="1">
        <v>134.07</v>
      </c>
      <c r="M148" s="1">
        <v>35</v>
      </c>
      <c r="N148" s="1">
        <v>1776</v>
      </c>
      <c r="O148" s="1">
        <v>1048</v>
      </c>
      <c r="P148" s="1">
        <f t="shared" si="164"/>
        <v>5648</v>
      </c>
      <c r="Q148" s="4">
        <f t="shared" si="165"/>
        <v>1.861248</v>
      </c>
      <c r="R148" s="14">
        <f>(K148*N148+L148*O148)*2/1000</f>
        <v>792.21455999999989</v>
      </c>
      <c r="S148" s="6">
        <f t="shared" si="198"/>
        <v>2.138979312</v>
      </c>
      <c r="T148" s="6">
        <f t="shared" si="199"/>
        <v>1.1492177893542397</v>
      </c>
      <c r="U148" s="1">
        <v>3.2</v>
      </c>
      <c r="V148" s="4">
        <f t="shared" si="150"/>
        <v>1.84263552</v>
      </c>
      <c r="W148" s="6">
        <f t="shared" si="201"/>
        <v>14.917977169919999</v>
      </c>
      <c r="X148" s="6">
        <f t="shared" si="202"/>
        <v>8.0150399999999991</v>
      </c>
      <c r="Y148" s="7" t="s">
        <v>96</v>
      </c>
      <c r="Z148" s="1">
        <v>18.8</v>
      </c>
    </row>
    <row r="149" spans="1:26" ht="102" customHeight="1">
      <c r="A149" s="7" t="s">
        <v>192</v>
      </c>
      <c r="B149" s="7" t="s">
        <v>190</v>
      </c>
      <c r="C149" s="7" t="s">
        <v>192</v>
      </c>
      <c r="D149" s="7" t="s">
        <v>190</v>
      </c>
      <c r="E149" s="7"/>
      <c r="F149" s="7"/>
      <c r="G149" s="7" t="s">
        <v>23</v>
      </c>
      <c r="H149" s="7" t="s">
        <v>24</v>
      </c>
      <c r="I149" s="7">
        <v>2018</v>
      </c>
      <c r="J149" s="7"/>
      <c r="K149" s="1">
        <v>290.81</v>
      </c>
      <c r="M149" s="1">
        <v>40</v>
      </c>
      <c r="N149" s="1">
        <v>1956</v>
      </c>
      <c r="O149" s="1">
        <v>992</v>
      </c>
      <c r="P149" s="1">
        <f t="shared" si="164"/>
        <v>5896</v>
      </c>
      <c r="Q149" s="4">
        <f t="shared" si="165"/>
        <v>1.9403520000000001</v>
      </c>
      <c r="R149" s="6">
        <f t="shared" si="197"/>
        <v>1714.6157600000001</v>
      </c>
      <c r="S149" s="6">
        <f t="shared" si="198"/>
        <v>4.6294625520000006</v>
      </c>
      <c r="T149" s="6">
        <f t="shared" si="199"/>
        <v>2.3858879997031468</v>
      </c>
      <c r="U149" s="1">
        <v>3.2</v>
      </c>
      <c r="V149" s="4">
        <f t="shared" si="150"/>
        <v>1.9209484800000001</v>
      </c>
      <c r="W149" s="6">
        <f t="shared" si="201"/>
        <v>15.55199889408</v>
      </c>
      <c r="X149" s="6">
        <f t="shared" si="202"/>
        <v>8.0150399999999991</v>
      </c>
      <c r="Y149" s="7" t="s">
        <v>95</v>
      </c>
      <c r="Z149" s="1">
        <v>15.98</v>
      </c>
    </row>
    <row r="150" spans="1:26" ht="100" customHeight="1">
      <c r="A150" s="7" t="s">
        <v>193</v>
      </c>
      <c r="B150" s="7" t="s">
        <v>194</v>
      </c>
      <c r="C150" s="7" t="s">
        <v>193</v>
      </c>
      <c r="D150" s="7" t="s">
        <v>194</v>
      </c>
      <c r="E150" s="7"/>
      <c r="F150" s="7"/>
      <c r="G150" s="7" t="s">
        <v>24</v>
      </c>
      <c r="H150" s="7" t="s">
        <v>24</v>
      </c>
      <c r="I150" s="7">
        <v>2014</v>
      </c>
      <c r="J150" s="7"/>
      <c r="K150" s="1">
        <v>231.27</v>
      </c>
      <c r="M150" s="1">
        <v>35</v>
      </c>
      <c r="N150" s="1">
        <v>1640</v>
      </c>
      <c r="O150" s="1">
        <v>990</v>
      </c>
      <c r="P150" s="1">
        <f t="shared" si="164"/>
        <v>5260</v>
      </c>
      <c r="Q150" s="4">
        <f t="shared" si="165"/>
        <v>1.6235999999999999</v>
      </c>
      <c r="R150" s="6">
        <f t="shared" si="197"/>
        <v>1216.4802</v>
      </c>
      <c r="S150" s="6">
        <f t="shared" si="198"/>
        <v>3.2844965400000001</v>
      </c>
      <c r="T150" s="6">
        <f t="shared" si="199"/>
        <v>2.0229715077605324</v>
      </c>
      <c r="U150" s="1">
        <v>3.2</v>
      </c>
      <c r="V150" s="4">
        <f t="shared" si="150"/>
        <v>1.607364</v>
      </c>
      <c r="W150" s="6">
        <f t="shared" si="201"/>
        <v>13.013218943999998</v>
      </c>
      <c r="X150" s="6">
        <f t="shared" si="202"/>
        <v>8.0150399999999991</v>
      </c>
      <c r="Y150" s="7" t="s">
        <v>95</v>
      </c>
      <c r="Z150" s="1">
        <v>16.010000000000002</v>
      </c>
    </row>
    <row r="151" spans="1:26" ht="92" customHeight="1">
      <c r="A151" s="7" t="s">
        <v>195</v>
      </c>
      <c r="B151" s="7" t="s">
        <v>194</v>
      </c>
      <c r="C151" s="7" t="s">
        <v>195</v>
      </c>
      <c r="D151" s="7" t="s">
        <v>194</v>
      </c>
      <c r="E151" s="7"/>
      <c r="F151" s="7"/>
      <c r="G151" s="7" t="s">
        <v>24</v>
      </c>
      <c r="H151" s="7" t="s">
        <v>23</v>
      </c>
      <c r="I151" s="7">
        <v>2015</v>
      </c>
      <c r="J151" s="7"/>
      <c r="K151" s="1">
        <v>231.27</v>
      </c>
      <c r="M151" s="1">
        <v>35</v>
      </c>
      <c r="N151" s="1">
        <v>1640</v>
      </c>
      <c r="O151" s="1">
        <v>990</v>
      </c>
      <c r="P151" s="1">
        <f t="shared" si="164"/>
        <v>5260</v>
      </c>
      <c r="Q151" s="4">
        <f t="shared" si="165"/>
        <v>1.6235999999999999</v>
      </c>
      <c r="R151" s="6">
        <f t="shared" si="197"/>
        <v>1216.4802</v>
      </c>
      <c r="S151" s="6">
        <f t="shared" si="198"/>
        <v>3.2844965400000001</v>
      </c>
      <c r="T151" s="6">
        <f t="shared" si="199"/>
        <v>2.0229715077605324</v>
      </c>
      <c r="U151" s="1">
        <v>3.2</v>
      </c>
      <c r="V151" s="4">
        <f t="shared" si="150"/>
        <v>1.607364</v>
      </c>
      <c r="W151" s="6">
        <f t="shared" si="201"/>
        <v>13.013218943999998</v>
      </c>
      <c r="X151" s="6">
        <f t="shared" si="202"/>
        <v>8.0150399999999991</v>
      </c>
      <c r="Y151" s="7" t="s">
        <v>96</v>
      </c>
      <c r="Z151" s="1">
        <v>17.239999999999998</v>
      </c>
    </row>
    <row r="152" spans="1:26" ht="105" customHeight="1">
      <c r="A152" s="7" t="s">
        <v>196</v>
      </c>
      <c r="B152" s="7" t="s">
        <v>194</v>
      </c>
      <c r="C152" s="7" t="s">
        <v>196</v>
      </c>
      <c r="D152" s="7" t="s">
        <v>194</v>
      </c>
      <c r="E152" s="7"/>
      <c r="F152" s="7"/>
      <c r="G152" s="7" t="s">
        <v>24</v>
      </c>
      <c r="H152" s="7" t="s">
        <v>23</v>
      </c>
      <c r="I152" s="7">
        <v>2016</v>
      </c>
      <c r="J152" s="7"/>
      <c r="K152" s="1">
        <v>254.45</v>
      </c>
      <c r="M152" s="1">
        <v>50</v>
      </c>
      <c r="N152" s="1">
        <v>1956</v>
      </c>
      <c r="O152" s="1">
        <v>990</v>
      </c>
      <c r="P152" s="1">
        <f t="shared" si="164"/>
        <v>5892</v>
      </c>
      <c r="Q152" s="4">
        <f t="shared" si="165"/>
        <v>1.9364399999999999</v>
      </c>
      <c r="R152" s="6">
        <f t="shared" si="197"/>
        <v>1499.2194</v>
      </c>
      <c r="S152" s="6">
        <f t="shared" si="198"/>
        <v>4.0478923800000004</v>
      </c>
      <c r="T152" s="6">
        <f t="shared" si="199"/>
        <v>2.0903784160624652</v>
      </c>
      <c r="U152" s="1">
        <v>3.2</v>
      </c>
      <c r="V152" s="4">
        <f t="shared" si="150"/>
        <v>1.9170756</v>
      </c>
      <c r="W152" s="6">
        <f t="shared" si="201"/>
        <v>15.520644057599998</v>
      </c>
      <c r="X152" s="6">
        <f t="shared" si="202"/>
        <v>8.0150399999999991</v>
      </c>
      <c r="Y152" s="7" t="s">
        <v>95</v>
      </c>
      <c r="Z152" s="1">
        <v>15.49</v>
      </c>
    </row>
    <row r="153" spans="1:26" ht="78" customHeight="1">
      <c r="A153" s="7" t="s">
        <v>197</v>
      </c>
      <c r="B153" s="7" t="s">
        <v>194</v>
      </c>
      <c r="C153" s="7" t="s">
        <v>197</v>
      </c>
      <c r="D153" s="7" t="s">
        <v>194</v>
      </c>
      <c r="E153" s="7"/>
      <c r="F153" s="7"/>
      <c r="G153" s="7" t="s">
        <v>24</v>
      </c>
      <c r="H153" s="7" t="s">
        <v>24</v>
      </c>
      <c r="I153" s="7">
        <v>2017</v>
      </c>
      <c r="J153" s="7"/>
      <c r="K153" s="1">
        <v>254.48</v>
      </c>
      <c r="M153" s="1">
        <v>40</v>
      </c>
      <c r="N153" s="1">
        <v>1640</v>
      </c>
      <c r="O153" s="1">
        <v>992</v>
      </c>
      <c r="P153" s="1">
        <f t="shared" si="164"/>
        <v>5264</v>
      </c>
      <c r="Q153" s="4">
        <f t="shared" si="165"/>
        <v>1.6268800000000001</v>
      </c>
      <c r="R153" s="6">
        <f t="shared" si="197"/>
        <v>1339.5827199999999</v>
      </c>
      <c r="S153" s="6">
        <f t="shared" si="198"/>
        <v>3.616873344</v>
      </c>
      <c r="T153" s="6">
        <f t="shared" si="199"/>
        <v>2.2231961447678992</v>
      </c>
      <c r="U153" s="1">
        <v>3.2</v>
      </c>
      <c r="V153" s="4">
        <f t="shared" si="150"/>
        <v>1.6106112000000001</v>
      </c>
      <c r="W153" s="6">
        <f t="shared" si="201"/>
        <v>13.039508275200001</v>
      </c>
      <c r="X153" s="6">
        <f t="shared" si="202"/>
        <v>8.0150400000000008</v>
      </c>
      <c r="Y153" s="7" t="s">
        <v>87</v>
      </c>
      <c r="Z153" s="1">
        <v>18.48</v>
      </c>
    </row>
    <row r="154" spans="1:26" ht="97" customHeight="1">
      <c r="A154" s="7" t="s">
        <v>198</v>
      </c>
      <c r="B154" s="7" t="s">
        <v>194</v>
      </c>
      <c r="C154" s="7" t="s">
        <v>198</v>
      </c>
      <c r="D154" s="7" t="s">
        <v>194</v>
      </c>
      <c r="E154" s="7"/>
      <c r="F154" s="7"/>
      <c r="G154" s="7" t="s">
        <v>24</v>
      </c>
      <c r="H154" s="7" t="s">
        <v>24</v>
      </c>
      <c r="I154" s="7">
        <v>2020</v>
      </c>
      <c r="J154" s="7"/>
      <c r="K154" s="1">
        <v>319.48</v>
      </c>
      <c r="M154" s="1">
        <v>40</v>
      </c>
      <c r="N154" s="1">
        <v>1956</v>
      </c>
      <c r="O154" s="1">
        <v>990</v>
      </c>
      <c r="P154" s="1">
        <f t="shared" si="164"/>
        <v>5892</v>
      </c>
      <c r="Q154" s="4">
        <f t="shared" si="165"/>
        <v>1.9364399999999999</v>
      </c>
      <c r="R154" s="6">
        <f t="shared" si="197"/>
        <v>1882.3761600000003</v>
      </c>
      <c r="S154" s="6">
        <f t="shared" si="198"/>
        <v>5.0824156320000009</v>
      </c>
      <c r="T154" s="6">
        <f t="shared" si="199"/>
        <v>2.6246181818181822</v>
      </c>
      <c r="U154" s="1">
        <v>3.2</v>
      </c>
      <c r="V154" s="4">
        <f t="shared" si="150"/>
        <v>1.9170756</v>
      </c>
      <c r="W154" s="6">
        <f t="shared" si="201"/>
        <v>15.520644057599998</v>
      </c>
      <c r="X154" s="6">
        <f t="shared" si="202"/>
        <v>8.0150399999999991</v>
      </c>
      <c r="Y154" s="7" t="s">
        <v>87</v>
      </c>
      <c r="Z154" s="1">
        <v>19.62</v>
      </c>
    </row>
    <row r="155" spans="1:26" ht="82" customHeight="1">
      <c r="A155" s="7" t="s">
        <v>199</v>
      </c>
      <c r="B155" s="7" t="s">
        <v>200</v>
      </c>
      <c r="C155" s="7" t="s">
        <v>199</v>
      </c>
      <c r="D155" s="7" t="s">
        <v>200</v>
      </c>
      <c r="E155" s="7"/>
      <c r="F155" s="7"/>
      <c r="G155" s="7" t="s">
        <v>24</v>
      </c>
      <c r="H155" s="7" t="s">
        <v>24</v>
      </c>
      <c r="I155" s="7">
        <v>2016</v>
      </c>
      <c r="J155" s="7"/>
      <c r="K155" s="1">
        <v>200.21</v>
      </c>
      <c r="M155" s="1">
        <v>40</v>
      </c>
      <c r="N155" s="1">
        <v>1650</v>
      </c>
      <c r="O155" s="1">
        <v>997</v>
      </c>
      <c r="P155" s="1">
        <f t="shared" si="164"/>
        <v>5294</v>
      </c>
      <c r="Q155" s="4">
        <f t="shared" si="165"/>
        <v>1.6450499999999999</v>
      </c>
      <c r="R155" s="6">
        <f t="shared" si="197"/>
        <v>1059.91174</v>
      </c>
      <c r="S155" s="6">
        <f t="shared" si="198"/>
        <v>2.8617616980000005</v>
      </c>
      <c r="T155" s="6">
        <f t="shared" si="199"/>
        <v>1.739619888757181</v>
      </c>
      <c r="U155" s="1" t="s">
        <v>78</v>
      </c>
      <c r="V155" s="4">
        <f t="shared" si="150"/>
        <v>1.6285995</v>
      </c>
      <c r="Y155" s="7" t="s">
        <v>95</v>
      </c>
      <c r="Z155" s="1">
        <v>15.2</v>
      </c>
    </row>
    <row r="156" spans="1:26" ht="78" customHeight="1">
      <c r="A156" s="7" t="s">
        <v>201</v>
      </c>
      <c r="B156" s="7" t="s">
        <v>200</v>
      </c>
      <c r="C156" s="7" t="s">
        <v>201</v>
      </c>
      <c r="D156" s="7" t="s">
        <v>200</v>
      </c>
      <c r="E156" s="7"/>
      <c r="F156" s="7"/>
      <c r="G156" s="7" t="s">
        <v>24</v>
      </c>
      <c r="H156" s="7" t="s">
        <v>23</v>
      </c>
      <c r="I156" s="7">
        <v>2018</v>
      </c>
      <c r="J156" s="7"/>
      <c r="K156" s="1">
        <v>211.7</v>
      </c>
      <c r="M156" s="1">
        <v>40</v>
      </c>
      <c r="N156" s="1">
        <v>1960</v>
      </c>
      <c r="O156" s="1">
        <v>991</v>
      </c>
      <c r="P156" s="1">
        <f t="shared" si="164"/>
        <v>5902</v>
      </c>
      <c r="Q156" s="4">
        <f t="shared" si="165"/>
        <v>1.9423600000000001</v>
      </c>
      <c r="R156" s="6">
        <f t="shared" si="197"/>
        <v>1249.4534000000001</v>
      </c>
      <c r="S156" s="6">
        <f t="shared" si="198"/>
        <v>3.3735241800000004</v>
      </c>
      <c r="T156" s="6">
        <f t="shared" si="199"/>
        <v>1.7368171605675571</v>
      </c>
      <c r="U156" s="1" t="s">
        <v>78</v>
      </c>
      <c r="V156" s="4">
        <f t="shared" si="150"/>
        <v>1.9229364</v>
      </c>
      <c r="Y156" s="7" t="s">
        <v>87</v>
      </c>
      <c r="Z156" s="1">
        <v>17</v>
      </c>
    </row>
    <row r="157" spans="1:26" ht="76" customHeight="1">
      <c r="A157" s="7" t="s">
        <v>202</v>
      </c>
      <c r="B157" s="7" t="s">
        <v>203</v>
      </c>
      <c r="C157" s="7" t="s">
        <v>202</v>
      </c>
      <c r="D157" s="7" t="s">
        <v>203</v>
      </c>
      <c r="E157" s="7"/>
      <c r="F157" s="7"/>
      <c r="G157" s="7" t="s">
        <v>23</v>
      </c>
      <c r="H157" s="7" t="s">
        <v>24</v>
      </c>
      <c r="I157" s="7">
        <v>2016</v>
      </c>
      <c r="J157" s="7"/>
      <c r="K157" s="1">
        <v>216.93</v>
      </c>
      <c r="M157" s="1">
        <v>35</v>
      </c>
      <c r="N157" s="1">
        <v>1956</v>
      </c>
      <c r="O157" s="1">
        <v>992</v>
      </c>
      <c r="P157" s="1">
        <f t="shared" si="164"/>
        <v>5896</v>
      </c>
      <c r="Q157" s="4">
        <f t="shared" si="165"/>
        <v>1.9403520000000001</v>
      </c>
      <c r="R157" s="6">
        <f t="shared" si="197"/>
        <v>1279.0192800000002</v>
      </c>
      <c r="S157" s="6">
        <f t="shared" si="198"/>
        <v>3.4533520560000008</v>
      </c>
      <c r="T157" s="6">
        <f t="shared" si="199"/>
        <v>1.7797554546803882</v>
      </c>
      <c r="U157" s="1" t="s">
        <v>78</v>
      </c>
      <c r="V157" s="4">
        <f t="shared" si="150"/>
        <v>1.9209484800000001</v>
      </c>
      <c r="Y157" s="7" t="s">
        <v>96</v>
      </c>
      <c r="Z157" s="1">
        <v>18.8</v>
      </c>
    </row>
    <row r="158" spans="1:26" ht="87" customHeight="1">
      <c r="A158" s="7" t="s">
        <v>204</v>
      </c>
      <c r="B158" s="7" t="s">
        <v>203</v>
      </c>
      <c r="C158" s="7" t="s">
        <v>204</v>
      </c>
      <c r="D158" s="7" t="s">
        <v>203</v>
      </c>
      <c r="E158" s="7"/>
      <c r="F158" s="7"/>
      <c r="G158" s="7" t="s">
        <v>23</v>
      </c>
      <c r="H158" s="7" t="s">
        <v>24</v>
      </c>
      <c r="I158" s="7">
        <v>2013</v>
      </c>
      <c r="J158" s="7"/>
      <c r="K158" s="1">
        <v>194.76</v>
      </c>
      <c r="M158" s="1">
        <v>42</v>
      </c>
      <c r="N158" s="1">
        <v>1650</v>
      </c>
      <c r="O158" s="1">
        <v>990</v>
      </c>
      <c r="P158" s="1">
        <f t="shared" si="164"/>
        <v>5280</v>
      </c>
      <c r="Q158" s="4">
        <f t="shared" si="165"/>
        <v>1.6335</v>
      </c>
      <c r="R158" s="6">
        <f t="shared" si="197"/>
        <v>1028.3327999999999</v>
      </c>
      <c r="S158" s="6">
        <f t="shared" si="198"/>
        <v>2.7764985599999998</v>
      </c>
      <c r="T158" s="6">
        <f t="shared" si="199"/>
        <v>1.6997236363636363</v>
      </c>
      <c r="U158" s="1">
        <v>3.2</v>
      </c>
      <c r="V158" s="4">
        <f t="shared" si="150"/>
        <v>1.617165</v>
      </c>
      <c r="W158" s="6">
        <f t="shared" ref="W158:W162" si="203">U158*V158*2.53</f>
        <v>13.092567839999999</v>
      </c>
      <c r="X158" s="6">
        <f t="shared" ref="X158:X162" si="204">W158/Q158</f>
        <v>8.0150399999999991</v>
      </c>
      <c r="Y158" s="7" t="s">
        <v>95</v>
      </c>
      <c r="Z158" s="1">
        <v>15.9</v>
      </c>
    </row>
    <row r="159" spans="1:26" ht="92" customHeight="1">
      <c r="A159" s="7" t="s">
        <v>205</v>
      </c>
      <c r="B159" s="7" t="s">
        <v>206</v>
      </c>
      <c r="C159" s="7" t="s">
        <v>205</v>
      </c>
      <c r="D159" s="7" t="s">
        <v>206</v>
      </c>
      <c r="E159" s="7"/>
      <c r="F159" s="7"/>
      <c r="G159" s="7" t="s">
        <v>24</v>
      </c>
      <c r="H159" s="7" t="s">
        <v>24</v>
      </c>
      <c r="I159" s="7">
        <v>2021</v>
      </c>
      <c r="J159" s="7"/>
      <c r="K159" s="1">
        <v>148.66</v>
      </c>
      <c r="M159" s="1">
        <v>35</v>
      </c>
      <c r="N159" s="1">
        <v>1756</v>
      </c>
      <c r="O159" s="1">
        <v>1039</v>
      </c>
      <c r="P159" s="1">
        <f t="shared" si="164"/>
        <v>5590</v>
      </c>
      <c r="Q159" s="4">
        <f t="shared" si="165"/>
        <v>1.824484</v>
      </c>
      <c r="R159" s="6">
        <f t="shared" si="197"/>
        <v>831.00939999999991</v>
      </c>
      <c r="S159" s="6">
        <f t="shared" si="198"/>
        <v>2.2437253799999999</v>
      </c>
      <c r="T159" s="6">
        <f t="shared" si="199"/>
        <v>1.229786273817693</v>
      </c>
      <c r="U159" s="1">
        <v>3.2</v>
      </c>
      <c r="V159" s="4">
        <f t="shared" si="150"/>
        <v>1.8062391600000001</v>
      </c>
      <c r="W159" s="6">
        <f t="shared" si="203"/>
        <v>14.623312239360001</v>
      </c>
      <c r="X159" s="6">
        <f t="shared" si="204"/>
        <v>8.0150400000000008</v>
      </c>
      <c r="Y159" s="7" t="s">
        <v>87</v>
      </c>
      <c r="Z159" s="1">
        <v>20.010000000000002</v>
      </c>
    </row>
    <row r="160" spans="1:26" ht="95" customHeight="1">
      <c r="A160" s="7" t="s">
        <v>207</v>
      </c>
      <c r="B160" s="7" t="s">
        <v>206</v>
      </c>
      <c r="C160" s="7" t="s">
        <v>207</v>
      </c>
      <c r="D160" s="7" t="s">
        <v>206</v>
      </c>
      <c r="E160" s="7"/>
      <c r="F160" s="7"/>
      <c r="G160" s="7" t="s">
        <v>24</v>
      </c>
      <c r="H160" s="7" t="s">
        <v>24</v>
      </c>
      <c r="I160" s="7">
        <v>2017</v>
      </c>
      <c r="J160" s="7"/>
      <c r="K160" s="1">
        <v>201.37</v>
      </c>
      <c r="M160" s="1">
        <v>35</v>
      </c>
      <c r="N160" s="1">
        <v>1640</v>
      </c>
      <c r="O160" s="1">
        <v>992</v>
      </c>
      <c r="P160" s="1">
        <f t="shared" si="164"/>
        <v>5264</v>
      </c>
      <c r="Q160" s="4">
        <f t="shared" si="165"/>
        <v>1.6268800000000001</v>
      </c>
      <c r="R160" s="6">
        <f t="shared" si="197"/>
        <v>1060.0116800000001</v>
      </c>
      <c r="S160" s="6">
        <f t="shared" si="198"/>
        <v>2.8620315360000004</v>
      </c>
      <c r="T160" s="6">
        <f t="shared" si="199"/>
        <v>1.7592148996852872</v>
      </c>
      <c r="U160" s="1">
        <v>3.2</v>
      </c>
      <c r="V160" s="4">
        <f t="shared" si="150"/>
        <v>1.6106112000000001</v>
      </c>
      <c r="W160" s="6">
        <f t="shared" si="203"/>
        <v>13.039508275200001</v>
      </c>
      <c r="X160" s="6">
        <f t="shared" si="204"/>
        <v>8.0150400000000008</v>
      </c>
      <c r="Y160" s="7" t="s">
        <v>95</v>
      </c>
      <c r="Z160" s="1">
        <v>16.600000000000001</v>
      </c>
    </row>
    <row r="161" spans="1:26" ht="104" customHeight="1">
      <c r="A161" s="7" t="s">
        <v>208</v>
      </c>
      <c r="B161" s="7" t="s">
        <v>206</v>
      </c>
      <c r="C161" s="7" t="s">
        <v>208</v>
      </c>
      <c r="D161" s="7" t="s">
        <v>206</v>
      </c>
      <c r="E161" s="7"/>
      <c r="F161" s="7"/>
      <c r="G161" s="7" t="s">
        <v>24</v>
      </c>
      <c r="H161" s="7" t="s">
        <v>24</v>
      </c>
      <c r="I161" s="7">
        <v>2021</v>
      </c>
      <c r="J161" s="7"/>
      <c r="K161" s="1">
        <v>254.15</v>
      </c>
      <c r="M161" s="1">
        <v>40</v>
      </c>
      <c r="N161" s="1">
        <v>1956</v>
      </c>
      <c r="O161" s="1">
        <v>992</v>
      </c>
      <c r="P161" s="1">
        <f t="shared" si="164"/>
        <v>5896</v>
      </c>
      <c r="Q161" s="4">
        <f t="shared" si="165"/>
        <v>1.9403520000000001</v>
      </c>
      <c r="R161" s="6">
        <f t="shared" si="197"/>
        <v>1498.4684000000002</v>
      </c>
      <c r="S161" s="6">
        <f t="shared" si="198"/>
        <v>4.0458646800000002</v>
      </c>
      <c r="T161" s="6">
        <f t="shared" si="199"/>
        <v>2.0851189268751238</v>
      </c>
      <c r="U161" s="1">
        <v>3.2</v>
      </c>
      <c r="V161" s="4">
        <f t="shared" si="150"/>
        <v>1.9209484800000001</v>
      </c>
      <c r="W161" s="6">
        <f t="shared" si="203"/>
        <v>15.55199889408</v>
      </c>
      <c r="X161" s="6">
        <f t="shared" si="204"/>
        <v>8.0150399999999991</v>
      </c>
      <c r="Y161" s="7" t="s">
        <v>95</v>
      </c>
      <c r="Z161" s="1">
        <v>16.75</v>
      </c>
    </row>
    <row r="162" spans="1:26" ht="88" customHeight="1">
      <c r="A162" s="7" t="s">
        <v>209</v>
      </c>
      <c r="B162" s="7" t="s">
        <v>206</v>
      </c>
      <c r="C162" s="7" t="s">
        <v>209</v>
      </c>
      <c r="D162" s="7" t="s">
        <v>206</v>
      </c>
      <c r="E162" s="7"/>
      <c r="F162" s="7"/>
      <c r="G162" s="7" t="s">
        <v>24</v>
      </c>
      <c r="H162" s="7" t="s">
        <v>24</v>
      </c>
      <c r="I162" s="7">
        <v>2018</v>
      </c>
      <c r="J162" s="7"/>
      <c r="K162" s="1">
        <v>254.15</v>
      </c>
      <c r="M162" s="1">
        <v>40</v>
      </c>
      <c r="N162" s="1">
        <v>1956</v>
      </c>
      <c r="O162" s="1">
        <v>992</v>
      </c>
      <c r="P162" s="1">
        <f t="shared" si="164"/>
        <v>5896</v>
      </c>
      <c r="Q162" s="4">
        <f t="shared" si="165"/>
        <v>1.9403520000000001</v>
      </c>
      <c r="R162" s="6">
        <f t="shared" si="197"/>
        <v>1498.4684000000002</v>
      </c>
      <c r="S162" s="6">
        <f t="shared" si="198"/>
        <v>4.0458646800000002</v>
      </c>
      <c r="T162" s="6">
        <f t="shared" si="199"/>
        <v>2.0851189268751238</v>
      </c>
      <c r="U162" s="1">
        <v>3.2</v>
      </c>
      <c r="V162" s="4">
        <f t="shared" si="150"/>
        <v>1.9209484800000001</v>
      </c>
      <c r="W162" s="6">
        <f t="shared" si="203"/>
        <v>15.55199889408</v>
      </c>
      <c r="X162" s="6">
        <f t="shared" si="204"/>
        <v>8.0150399999999991</v>
      </c>
      <c r="Y162" s="7" t="s">
        <v>87</v>
      </c>
      <c r="Z162" s="1">
        <v>17.52</v>
      </c>
    </row>
    <row r="163" spans="1:26" ht="72" customHeight="1">
      <c r="A163" s="7" t="s">
        <v>210</v>
      </c>
      <c r="B163" s="7" t="s">
        <v>211</v>
      </c>
      <c r="C163" s="7" t="s">
        <v>210</v>
      </c>
      <c r="D163" s="7" t="s">
        <v>211</v>
      </c>
      <c r="E163" s="7"/>
      <c r="F163" s="7"/>
      <c r="G163" s="7" t="s">
        <v>24</v>
      </c>
      <c r="H163" s="7" t="s">
        <v>24</v>
      </c>
      <c r="I163" s="7">
        <v>2019</v>
      </c>
      <c r="J163" s="7"/>
      <c r="K163" s="1">
        <v>163.13</v>
      </c>
      <c r="L163" s="1">
        <v>220.43</v>
      </c>
      <c r="M163" s="1">
        <v>35</v>
      </c>
      <c r="N163" s="1">
        <v>1590</v>
      </c>
      <c r="O163" s="1">
        <v>1053</v>
      </c>
      <c r="P163" s="1">
        <f t="shared" si="164"/>
        <v>5286</v>
      </c>
      <c r="Q163" s="4">
        <f t="shared" si="165"/>
        <v>1.6742699999999999</v>
      </c>
      <c r="R163" s="14">
        <f>(K163*N163+L163*O163)*2/1000</f>
        <v>982.97897999999998</v>
      </c>
      <c r="S163" s="6">
        <f t="shared" si="198"/>
        <v>2.6540432460000001</v>
      </c>
      <c r="T163" s="6">
        <f t="shared" si="199"/>
        <v>1.5851942912433479</v>
      </c>
      <c r="U163" s="1" t="s">
        <v>78</v>
      </c>
      <c r="V163" s="4">
        <f t="shared" si="150"/>
        <v>1.6575272999999999</v>
      </c>
      <c r="Y163" s="7" t="s">
        <v>96</v>
      </c>
      <c r="Z163" s="1">
        <v>19.399999999999999</v>
      </c>
    </row>
    <row r="164" spans="1:26" ht="109" customHeight="1">
      <c r="A164" s="7" t="s">
        <v>212</v>
      </c>
      <c r="B164" s="7" t="s">
        <v>211</v>
      </c>
      <c r="C164" s="7" t="s">
        <v>212</v>
      </c>
      <c r="D164" s="7" t="s">
        <v>211</v>
      </c>
      <c r="E164" s="7"/>
      <c r="F164" s="7"/>
      <c r="G164" s="7" t="s">
        <v>24</v>
      </c>
      <c r="H164" s="7" t="s">
        <v>24</v>
      </c>
      <c r="I164" s="7">
        <v>2019</v>
      </c>
      <c r="J164" s="7"/>
      <c r="K164" s="1">
        <v>156.82</v>
      </c>
      <c r="L164" s="1">
        <v>149.76</v>
      </c>
      <c r="M164" s="1">
        <v>35</v>
      </c>
      <c r="N164" s="1">
        <v>1580</v>
      </c>
      <c r="O164" s="1">
        <v>798</v>
      </c>
      <c r="P164" s="1">
        <f t="shared" si="164"/>
        <v>4756</v>
      </c>
      <c r="Q164" s="4">
        <f t="shared" si="165"/>
        <v>1.26084</v>
      </c>
      <c r="R164" s="14">
        <f>(K164*N164+L164*O164)*2/1000</f>
        <v>734.56815999999992</v>
      </c>
      <c r="S164" s="6">
        <f t="shared" si="198"/>
        <v>1.9833340319999999</v>
      </c>
      <c r="T164" s="6">
        <f t="shared" si="199"/>
        <v>1.5730259446083563</v>
      </c>
      <c r="U164" s="1" t="s">
        <v>78</v>
      </c>
      <c r="V164" s="4">
        <f t="shared" si="150"/>
        <v>1.2482316</v>
      </c>
      <c r="Y164" s="7" t="s">
        <v>96</v>
      </c>
      <c r="Z164" s="1">
        <v>19</v>
      </c>
    </row>
    <row r="165" spans="1:26" ht="93" customHeight="1">
      <c r="A165" s="7" t="s">
        <v>213</v>
      </c>
      <c r="B165" s="7" t="s">
        <v>214</v>
      </c>
      <c r="C165" s="7" t="s">
        <v>213</v>
      </c>
      <c r="D165" s="7" t="s">
        <v>214</v>
      </c>
      <c r="E165" s="7"/>
      <c r="F165" s="7"/>
      <c r="G165" s="7" t="s">
        <v>23</v>
      </c>
      <c r="H165" s="7" t="s">
        <v>24</v>
      </c>
      <c r="I165" s="7">
        <v>2019</v>
      </c>
      <c r="J165" s="7"/>
      <c r="K165" s="1">
        <v>162.86000000000001</v>
      </c>
      <c r="M165" s="1">
        <v>35</v>
      </c>
      <c r="N165" s="1">
        <v>1979</v>
      </c>
      <c r="O165" s="1">
        <v>996</v>
      </c>
      <c r="P165" s="1">
        <f t="shared" si="164"/>
        <v>5950</v>
      </c>
      <c r="Q165" s="4">
        <f t="shared" si="165"/>
        <v>1.9710840000000001</v>
      </c>
      <c r="R165" s="6">
        <f t="shared" si="197"/>
        <v>969.01700000000005</v>
      </c>
      <c r="S165" s="6">
        <f t="shared" si="198"/>
        <v>2.6163459000000002</v>
      </c>
      <c r="T165" s="6">
        <f t="shared" si="199"/>
        <v>1.3273639783997029</v>
      </c>
      <c r="U165" s="1" t="s">
        <v>78</v>
      </c>
      <c r="V165" s="4">
        <f t="shared" si="150"/>
        <v>1.9513731599999999</v>
      </c>
      <c r="Y165" s="7" t="s">
        <v>96</v>
      </c>
      <c r="Z165" s="1">
        <v>19.28</v>
      </c>
    </row>
    <row r="166" spans="1:26" ht="82" customHeight="1">
      <c r="A166" s="7" t="s">
        <v>215</v>
      </c>
      <c r="B166" s="7" t="s">
        <v>214</v>
      </c>
      <c r="C166" s="7" t="s">
        <v>215</v>
      </c>
      <c r="D166" s="7" t="s">
        <v>214</v>
      </c>
      <c r="E166" s="7"/>
      <c r="F166" s="7"/>
      <c r="G166" s="7" t="s">
        <v>23</v>
      </c>
      <c r="H166" s="7" t="s">
        <v>24</v>
      </c>
      <c r="I166" s="7">
        <v>2019</v>
      </c>
      <c r="J166" s="7"/>
      <c r="K166" s="1">
        <v>162.86000000000001</v>
      </c>
      <c r="M166" s="1">
        <v>35</v>
      </c>
      <c r="N166" s="1">
        <v>1690</v>
      </c>
      <c r="O166" s="1">
        <v>996</v>
      </c>
      <c r="P166" s="1">
        <f t="shared" si="164"/>
        <v>5372</v>
      </c>
      <c r="Q166" s="4">
        <f t="shared" si="165"/>
        <v>1.6832400000000001</v>
      </c>
      <c r="R166" s="6">
        <f t="shared" si="197"/>
        <v>874.8839200000001</v>
      </c>
      <c r="S166" s="6">
        <f t="shared" si="198"/>
        <v>2.3621865840000007</v>
      </c>
      <c r="T166" s="6">
        <f t="shared" si="199"/>
        <v>1.4033569687032157</v>
      </c>
      <c r="U166" s="1" t="s">
        <v>78</v>
      </c>
      <c r="V166" s="4">
        <f t="shared" si="150"/>
        <v>1.6664076000000001</v>
      </c>
      <c r="Y166" s="7" t="s">
        <v>96</v>
      </c>
      <c r="Z166" s="1">
        <v>19.010000000000002</v>
      </c>
    </row>
    <row r="167" spans="1:26" ht="76" customHeight="1">
      <c r="A167" s="7" t="s">
        <v>216</v>
      </c>
      <c r="B167" s="7" t="s">
        <v>217</v>
      </c>
      <c r="C167" s="7" t="s">
        <v>216</v>
      </c>
      <c r="D167" s="7" t="s">
        <v>217</v>
      </c>
      <c r="E167" s="7"/>
      <c r="F167" s="7"/>
      <c r="G167" s="7" t="s">
        <v>24</v>
      </c>
      <c r="H167" s="7" t="s">
        <v>24</v>
      </c>
      <c r="I167" s="7">
        <v>2021</v>
      </c>
      <c r="J167" s="7"/>
      <c r="K167" s="1">
        <v>171.59</v>
      </c>
      <c r="L167" s="1">
        <v>165.19</v>
      </c>
      <c r="M167" s="1">
        <v>40</v>
      </c>
      <c r="N167" s="1">
        <v>2095</v>
      </c>
      <c r="O167" s="1">
        <v>1039</v>
      </c>
      <c r="P167" s="1">
        <f t="shared" si="164"/>
        <v>6268</v>
      </c>
      <c r="Q167" s="4">
        <f t="shared" si="165"/>
        <v>2.1767050000000001</v>
      </c>
      <c r="R167" s="6">
        <f>(K167*N167+L167*O167)*2/1000</f>
        <v>1062.2269199999998</v>
      </c>
      <c r="S167" s="6">
        <f t="shared" si="198"/>
        <v>2.868012684</v>
      </c>
      <c r="T167" s="6">
        <f t="shared" si="199"/>
        <v>1.3175936491164397</v>
      </c>
      <c r="U167" s="1">
        <v>3.2</v>
      </c>
      <c r="V167" s="4">
        <f t="shared" si="150"/>
        <v>2.1549379499999999</v>
      </c>
      <c r="W167" s="6">
        <f t="shared" ref="W167" si="205">U167*V167*2.53</f>
        <v>17.446377643199998</v>
      </c>
      <c r="X167" s="6">
        <f t="shared" ref="X167" si="206">W167/Q167</f>
        <v>8.0150399999999991</v>
      </c>
      <c r="Y167" s="7" t="s">
        <v>96</v>
      </c>
      <c r="Z167" s="1">
        <v>20.21</v>
      </c>
    </row>
    <row r="168" spans="1:26" ht="100" customHeight="1">
      <c r="A168" s="3" t="s">
        <v>218</v>
      </c>
      <c r="B168" s="3" t="s">
        <v>217</v>
      </c>
      <c r="C168" s="3" t="s">
        <v>218</v>
      </c>
      <c r="D168" s="3" t="s">
        <v>217</v>
      </c>
      <c r="E168" s="3"/>
      <c r="F168" s="3"/>
      <c r="G168" s="3" t="s">
        <v>24</v>
      </c>
      <c r="H168" s="3" t="s">
        <v>24</v>
      </c>
      <c r="I168" s="3">
        <v>2020</v>
      </c>
      <c r="J168" s="7"/>
      <c r="K168" s="1">
        <v>200.5</v>
      </c>
      <c r="M168" s="1">
        <v>40</v>
      </c>
      <c r="N168" s="1">
        <v>2008</v>
      </c>
      <c r="O168" s="1">
        <v>1002</v>
      </c>
      <c r="P168" s="1">
        <f t="shared" si="164"/>
        <v>6020</v>
      </c>
      <c r="Q168" s="4">
        <f t="shared" si="165"/>
        <v>2.012016</v>
      </c>
      <c r="R168" s="6">
        <f t="shared" si="197"/>
        <v>1207.01</v>
      </c>
      <c r="S168" s="6">
        <f t="shared" si="198"/>
        <v>3.2589270000000004</v>
      </c>
      <c r="T168" s="6">
        <f t="shared" si="199"/>
        <v>1.6197321492473222</v>
      </c>
      <c r="U168" s="1" t="s">
        <v>78</v>
      </c>
      <c r="V168" s="4">
        <f t="shared" si="150"/>
        <v>1.99189584</v>
      </c>
      <c r="Y168" s="7" t="s">
        <v>96</v>
      </c>
      <c r="Z168" s="1">
        <v>19.38</v>
      </c>
    </row>
  </sheetData>
  <autoFilter ref="A1:Z133" xr:uid="{B5DA3BEE-DBDB-4A46-A379-42085D85B7FB}"/>
  <dataValidations count="1">
    <dataValidation type="list" allowBlank="1" showInputMessage="1" showErrorMessage="1" sqref="G2:H2 G4:H11 G80:H133 G13:H78" xr:uid="{F4F740BE-E961-3B4E-B65C-FB486F2446B0}">
      <formula1>"Tier 1, Non-Tier 1"</formula1>
    </dataValidation>
  </dataValidations>
  <pageMargins left="0.7" right="0.7" top="0.75" bottom="0.75" header="0.3" footer="0.3"/>
  <ignoredErrors>
    <ignoredError sqref="R47:R49 R50 R13" formula="1"/>
  </ignoredErrors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1EAED-7B27-A740-902A-926D4A54152F}">
  <dimension ref="A1:H168"/>
  <sheetViews>
    <sheetView zoomScale="34" zoomScaleNormal="100" workbookViewId="0">
      <pane xSplit="1" ySplit="1" topLeftCell="B2" activePane="bottomRight" state="frozen"/>
      <selection pane="topRight" activeCell="D1" sqref="D1"/>
      <selection pane="bottomLeft" activeCell="A2" sqref="A2"/>
      <selection pane="bottomRight" activeCell="P34" sqref="P34"/>
    </sheetView>
  </sheetViews>
  <sheetFormatPr defaultColWidth="10.83203125" defaultRowHeight="15.5"/>
  <cols>
    <col min="1" max="1" width="21.5" style="3" customWidth="1"/>
    <col min="2" max="2" width="15.5" style="3" customWidth="1"/>
    <col min="3" max="3" width="31.4140625" style="2" customWidth="1"/>
    <col min="4" max="4" width="16.83203125" style="29" customWidth="1"/>
    <col min="5" max="5" width="19" style="31" customWidth="1"/>
    <col min="6" max="16384" width="10.83203125" style="2"/>
  </cols>
  <sheetData>
    <row r="1" spans="1:7">
      <c r="A1" s="9" t="s">
        <v>0</v>
      </c>
      <c r="B1" s="9" t="s">
        <v>1</v>
      </c>
      <c r="C1" s="26" t="s">
        <v>393</v>
      </c>
      <c r="D1" s="28" t="s">
        <v>403</v>
      </c>
      <c r="E1" s="30" t="s">
        <v>401</v>
      </c>
      <c r="F1" s="25"/>
    </row>
    <row r="2" spans="1:7">
      <c r="A2" s="7" t="s">
        <v>62</v>
      </c>
      <c r="B2" s="7" t="s">
        <v>61</v>
      </c>
      <c r="C2" s="27" t="s">
        <v>228</v>
      </c>
      <c r="D2" s="29">
        <v>18.399999999999999</v>
      </c>
      <c r="E2" s="31" t="s">
        <v>402</v>
      </c>
    </row>
    <row r="3" spans="1:7">
      <c r="A3" s="7" t="s">
        <v>97</v>
      </c>
      <c r="B3" s="7" t="s">
        <v>61</v>
      </c>
      <c r="C3" s="27" t="s">
        <v>229</v>
      </c>
      <c r="D3" s="29">
        <v>23.5</v>
      </c>
      <c r="E3" s="31" t="s">
        <v>402</v>
      </c>
    </row>
    <row r="4" spans="1:7">
      <c r="A4" s="8" t="s">
        <v>2</v>
      </c>
      <c r="B4" s="8" t="s">
        <v>3</v>
      </c>
      <c r="C4" s="27" t="s">
        <v>394</v>
      </c>
      <c r="D4" s="29">
        <v>18.2</v>
      </c>
      <c r="E4" s="31" t="s">
        <v>402</v>
      </c>
    </row>
    <row r="5" spans="1:7">
      <c r="A5" s="8" t="s">
        <v>98</v>
      </c>
      <c r="B5" s="8" t="s">
        <v>3</v>
      </c>
      <c r="C5" s="27" t="s">
        <v>230</v>
      </c>
      <c r="D5" s="29">
        <v>19.3</v>
      </c>
      <c r="E5" s="32" t="s">
        <v>402</v>
      </c>
    </row>
    <row r="6" spans="1:7">
      <c r="A6" s="8" t="s">
        <v>4</v>
      </c>
      <c r="B6" s="8" t="s">
        <v>3</v>
      </c>
      <c r="C6" s="27" t="s">
        <v>231</v>
      </c>
      <c r="D6" s="29">
        <v>18.2</v>
      </c>
      <c r="E6" s="32" t="s">
        <v>402</v>
      </c>
      <c r="F6" s="24" t="s">
        <v>404</v>
      </c>
    </row>
    <row r="7" spans="1:7">
      <c r="A7" s="8" t="s">
        <v>80</v>
      </c>
      <c r="B7" s="8" t="s">
        <v>3</v>
      </c>
      <c r="C7" s="27" t="s">
        <v>232</v>
      </c>
      <c r="D7" s="29">
        <v>18.5</v>
      </c>
      <c r="E7" s="32" t="s">
        <v>402</v>
      </c>
    </row>
    <row r="8" spans="1:7">
      <c r="A8" s="8" t="s">
        <v>37</v>
      </c>
      <c r="B8" s="8" t="s">
        <v>3</v>
      </c>
      <c r="C8" s="27" t="s">
        <v>233</v>
      </c>
      <c r="D8" s="29">
        <v>19.2</v>
      </c>
      <c r="E8" s="32" t="s">
        <v>402</v>
      </c>
    </row>
    <row r="9" spans="1:7">
      <c r="A9" s="8" t="s">
        <v>38</v>
      </c>
      <c r="B9" s="8" t="s">
        <v>3</v>
      </c>
      <c r="C9" s="27" t="s">
        <v>234</v>
      </c>
      <c r="D9" s="29">
        <v>18.5</v>
      </c>
      <c r="E9" s="32" t="s">
        <v>402</v>
      </c>
    </row>
    <row r="10" spans="1:7">
      <c r="A10" s="8" t="s">
        <v>39</v>
      </c>
      <c r="B10" s="8" t="s">
        <v>3</v>
      </c>
      <c r="C10" s="27" t="s">
        <v>235</v>
      </c>
      <c r="D10" s="29">
        <v>22.4</v>
      </c>
      <c r="E10" s="32" t="s">
        <v>402</v>
      </c>
    </row>
    <row r="11" spans="1:7">
      <c r="A11" s="8" t="s">
        <v>128</v>
      </c>
      <c r="B11" s="8" t="s">
        <v>3</v>
      </c>
      <c r="C11" s="27" t="s">
        <v>236</v>
      </c>
      <c r="F11" s="25" t="s">
        <v>405</v>
      </c>
    </row>
    <row r="12" spans="1:7">
      <c r="A12" s="8" t="s">
        <v>129</v>
      </c>
      <c r="B12" s="8" t="s">
        <v>3</v>
      </c>
      <c r="C12" s="27" t="s">
        <v>237</v>
      </c>
      <c r="D12" s="29">
        <v>15.8</v>
      </c>
      <c r="E12" s="32" t="s">
        <v>402</v>
      </c>
    </row>
    <row r="13" spans="1:7">
      <c r="A13" s="8" t="s">
        <v>130</v>
      </c>
      <c r="B13" s="8" t="s">
        <v>3</v>
      </c>
      <c r="C13" s="27" t="s">
        <v>238</v>
      </c>
      <c r="D13" s="29">
        <v>23</v>
      </c>
      <c r="E13" s="32" t="s">
        <v>402</v>
      </c>
    </row>
    <row r="14" spans="1:7">
      <c r="A14" s="8" t="s">
        <v>131</v>
      </c>
      <c r="B14" s="8" t="s">
        <v>3</v>
      </c>
      <c r="C14" s="27" t="s">
        <v>239</v>
      </c>
      <c r="E14" s="32" t="s">
        <v>402</v>
      </c>
      <c r="F14" s="25" t="s">
        <v>405</v>
      </c>
    </row>
    <row r="15" spans="1:7">
      <c r="A15" s="8" t="s">
        <v>132</v>
      </c>
      <c r="B15" s="8" t="s">
        <v>3</v>
      </c>
      <c r="C15" s="27" t="s">
        <v>240</v>
      </c>
      <c r="D15" s="29">
        <v>22</v>
      </c>
      <c r="E15" s="32" t="s">
        <v>402</v>
      </c>
      <c r="F15" s="25" t="s">
        <v>405</v>
      </c>
      <c r="G15" s="24" t="s">
        <v>406</v>
      </c>
    </row>
    <row r="16" spans="1:7">
      <c r="A16" s="8" t="s">
        <v>133</v>
      </c>
      <c r="B16" s="8" t="s">
        <v>3</v>
      </c>
      <c r="C16" s="27" t="s">
        <v>241</v>
      </c>
      <c r="D16" s="29">
        <v>22.4</v>
      </c>
      <c r="E16" s="32" t="s">
        <v>402</v>
      </c>
    </row>
    <row r="17" spans="1:7">
      <c r="A17" s="8" t="s">
        <v>134</v>
      </c>
      <c r="B17" s="8" t="s">
        <v>3</v>
      </c>
      <c r="C17" s="27" t="s">
        <v>242</v>
      </c>
      <c r="D17" s="29">
        <v>24.9</v>
      </c>
      <c r="E17" s="32" t="s">
        <v>402</v>
      </c>
    </row>
    <row r="18" spans="1:7">
      <c r="A18" s="8" t="s">
        <v>136</v>
      </c>
      <c r="B18" s="8" t="s">
        <v>3</v>
      </c>
      <c r="C18" s="27" t="s">
        <v>243</v>
      </c>
      <c r="D18" s="29">
        <v>21.1</v>
      </c>
      <c r="E18" s="32" t="s">
        <v>402</v>
      </c>
    </row>
    <row r="19" spans="1:7">
      <c r="A19" s="8" t="s">
        <v>142</v>
      </c>
      <c r="B19" s="8" t="s">
        <v>3</v>
      </c>
      <c r="C19" s="27" t="s">
        <v>244</v>
      </c>
      <c r="D19" s="29">
        <v>34.4</v>
      </c>
      <c r="E19" s="32" t="s">
        <v>424</v>
      </c>
    </row>
    <row r="20" spans="1:7">
      <c r="A20" s="8" t="s">
        <v>143</v>
      </c>
      <c r="B20" s="8" t="s">
        <v>3</v>
      </c>
      <c r="C20" s="27" t="s">
        <v>245</v>
      </c>
      <c r="D20" s="29">
        <v>23.4</v>
      </c>
      <c r="E20" s="32" t="s">
        <v>402</v>
      </c>
    </row>
    <row r="21" spans="1:7">
      <c r="A21" s="7" t="s">
        <v>99</v>
      </c>
      <c r="B21" s="7" t="s">
        <v>63</v>
      </c>
      <c r="C21" s="27" t="s">
        <v>246</v>
      </c>
      <c r="D21" s="29">
        <v>22.2</v>
      </c>
      <c r="E21" s="32" t="s">
        <v>402</v>
      </c>
      <c r="F21" s="25" t="s">
        <v>405</v>
      </c>
      <c r="G21" s="24" t="s">
        <v>407</v>
      </c>
    </row>
    <row r="22" spans="1:7">
      <c r="A22" s="7" t="s">
        <v>100</v>
      </c>
      <c r="B22" s="7" t="s">
        <v>63</v>
      </c>
      <c r="C22" s="27" t="s">
        <v>247</v>
      </c>
      <c r="D22" s="29">
        <v>19.5</v>
      </c>
      <c r="E22" s="32" t="s">
        <v>402</v>
      </c>
    </row>
    <row r="23" spans="1:7">
      <c r="A23" s="7" t="s">
        <v>101</v>
      </c>
      <c r="B23" s="7" t="s">
        <v>63</v>
      </c>
      <c r="C23" s="27" t="s">
        <v>248</v>
      </c>
      <c r="D23" s="29">
        <v>22.2</v>
      </c>
      <c r="E23" s="32" t="s">
        <v>402</v>
      </c>
    </row>
    <row r="24" spans="1:7">
      <c r="A24" s="7" t="s">
        <v>54</v>
      </c>
      <c r="B24" s="7" t="s">
        <v>55</v>
      </c>
      <c r="C24" s="27" t="s">
        <v>249</v>
      </c>
      <c r="D24" s="29">
        <v>22.6</v>
      </c>
      <c r="E24" s="32" t="s">
        <v>402</v>
      </c>
    </row>
    <row r="25" spans="1:7">
      <c r="A25" s="7" t="s">
        <v>56</v>
      </c>
      <c r="B25" s="7" t="s">
        <v>55</v>
      </c>
      <c r="C25" s="27" t="s">
        <v>250</v>
      </c>
      <c r="D25" s="29">
        <v>18.7</v>
      </c>
      <c r="E25" s="32" t="s">
        <v>402</v>
      </c>
    </row>
    <row r="26" spans="1:7">
      <c r="A26" s="7" t="s">
        <v>57</v>
      </c>
      <c r="B26" s="7" t="s">
        <v>55</v>
      </c>
      <c r="C26" s="27" t="s">
        <v>251</v>
      </c>
      <c r="D26" s="29">
        <v>22.9</v>
      </c>
      <c r="E26" s="32" t="s">
        <v>402</v>
      </c>
    </row>
    <row r="27" spans="1:7">
      <c r="A27" s="7" t="s">
        <v>140</v>
      </c>
      <c r="B27" s="7" t="s">
        <v>55</v>
      </c>
      <c r="C27" s="27" t="s">
        <v>252</v>
      </c>
      <c r="D27" s="29">
        <v>18.5</v>
      </c>
      <c r="E27" s="32" t="s">
        <v>402</v>
      </c>
    </row>
    <row r="28" spans="1:7">
      <c r="A28" s="7" t="s">
        <v>141</v>
      </c>
      <c r="B28" s="7" t="s">
        <v>55</v>
      </c>
      <c r="C28" s="27" t="s">
        <v>253</v>
      </c>
      <c r="D28" s="29">
        <v>19</v>
      </c>
      <c r="E28" s="32" t="s">
        <v>402</v>
      </c>
    </row>
    <row r="29" spans="1:7">
      <c r="A29" s="7" t="s">
        <v>102</v>
      </c>
      <c r="B29" s="7" t="s">
        <v>64</v>
      </c>
      <c r="C29" s="27" t="s">
        <v>254</v>
      </c>
      <c r="D29" s="29">
        <v>18.7</v>
      </c>
      <c r="E29" s="32" t="s">
        <v>402</v>
      </c>
    </row>
    <row r="30" spans="1:7">
      <c r="A30" s="7" t="s">
        <v>65</v>
      </c>
      <c r="B30" s="7" t="s">
        <v>64</v>
      </c>
      <c r="C30" s="27" t="s">
        <v>255</v>
      </c>
      <c r="D30" s="29">
        <v>22.5</v>
      </c>
      <c r="E30" s="32" t="s">
        <v>402</v>
      </c>
    </row>
    <row r="31" spans="1:7">
      <c r="A31" s="7" t="s">
        <v>103</v>
      </c>
      <c r="B31" s="7" t="s">
        <v>64</v>
      </c>
      <c r="C31" s="27" t="s">
        <v>256</v>
      </c>
      <c r="D31" s="29">
        <v>18.2</v>
      </c>
      <c r="E31" s="32" t="s">
        <v>402</v>
      </c>
      <c r="F31" s="25" t="s">
        <v>405</v>
      </c>
      <c r="G31" s="24" t="s">
        <v>408</v>
      </c>
    </row>
    <row r="32" spans="1:7">
      <c r="A32" s="7" t="s">
        <v>104</v>
      </c>
      <c r="B32" s="7" t="s">
        <v>64</v>
      </c>
      <c r="C32" s="27" t="s">
        <v>257</v>
      </c>
      <c r="D32" s="29">
        <v>18.7</v>
      </c>
      <c r="E32" s="32" t="s">
        <v>402</v>
      </c>
    </row>
    <row r="33" spans="1:7">
      <c r="A33" s="7" t="s">
        <v>105</v>
      </c>
      <c r="B33" s="7" t="s">
        <v>64</v>
      </c>
      <c r="C33" s="27" t="s">
        <v>258</v>
      </c>
      <c r="D33" s="29">
        <v>20.7</v>
      </c>
      <c r="E33" s="32" t="s">
        <v>402</v>
      </c>
    </row>
    <row r="34" spans="1:7">
      <c r="A34" s="7" t="s">
        <v>106</v>
      </c>
      <c r="B34" s="7" t="s">
        <v>64</v>
      </c>
      <c r="C34" s="27" t="s">
        <v>259</v>
      </c>
      <c r="D34" s="29">
        <v>22</v>
      </c>
      <c r="E34" s="32" t="s">
        <v>402</v>
      </c>
    </row>
    <row r="35" spans="1:7">
      <c r="A35" s="8" t="s">
        <v>5</v>
      </c>
      <c r="B35" s="8" t="s">
        <v>6</v>
      </c>
      <c r="C35" s="27" t="s">
        <v>260</v>
      </c>
      <c r="D35" s="29">
        <v>19</v>
      </c>
      <c r="E35" s="32" t="s">
        <v>402</v>
      </c>
    </row>
    <row r="36" spans="1:7">
      <c r="A36" s="8" t="s">
        <v>7</v>
      </c>
      <c r="B36" s="8" t="s">
        <v>6</v>
      </c>
      <c r="C36" s="27" t="s">
        <v>261</v>
      </c>
      <c r="D36" s="29">
        <v>19</v>
      </c>
      <c r="E36" s="32" t="s">
        <v>402</v>
      </c>
    </row>
    <row r="37" spans="1:7">
      <c r="A37" s="8" t="s">
        <v>60</v>
      </c>
      <c r="B37" s="8" t="s">
        <v>6</v>
      </c>
      <c r="C37" s="27" t="s">
        <v>262</v>
      </c>
      <c r="D37" s="29">
        <v>19</v>
      </c>
      <c r="E37" s="32" t="s">
        <v>402</v>
      </c>
    </row>
    <row r="38" spans="1:7">
      <c r="A38" s="7" t="s">
        <v>26</v>
      </c>
      <c r="B38" s="8" t="s">
        <v>6</v>
      </c>
      <c r="C38" s="27" t="s">
        <v>263</v>
      </c>
      <c r="D38" s="29">
        <v>19</v>
      </c>
      <c r="E38" s="32" t="s">
        <v>402</v>
      </c>
    </row>
    <row r="39" spans="1:7">
      <c r="A39" s="8" t="s">
        <v>108</v>
      </c>
      <c r="B39" s="8" t="s">
        <v>6</v>
      </c>
      <c r="C39" s="27" t="s">
        <v>264</v>
      </c>
      <c r="D39" s="29">
        <v>19</v>
      </c>
      <c r="E39" s="32" t="s">
        <v>402</v>
      </c>
    </row>
    <row r="40" spans="1:7">
      <c r="A40" s="8" t="s">
        <v>107</v>
      </c>
      <c r="B40" s="8" t="s">
        <v>6</v>
      </c>
      <c r="C40" s="27" t="s">
        <v>265</v>
      </c>
      <c r="D40" s="29">
        <v>19</v>
      </c>
      <c r="E40" s="32" t="s">
        <v>402</v>
      </c>
    </row>
    <row r="41" spans="1:7">
      <c r="A41" s="8" t="s">
        <v>109</v>
      </c>
      <c r="B41" s="8" t="s">
        <v>6</v>
      </c>
      <c r="C41" s="27" t="s">
        <v>266</v>
      </c>
      <c r="D41" s="29">
        <v>26.5</v>
      </c>
      <c r="E41" s="32" t="s">
        <v>402</v>
      </c>
    </row>
    <row r="42" spans="1:7">
      <c r="A42" s="8" t="s">
        <v>110</v>
      </c>
      <c r="B42" s="8" t="s">
        <v>6</v>
      </c>
      <c r="C42" s="27" t="s">
        <v>267</v>
      </c>
      <c r="D42" s="29">
        <v>19</v>
      </c>
      <c r="E42" s="32" t="s">
        <v>402</v>
      </c>
    </row>
    <row r="43" spans="1:7">
      <c r="A43" s="8" t="s">
        <v>111</v>
      </c>
      <c r="B43" s="8" t="s">
        <v>6</v>
      </c>
      <c r="C43" s="27" t="s">
        <v>268</v>
      </c>
      <c r="D43" s="29">
        <v>22.5</v>
      </c>
      <c r="E43" s="32" t="s">
        <v>402</v>
      </c>
    </row>
    <row r="44" spans="1:7">
      <c r="A44" s="8" t="s">
        <v>112</v>
      </c>
      <c r="B44" s="8" t="s">
        <v>6</v>
      </c>
      <c r="C44" s="27" t="s">
        <v>269</v>
      </c>
      <c r="D44" s="29">
        <v>22.5</v>
      </c>
      <c r="E44" s="32" t="s">
        <v>402</v>
      </c>
    </row>
    <row r="45" spans="1:7">
      <c r="A45" s="8" t="s">
        <v>113</v>
      </c>
      <c r="B45" s="8" t="s">
        <v>6</v>
      </c>
      <c r="C45" s="27" t="s">
        <v>270</v>
      </c>
      <c r="D45" s="29">
        <v>19</v>
      </c>
      <c r="E45" s="32" t="s">
        <v>402</v>
      </c>
    </row>
    <row r="46" spans="1:7">
      <c r="A46" s="8" t="s">
        <v>114</v>
      </c>
      <c r="B46" s="8" t="s">
        <v>6</v>
      </c>
      <c r="C46" s="27" t="s">
        <v>271</v>
      </c>
      <c r="D46" s="29">
        <v>22.5</v>
      </c>
      <c r="E46" s="32" t="s">
        <v>402</v>
      </c>
    </row>
    <row r="47" spans="1:7">
      <c r="A47" s="8" t="s">
        <v>17</v>
      </c>
      <c r="B47" s="8" t="s">
        <v>8</v>
      </c>
      <c r="C47" s="27" t="s">
        <v>272</v>
      </c>
      <c r="D47" s="29">
        <v>18.399999999999999</v>
      </c>
      <c r="E47" s="32" t="s">
        <v>402</v>
      </c>
      <c r="F47" s="25" t="s">
        <v>405</v>
      </c>
      <c r="G47" s="24" t="s">
        <v>409</v>
      </c>
    </row>
    <row r="48" spans="1:7">
      <c r="A48" s="8" t="s">
        <v>40</v>
      </c>
      <c r="B48" s="8" t="s">
        <v>8</v>
      </c>
      <c r="C48" s="27" t="s">
        <v>273</v>
      </c>
      <c r="D48" s="29">
        <v>18</v>
      </c>
      <c r="E48" s="32" t="s">
        <v>402</v>
      </c>
    </row>
    <row r="49" spans="1:7">
      <c r="A49" s="8" t="s">
        <v>27</v>
      </c>
      <c r="B49" s="8" t="s">
        <v>8</v>
      </c>
      <c r="C49" s="27" t="s">
        <v>274</v>
      </c>
      <c r="D49" s="29">
        <v>17</v>
      </c>
      <c r="E49" s="32" t="s">
        <v>402</v>
      </c>
      <c r="F49" s="25" t="s">
        <v>410</v>
      </c>
    </row>
    <row r="50" spans="1:7">
      <c r="A50" s="8" t="s">
        <v>28</v>
      </c>
      <c r="B50" s="8" t="s">
        <v>8</v>
      </c>
      <c r="C50" s="27" t="s">
        <v>275</v>
      </c>
      <c r="D50" s="29">
        <v>18</v>
      </c>
      <c r="E50" s="32" t="s">
        <v>402</v>
      </c>
    </row>
    <row r="51" spans="1:7">
      <c r="A51" s="8" t="s">
        <v>29</v>
      </c>
      <c r="B51" s="8" t="s">
        <v>8</v>
      </c>
      <c r="C51" s="27" t="s">
        <v>276</v>
      </c>
      <c r="D51" s="29">
        <v>18.5</v>
      </c>
      <c r="E51" s="32" t="s">
        <v>402</v>
      </c>
    </row>
    <row r="52" spans="1:7">
      <c r="A52" s="7" t="s">
        <v>144</v>
      </c>
      <c r="B52" s="7" t="s">
        <v>8</v>
      </c>
      <c r="C52" s="27" t="s">
        <v>277</v>
      </c>
      <c r="D52" s="29">
        <v>19</v>
      </c>
      <c r="E52" s="32" t="s">
        <v>402</v>
      </c>
    </row>
    <row r="53" spans="1:7">
      <c r="A53" s="7" t="s">
        <v>145</v>
      </c>
      <c r="B53" s="7" t="s">
        <v>8</v>
      </c>
      <c r="C53" s="27" t="s">
        <v>278</v>
      </c>
      <c r="D53" s="29">
        <v>19</v>
      </c>
      <c r="E53" s="32" t="s">
        <v>402</v>
      </c>
    </row>
    <row r="54" spans="1:7">
      <c r="A54" s="7" t="s">
        <v>146</v>
      </c>
      <c r="B54" s="7" t="s">
        <v>8</v>
      </c>
      <c r="C54" s="27" t="s">
        <v>279</v>
      </c>
      <c r="D54" s="29">
        <v>16.8</v>
      </c>
      <c r="E54" s="32" t="s">
        <v>402</v>
      </c>
    </row>
    <row r="55" spans="1:7">
      <c r="A55" s="7" t="s">
        <v>147</v>
      </c>
      <c r="B55" s="7" t="s">
        <v>8</v>
      </c>
      <c r="C55" s="27" t="s">
        <v>280</v>
      </c>
      <c r="D55" s="29">
        <v>16.8</v>
      </c>
      <c r="E55" s="32" t="s">
        <v>402</v>
      </c>
      <c r="F55" s="25" t="s">
        <v>405</v>
      </c>
      <c r="G55" s="24" t="s">
        <v>411</v>
      </c>
    </row>
    <row r="56" spans="1:7">
      <c r="A56" s="7" t="s">
        <v>148</v>
      </c>
      <c r="B56" s="7" t="s">
        <v>8</v>
      </c>
      <c r="C56" s="27" t="s">
        <v>281</v>
      </c>
      <c r="D56" s="29">
        <v>17.3</v>
      </c>
      <c r="E56" s="32" t="s">
        <v>402</v>
      </c>
    </row>
    <row r="57" spans="1:7">
      <c r="A57" s="7" t="s">
        <v>149</v>
      </c>
      <c r="B57" s="7" t="s">
        <v>8</v>
      </c>
      <c r="C57" s="27" t="s">
        <v>282</v>
      </c>
      <c r="D57" s="29">
        <v>16.8</v>
      </c>
      <c r="E57" s="32" t="s">
        <v>402</v>
      </c>
      <c r="F57" s="25" t="s">
        <v>405</v>
      </c>
      <c r="G57" s="24" t="s">
        <v>412</v>
      </c>
    </row>
    <row r="58" spans="1:7">
      <c r="A58" s="7" t="s">
        <v>150</v>
      </c>
      <c r="B58" s="7" t="s">
        <v>8</v>
      </c>
      <c r="C58" s="27" t="s">
        <v>283</v>
      </c>
      <c r="D58" s="29">
        <v>18</v>
      </c>
      <c r="E58" s="32" t="s">
        <v>402</v>
      </c>
    </row>
    <row r="59" spans="1:7">
      <c r="A59" s="7" t="s">
        <v>151</v>
      </c>
      <c r="B59" s="7" t="s">
        <v>8</v>
      </c>
      <c r="C59" s="27" t="s">
        <v>284</v>
      </c>
      <c r="D59" s="29">
        <v>18</v>
      </c>
      <c r="E59" s="32" t="s">
        <v>402</v>
      </c>
    </row>
    <row r="60" spans="1:7">
      <c r="A60" s="7" t="s">
        <v>152</v>
      </c>
      <c r="B60" s="7" t="s">
        <v>8</v>
      </c>
      <c r="C60" s="27" t="s">
        <v>285</v>
      </c>
      <c r="D60" s="29">
        <v>16.8</v>
      </c>
      <c r="E60" s="32" t="s">
        <v>402</v>
      </c>
      <c r="F60" s="25" t="s">
        <v>405</v>
      </c>
      <c r="G60" s="24" t="s">
        <v>413</v>
      </c>
    </row>
    <row r="61" spans="1:7">
      <c r="A61" s="7" t="s">
        <v>153</v>
      </c>
      <c r="B61" s="7" t="s">
        <v>8</v>
      </c>
      <c r="C61" s="27" t="s">
        <v>286</v>
      </c>
      <c r="D61" s="29">
        <v>16.8</v>
      </c>
      <c r="E61" s="32" t="s">
        <v>402</v>
      </c>
      <c r="F61" s="25" t="s">
        <v>405</v>
      </c>
      <c r="G61" s="24" t="s">
        <v>414</v>
      </c>
    </row>
    <row r="62" spans="1:7">
      <c r="A62" s="7" t="s">
        <v>154</v>
      </c>
      <c r="B62" s="7" t="s">
        <v>8</v>
      </c>
      <c r="C62" s="27" t="s">
        <v>287</v>
      </c>
      <c r="D62" s="29">
        <v>21.7</v>
      </c>
      <c r="E62" s="32" t="s">
        <v>402</v>
      </c>
    </row>
    <row r="63" spans="1:7">
      <c r="A63" s="7" t="s">
        <v>155</v>
      </c>
      <c r="B63" s="7" t="s">
        <v>8</v>
      </c>
      <c r="C63" s="27" t="s">
        <v>288</v>
      </c>
      <c r="D63" s="29">
        <v>17</v>
      </c>
      <c r="E63" s="32" t="s">
        <v>402</v>
      </c>
      <c r="F63" s="25" t="s">
        <v>405</v>
      </c>
      <c r="G63" s="24" t="s">
        <v>415</v>
      </c>
    </row>
    <row r="64" spans="1:7">
      <c r="A64" s="7" t="s">
        <v>156</v>
      </c>
      <c r="B64" s="7" t="s">
        <v>8</v>
      </c>
      <c r="C64" s="27" t="s">
        <v>289</v>
      </c>
      <c r="D64" s="29">
        <v>16.8</v>
      </c>
      <c r="E64" s="32" t="s">
        <v>402</v>
      </c>
      <c r="F64" s="25" t="s">
        <v>405</v>
      </c>
      <c r="G64" s="24" t="s">
        <v>416</v>
      </c>
    </row>
    <row r="65" spans="1:7">
      <c r="A65" s="8" t="s">
        <v>22</v>
      </c>
      <c r="B65" s="8" t="s">
        <v>9</v>
      </c>
      <c r="C65" s="27" t="s">
        <v>290</v>
      </c>
      <c r="D65" s="29">
        <v>18.2</v>
      </c>
      <c r="E65" s="32" t="s">
        <v>402</v>
      </c>
    </row>
    <row r="66" spans="1:7">
      <c r="A66" s="8" t="s">
        <v>30</v>
      </c>
      <c r="B66" s="8" t="s">
        <v>9</v>
      </c>
      <c r="C66" s="27" t="s">
        <v>291</v>
      </c>
      <c r="D66" s="29">
        <v>18.2</v>
      </c>
      <c r="E66" s="32" t="s">
        <v>402</v>
      </c>
    </row>
    <row r="67" spans="1:7">
      <c r="A67" s="8" t="s">
        <v>157</v>
      </c>
      <c r="B67" s="8" t="s">
        <v>9</v>
      </c>
      <c r="C67" s="27" t="s">
        <v>292</v>
      </c>
      <c r="D67" s="29">
        <v>18.2</v>
      </c>
      <c r="E67" s="32" t="s">
        <v>402</v>
      </c>
    </row>
    <row r="68" spans="1:7">
      <c r="A68" s="8" t="s">
        <v>160</v>
      </c>
      <c r="B68" s="8" t="s">
        <v>9</v>
      </c>
      <c r="C68" s="27" t="s">
        <v>293</v>
      </c>
      <c r="D68" s="29">
        <v>19</v>
      </c>
      <c r="E68" s="32" t="s">
        <v>402</v>
      </c>
    </row>
    <row r="69" spans="1:7">
      <c r="A69" s="8" t="s">
        <v>158</v>
      </c>
      <c r="B69" s="8" t="s">
        <v>9</v>
      </c>
      <c r="C69" s="27" t="s">
        <v>294</v>
      </c>
      <c r="D69" s="29">
        <v>22.5</v>
      </c>
      <c r="E69" s="32" t="s">
        <v>402</v>
      </c>
    </row>
    <row r="70" spans="1:7">
      <c r="A70" s="8" t="s">
        <v>159</v>
      </c>
      <c r="B70" s="8" t="s">
        <v>9</v>
      </c>
      <c r="C70" s="27" t="s">
        <v>295</v>
      </c>
      <c r="D70" s="29">
        <v>16.8</v>
      </c>
      <c r="E70" s="32" t="s">
        <v>402</v>
      </c>
      <c r="F70" s="25" t="s">
        <v>405</v>
      </c>
      <c r="G70" s="24" t="s">
        <v>417</v>
      </c>
    </row>
    <row r="71" spans="1:7">
      <c r="A71" s="8" t="s">
        <v>395</v>
      </c>
      <c r="B71" s="8" t="s">
        <v>9</v>
      </c>
      <c r="C71" s="27" t="s">
        <v>296</v>
      </c>
      <c r="D71" s="29">
        <v>19.5</v>
      </c>
      <c r="E71" s="32" t="s">
        <v>402</v>
      </c>
      <c r="F71" s="25" t="s">
        <v>405</v>
      </c>
      <c r="G71" s="24" t="s">
        <v>418</v>
      </c>
    </row>
    <row r="72" spans="1:7">
      <c r="A72" s="7" t="s">
        <v>73</v>
      </c>
      <c r="B72" s="7" t="s">
        <v>88</v>
      </c>
      <c r="C72" s="27" t="s">
        <v>297</v>
      </c>
      <c r="D72" s="29">
        <v>22.5</v>
      </c>
      <c r="E72" s="32" t="s">
        <v>402</v>
      </c>
    </row>
    <row r="73" spans="1:7">
      <c r="A73" s="7" t="s">
        <v>74</v>
      </c>
      <c r="B73" s="7" t="s">
        <v>88</v>
      </c>
      <c r="C73" s="27" t="s">
        <v>298</v>
      </c>
      <c r="D73" s="29">
        <v>18.5</v>
      </c>
      <c r="E73" s="32" t="s">
        <v>402</v>
      </c>
    </row>
    <row r="74" spans="1:7">
      <c r="A74" s="7" t="s">
        <v>75</v>
      </c>
      <c r="B74" s="7" t="s">
        <v>88</v>
      </c>
      <c r="C74" s="27" t="s">
        <v>299</v>
      </c>
      <c r="D74" s="29">
        <v>19</v>
      </c>
      <c r="E74" s="32" t="s">
        <v>402</v>
      </c>
    </row>
    <row r="75" spans="1:7">
      <c r="A75" s="7" t="s">
        <v>115</v>
      </c>
      <c r="B75" s="7" t="s">
        <v>88</v>
      </c>
      <c r="C75" s="27" t="s">
        <v>300</v>
      </c>
      <c r="D75" s="29">
        <v>23.5</v>
      </c>
      <c r="E75" s="32" t="s">
        <v>402</v>
      </c>
    </row>
    <row r="76" spans="1:7">
      <c r="A76" s="7" t="s">
        <v>116</v>
      </c>
      <c r="B76" s="7" t="s">
        <v>88</v>
      </c>
      <c r="C76" s="27" t="s">
        <v>301</v>
      </c>
      <c r="D76" s="29">
        <v>18.5</v>
      </c>
      <c r="E76" s="32" t="s">
        <v>402</v>
      </c>
    </row>
    <row r="77" spans="1:7">
      <c r="A77" s="7" t="s">
        <v>161</v>
      </c>
      <c r="B77" s="7" t="s">
        <v>88</v>
      </c>
      <c r="C77" s="27" t="s">
        <v>302</v>
      </c>
      <c r="D77" s="29">
        <v>18.5</v>
      </c>
      <c r="E77" s="32" t="s">
        <v>402</v>
      </c>
      <c r="F77" s="25" t="s">
        <v>405</v>
      </c>
      <c r="G77" s="24" t="s">
        <v>419</v>
      </c>
    </row>
    <row r="78" spans="1:7">
      <c r="A78" s="7" t="s">
        <v>76</v>
      </c>
      <c r="B78" s="7" t="s">
        <v>303</v>
      </c>
      <c r="C78" s="27" t="s">
        <v>304</v>
      </c>
      <c r="D78" s="29">
        <v>22</v>
      </c>
      <c r="E78" s="32" t="s">
        <v>402</v>
      </c>
      <c r="F78" s="25" t="s">
        <v>405</v>
      </c>
      <c r="G78" s="24" t="s">
        <v>420</v>
      </c>
    </row>
    <row r="79" spans="1:7">
      <c r="A79" s="7" t="s">
        <v>117</v>
      </c>
      <c r="B79" s="7" t="s">
        <v>303</v>
      </c>
      <c r="C79" s="27" t="s">
        <v>305</v>
      </c>
      <c r="D79" s="29">
        <v>17.5</v>
      </c>
      <c r="E79" s="32" t="s">
        <v>402</v>
      </c>
    </row>
    <row r="80" spans="1:7">
      <c r="A80" s="8" t="s">
        <v>31</v>
      </c>
      <c r="B80" s="7" t="s">
        <v>25</v>
      </c>
      <c r="C80" s="27" t="s">
        <v>306</v>
      </c>
      <c r="D80" s="29">
        <v>19</v>
      </c>
      <c r="E80" s="32" t="s">
        <v>402</v>
      </c>
    </row>
    <row r="81" spans="1:8">
      <c r="A81" s="8" t="s">
        <v>32</v>
      </c>
      <c r="B81" s="7" t="s">
        <v>25</v>
      </c>
      <c r="C81" s="27" t="s">
        <v>307</v>
      </c>
      <c r="D81" s="29">
        <v>19</v>
      </c>
      <c r="E81" s="32" t="s">
        <v>402</v>
      </c>
    </row>
    <row r="82" spans="1:8">
      <c r="A82" s="8" t="s">
        <v>33</v>
      </c>
      <c r="B82" s="7" t="s">
        <v>25</v>
      </c>
      <c r="C82" s="27" t="s">
        <v>308</v>
      </c>
      <c r="D82" s="29">
        <v>19</v>
      </c>
      <c r="E82" s="32" t="s">
        <v>402</v>
      </c>
    </row>
    <row r="83" spans="1:8">
      <c r="A83" s="8" t="s">
        <v>34</v>
      </c>
      <c r="B83" s="7" t="s">
        <v>25</v>
      </c>
      <c r="C83" s="27" t="s">
        <v>309</v>
      </c>
      <c r="D83" s="29">
        <v>23</v>
      </c>
      <c r="E83" s="32" t="s">
        <v>402</v>
      </c>
    </row>
    <row r="84" spans="1:8">
      <c r="A84" s="8" t="s">
        <v>35</v>
      </c>
      <c r="B84" s="7" t="s">
        <v>25</v>
      </c>
      <c r="C84" s="27" t="s">
        <v>310</v>
      </c>
      <c r="D84" s="29">
        <v>23</v>
      </c>
      <c r="E84" s="32" t="s">
        <v>402</v>
      </c>
    </row>
    <row r="85" spans="1:8">
      <c r="A85" s="8" t="s">
        <v>162</v>
      </c>
      <c r="B85" s="7" t="s">
        <v>25</v>
      </c>
      <c r="C85" s="27" t="s">
        <v>311</v>
      </c>
      <c r="D85" s="29">
        <v>18.2</v>
      </c>
      <c r="E85" s="32" t="s">
        <v>402</v>
      </c>
    </row>
    <row r="86" spans="1:8">
      <c r="A86" s="7" t="s">
        <v>45</v>
      </c>
      <c r="B86" s="8" t="s">
        <v>44</v>
      </c>
      <c r="C86" s="27" t="s">
        <v>312</v>
      </c>
      <c r="D86" s="29">
        <v>22</v>
      </c>
      <c r="E86" s="32" t="s">
        <v>402</v>
      </c>
    </row>
    <row r="87" spans="1:8">
      <c r="A87" s="7" t="s">
        <v>46</v>
      </c>
      <c r="B87" s="8" t="s">
        <v>44</v>
      </c>
      <c r="C87" s="27" t="s">
        <v>313</v>
      </c>
      <c r="D87" s="29">
        <v>21</v>
      </c>
      <c r="E87" s="32" t="s">
        <v>402</v>
      </c>
    </row>
    <row r="88" spans="1:8">
      <c r="A88" s="13" t="s">
        <v>47</v>
      </c>
      <c r="B88" s="8" t="s">
        <v>44</v>
      </c>
      <c r="C88" s="27" t="s">
        <v>314</v>
      </c>
      <c r="D88" s="29">
        <v>21</v>
      </c>
      <c r="E88" s="32" t="s">
        <v>402</v>
      </c>
    </row>
    <row r="89" spans="1:8">
      <c r="A89" s="7" t="s">
        <v>48</v>
      </c>
      <c r="B89" s="8" t="s">
        <v>44</v>
      </c>
      <c r="C89" s="27" t="s">
        <v>315</v>
      </c>
      <c r="D89" s="29">
        <v>21.7</v>
      </c>
      <c r="E89" s="32" t="s">
        <v>402</v>
      </c>
      <c r="F89" s="25" t="s">
        <v>421</v>
      </c>
    </row>
    <row r="90" spans="1:8">
      <c r="A90" s="7" t="s">
        <v>119</v>
      </c>
      <c r="B90" s="8" t="s">
        <v>44</v>
      </c>
      <c r="C90" s="27" t="s">
        <v>316</v>
      </c>
      <c r="D90" s="29">
        <v>29</v>
      </c>
      <c r="E90" s="32" t="s">
        <v>402</v>
      </c>
      <c r="F90" s="25" t="s">
        <v>422</v>
      </c>
    </row>
    <row r="91" spans="1:8">
      <c r="A91" s="7" t="s">
        <v>120</v>
      </c>
      <c r="B91" s="8" t="s">
        <v>44</v>
      </c>
      <c r="C91" s="27" t="s">
        <v>317</v>
      </c>
      <c r="D91" s="29">
        <v>21</v>
      </c>
      <c r="E91" s="32" t="s">
        <v>402</v>
      </c>
      <c r="F91" s="25" t="s">
        <v>421</v>
      </c>
      <c r="G91" s="25" t="s">
        <v>405</v>
      </c>
      <c r="H91" s="24" t="s">
        <v>423</v>
      </c>
    </row>
    <row r="92" spans="1:8">
      <c r="A92" s="7" t="s">
        <v>49</v>
      </c>
      <c r="B92" s="7" t="s">
        <v>50</v>
      </c>
      <c r="C92" s="27" t="s">
        <v>318</v>
      </c>
      <c r="D92" s="29">
        <v>21.2</v>
      </c>
      <c r="E92" s="32" t="s">
        <v>402</v>
      </c>
    </row>
    <row r="93" spans="1:8">
      <c r="A93" s="7" t="s">
        <v>51</v>
      </c>
      <c r="B93" s="7" t="s">
        <v>50</v>
      </c>
      <c r="C93" s="27" t="s">
        <v>319</v>
      </c>
      <c r="D93" s="29">
        <v>21.2</v>
      </c>
      <c r="E93" s="32" t="s">
        <v>402</v>
      </c>
    </row>
    <row r="94" spans="1:8">
      <c r="A94" s="7" t="s">
        <v>52</v>
      </c>
      <c r="B94" s="7" t="s">
        <v>50</v>
      </c>
      <c r="C94" s="27" t="s">
        <v>320</v>
      </c>
      <c r="D94" s="29">
        <v>18</v>
      </c>
      <c r="E94" s="32" t="s">
        <v>402</v>
      </c>
    </row>
    <row r="95" spans="1:8">
      <c r="A95" s="7" t="s">
        <v>53</v>
      </c>
      <c r="B95" s="7" t="s">
        <v>50</v>
      </c>
      <c r="C95" s="27" t="s">
        <v>321</v>
      </c>
      <c r="D95" s="29">
        <v>21.2</v>
      </c>
      <c r="E95" s="32" t="s">
        <v>424</v>
      </c>
    </row>
    <row r="96" spans="1:8">
      <c r="A96" s="7" t="s">
        <v>137</v>
      </c>
      <c r="B96" s="7" t="s">
        <v>50</v>
      </c>
      <c r="C96" s="27" t="s">
        <v>322</v>
      </c>
      <c r="D96" s="29">
        <v>22</v>
      </c>
      <c r="E96" s="32" t="s">
        <v>402</v>
      </c>
    </row>
    <row r="97" spans="1:3">
      <c r="A97" s="8" t="s">
        <v>10</v>
      </c>
      <c r="B97" s="8" t="s">
        <v>89</v>
      </c>
      <c r="C97" s="27" t="s">
        <v>323</v>
      </c>
    </row>
    <row r="98" spans="1:3">
      <c r="A98" s="8" t="s">
        <v>11</v>
      </c>
      <c r="B98" s="8" t="s">
        <v>89</v>
      </c>
      <c r="C98" s="27" t="s">
        <v>324</v>
      </c>
    </row>
    <row r="99" spans="1:3">
      <c r="A99" s="8" t="s">
        <v>59</v>
      </c>
      <c r="B99" s="8" t="s">
        <v>89</v>
      </c>
      <c r="C99" s="27" t="s">
        <v>325</v>
      </c>
    </row>
    <row r="100" spans="1:3">
      <c r="A100" s="8" t="s">
        <v>92</v>
      </c>
      <c r="B100" s="8" t="s">
        <v>89</v>
      </c>
      <c r="C100" s="27" t="s">
        <v>326</v>
      </c>
    </row>
    <row r="101" spans="1:3">
      <c r="A101" s="8" t="s">
        <v>163</v>
      </c>
      <c r="B101" s="8" t="s">
        <v>89</v>
      </c>
      <c r="C101" s="27" t="s">
        <v>327</v>
      </c>
    </row>
    <row r="102" spans="1:3">
      <c r="A102" s="7" t="s">
        <v>121</v>
      </c>
      <c r="B102" s="7" t="s">
        <v>66</v>
      </c>
      <c r="C102" s="27" t="s">
        <v>328</v>
      </c>
    </row>
    <row r="103" spans="1:3">
      <c r="A103" s="7" t="s">
        <v>67</v>
      </c>
      <c r="B103" s="7" t="s">
        <v>66</v>
      </c>
      <c r="C103" s="27" t="s">
        <v>329</v>
      </c>
    </row>
    <row r="104" spans="1:3">
      <c r="A104" s="7" t="s">
        <v>68</v>
      </c>
      <c r="B104" s="7" t="s">
        <v>66</v>
      </c>
      <c r="C104" s="27" t="s">
        <v>330</v>
      </c>
    </row>
    <row r="105" spans="1:3">
      <c r="A105" s="7" t="s">
        <v>69</v>
      </c>
      <c r="B105" s="7" t="s">
        <v>66</v>
      </c>
      <c r="C105" s="27" t="s">
        <v>331</v>
      </c>
    </row>
    <row r="106" spans="1:3">
      <c r="A106" s="7" t="s">
        <v>122</v>
      </c>
      <c r="B106" s="7" t="s">
        <v>66</v>
      </c>
      <c r="C106" s="27" t="s">
        <v>332</v>
      </c>
    </row>
    <row r="107" spans="1:3">
      <c r="A107" s="7" t="s">
        <v>164</v>
      </c>
      <c r="B107" s="7" t="s">
        <v>66</v>
      </c>
      <c r="C107" s="27" t="s">
        <v>333</v>
      </c>
    </row>
    <row r="108" spans="1:3">
      <c r="A108" s="7" t="s">
        <v>71</v>
      </c>
      <c r="B108" s="7" t="s">
        <v>70</v>
      </c>
      <c r="C108" s="27" t="s">
        <v>334</v>
      </c>
    </row>
    <row r="109" spans="1:3">
      <c r="A109" s="7" t="s">
        <v>72</v>
      </c>
      <c r="B109" s="7" t="s">
        <v>70</v>
      </c>
      <c r="C109" s="27" t="s">
        <v>335</v>
      </c>
    </row>
    <row r="110" spans="1:3">
      <c r="A110" s="7" t="s">
        <v>123</v>
      </c>
      <c r="B110" s="7" t="s">
        <v>70</v>
      </c>
      <c r="C110" s="27" t="s">
        <v>336</v>
      </c>
    </row>
    <row r="111" spans="1:3">
      <c r="A111" s="7" t="s">
        <v>165</v>
      </c>
      <c r="B111" s="7" t="s">
        <v>70</v>
      </c>
      <c r="C111" s="27" t="s">
        <v>337</v>
      </c>
    </row>
    <row r="112" spans="1:3">
      <c r="A112" s="7" t="s">
        <v>166</v>
      </c>
      <c r="B112" s="7" t="s">
        <v>70</v>
      </c>
      <c r="C112" s="27" t="s">
        <v>338</v>
      </c>
    </row>
    <row r="113" spans="1:3">
      <c r="A113" s="8" t="s">
        <v>12</v>
      </c>
      <c r="B113" s="8" t="s">
        <v>94</v>
      </c>
      <c r="C113" s="27" t="s">
        <v>339</v>
      </c>
    </row>
    <row r="114" spans="1:3">
      <c r="A114" s="8" t="s">
        <v>14</v>
      </c>
      <c r="B114" s="8" t="s">
        <v>94</v>
      </c>
      <c r="C114" s="27" t="s">
        <v>340</v>
      </c>
    </row>
    <row r="115" spans="1:3">
      <c r="A115" s="8" t="s">
        <v>21</v>
      </c>
      <c r="B115" s="8" t="s">
        <v>94</v>
      </c>
      <c r="C115" s="27" t="s">
        <v>341</v>
      </c>
    </row>
    <row r="116" spans="1:3">
      <c r="A116" s="8" t="s">
        <v>20</v>
      </c>
      <c r="B116" s="8" t="s">
        <v>94</v>
      </c>
      <c r="C116" s="27" t="s">
        <v>342</v>
      </c>
    </row>
    <row r="117" spans="1:3">
      <c r="A117" s="8" t="s">
        <v>43</v>
      </c>
      <c r="B117" s="8" t="s">
        <v>94</v>
      </c>
      <c r="C117" s="27" t="s">
        <v>343</v>
      </c>
    </row>
    <row r="118" spans="1:3">
      <c r="A118" s="8" t="s">
        <v>41</v>
      </c>
      <c r="B118" s="8" t="s">
        <v>94</v>
      </c>
      <c r="C118" s="27" t="s">
        <v>344</v>
      </c>
    </row>
    <row r="119" spans="1:3">
      <c r="A119" s="8" t="s">
        <v>42</v>
      </c>
      <c r="B119" s="8" t="s">
        <v>94</v>
      </c>
      <c r="C119" s="27" t="s">
        <v>345</v>
      </c>
    </row>
    <row r="120" spans="1:3">
      <c r="A120" s="8" t="s">
        <v>346</v>
      </c>
      <c r="B120" s="8" t="s">
        <v>94</v>
      </c>
      <c r="C120" s="27" t="s">
        <v>347</v>
      </c>
    </row>
    <row r="121" spans="1:3">
      <c r="A121" s="8" t="s">
        <v>125</v>
      </c>
      <c r="B121" s="8" t="s">
        <v>94</v>
      </c>
      <c r="C121" s="27" t="s">
        <v>348</v>
      </c>
    </row>
    <row r="122" spans="1:3">
      <c r="A122" s="8" t="s">
        <v>126</v>
      </c>
      <c r="B122" s="8" t="s">
        <v>94</v>
      </c>
      <c r="C122" s="27" t="s">
        <v>349</v>
      </c>
    </row>
    <row r="123" spans="1:3">
      <c r="A123" s="8" t="s">
        <v>127</v>
      </c>
      <c r="B123" s="8" t="s">
        <v>94</v>
      </c>
      <c r="C123" s="27" t="s">
        <v>350</v>
      </c>
    </row>
    <row r="124" spans="1:3">
      <c r="A124" s="8" t="s">
        <v>138</v>
      </c>
      <c r="B124" s="8" t="s">
        <v>94</v>
      </c>
      <c r="C124" s="27" t="s">
        <v>351</v>
      </c>
    </row>
    <row r="125" spans="1:3">
      <c r="A125" s="8" t="s">
        <v>139</v>
      </c>
      <c r="B125" s="8" t="s">
        <v>94</v>
      </c>
      <c r="C125" s="27" t="s">
        <v>352</v>
      </c>
    </row>
    <row r="126" spans="1:3">
      <c r="A126" s="8" t="s">
        <v>168</v>
      </c>
      <c r="B126" s="8" t="s">
        <v>94</v>
      </c>
      <c r="C126" s="27" t="s">
        <v>353</v>
      </c>
    </row>
    <row r="127" spans="1:3">
      <c r="A127" s="8" t="s">
        <v>169</v>
      </c>
      <c r="B127" s="8" t="s">
        <v>94</v>
      </c>
      <c r="C127" s="27" t="s">
        <v>354</v>
      </c>
    </row>
    <row r="128" spans="1:3">
      <c r="A128" s="8" t="s">
        <v>170</v>
      </c>
      <c r="B128" s="8" t="s">
        <v>94</v>
      </c>
      <c r="C128" s="27" t="s">
        <v>354</v>
      </c>
    </row>
    <row r="129" spans="1:3">
      <c r="A129" s="8" t="s">
        <v>171</v>
      </c>
      <c r="B129" s="8" t="s">
        <v>94</v>
      </c>
      <c r="C129" s="27" t="s">
        <v>354</v>
      </c>
    </row>
    <row r="130" spans="1:3">
      <c r="A130" s="8" t="s">
        <v>19</v>
      </c>
      <c r="B130" s="8" t="s">
        <v>15</v>
      </c>
      <c r="C130" s="27" t="s">
        <v>355</v>
      </c>
    </row>
    <row r="131" spans="1:3">
      <c r="A131" s="7" t="s">
        <v>18</v>
      </c>
      <c r="B131" s="8" t="s">
        <v>15</v>
      </c>
      <c r="C131" s="27" t="s">
        <v>355</v>
      </c>
    </row>
    <row r="132" spans="1:3">
      <c r="A132" s="7" t="s">
        <v>36</v>
      </c>
      <c r="B132" s="8" t="s">
        <v>15</v>
      </c>
      <c r="C132" s="27" t="s">
        <v>356</v>
      </c>
    </row>
    <row r="133" spans="1:3">
      <c r="A133" s="7" t="s">
        <v>77</v>
      </c>
      <c r="B133" s="8" t="s">
        <v>15</v>
      </c>
      <c r="C133" s="27" t="s">
        <v>357</v>
      </c>
    </row>
    <row r="134" spans="1:3">
      <c r="A134" s="7" t="s">
        <v>167</v>
      </c>
      <c r="B134" s="8" t="s">
        <v>15</v>
      </c>
      <c r="C134" s="27" t="s">
        <v>358</v>
      </c>
    </row>
    <row r="135" spans="1:3">
      <c r="A135" s="7" t="s">
        <v>172</v>
      </c>
      <c r="B135" s="7" t="s">
        <v>173</v>
      </c>
      <c r="C135" s="27" t="s">
        <v>359</v>
      </c>
    </row>
    <row r="136" spans="1:3">
      <c r="A136" s="17" t="s">
        <v>174</v>
      </c>
      <c r="B136" s="17" t="s">
        <v>175</v>
      </c>
      <c r="C136" s="27" t="s">
        <v>360</v>
      </c>
    </row>
    <row r="137" spans="1:3">
      <c r="A137" s="7" t="s">
        <v>177</v>
      </c>
      <c r="B137" s="7" t="s">
        <v>176</v>
      </c>
      <c r="C137" s="27" t="s">
        <v>361</v>
      </c>
    </row>
    <row r="138" spans="1:3">
      <c r="A138" s="7" t="s">
        <v>178</v>
      </c>
      <c r="B138" s="7" t="s">
        <v>179</v>
      </c>
      <c r="C138" s="27" t="s">
        <v>362</v>
      </c>
    </row>
    <row r="139" spans="1:3">
      <c r="A139" s="7" t="s">
        <v>180</v>
      </c>
      <c r="B139" s="7" t="s">
        <v>179</v>
      </c>
      <c r="C139" s="27" t="s">
        <v>363</v>
      </c>
    </row>
    <row r="140" spans="1:3">
      <c r="A140" s="7" t="s">
        <v>181</v>
      </c>
      <c r="B140" s="7" t="s">
        <v>179</v>
      </c>
      <c r="C140" s="27" t="s">
        <v>364</v>
      </c>
    </row>
    <row r="141" spans="1:3">
      <c r="A141" s="7" t="s">
        <v>182</v>
      </c>
      <c r="B141" s="7" t="s">
        <v>179</v>
      </c>
      <c r="C141" s="27" t="s">
        <v>365</v>
      </c>
    </row>
    <row r="142" spans="1:3">
      <c r="A142" s="7" t="s">
        <v>183</v>
      </c>
      <c r="B142" s="7" t="s">
        <v>179</v>
      </c>
      <c r="C142" s="27" t="s">
        <v>366</v>
      </c>
    </row>
    <row r="143" spans="1:3">
      <c r="A143" s="7" t="s">
        <v>185</v>
      </c>
      <c r="B143" s="7" t="s">
        <v>184</v>
      </c>
      <c r="C143" s="27" t="s">
        <v>367</v>
      </c>
    </row>
    <row r="144" spans="1:3">
      <c r="A144" s="7" t="s">
        <v>186</v>
      </c>
      <c r="B144" s="7" t="s">
        <v>184</v>
      </c>
      <c r="C144" s="27" t="s">
        <v>368</v>
      </c>
    </row>
    <row r="145" spans="1:3">
      <c r="A145" s="7" t="s">
        <v>187</v>
      </c>
      <c r="B145" s="7" t="s">
        <v>184</v>
      </c>
      <c r="C145" s="27" t="s">
        <v>369</v>
      </c>
    </row>
    <row r="146" spans="1:3">
      <c r="A146" s="7" t="s">
        <v>188</v>
      </c>
      <c r="B146" s="7" t="s">
        <v>184</v>
      </c>
      <c r="C146" s="27" t="s">
        <v>370</v>
      </c>
    </row>
    <row r="147" spans="1:3">
      <c r="A147" s="7" t="s">
        <v>189</v>
      </c>
      <c r="B147" s="7" t="s">
        <v>190</v>
      </c>
      <c r="C147" s="27" t="s">
        <v>371</v>
      </c>
    </row>
    <row r="148" spans="1:3">
      <c r="A148" s="7" t="s">
        <v>191</v>
      </c>
      <c r="B148" s="7" t="s">
        <v>190</v>
      </c>
      <c r="C148" s="27" t="s">
        <v>372</v>
      </c>
    </row>
    <row r="149" spans="1:3">
      <c r="A149" s="7" t="s">
        <v>192</v>
      </c>
      <c r="B149" s="7" t="s">
        <v>190</v>
      </c>
      <c r="C149" s="27" t="s">
        <v>373</v>
      </c>
    </row>
    <row r="150" spans="1:3">
      <c r="A150" s="7" t="s">
        <v>193</v>
      </c>
      <c r="B150" s="7" t="s">
        <v>194</v>
      </c>
      <c r="C150" s="27" t="s">
        <v>374</v>
      </c>
    </row>
    <row r="151" spans="1:3">
      <c r="A151" s="7" t="s">
        <v>195</v>
      </c>
      <c r="B151" s="7" t="s">
        <v>194</v>
      </c>
      <c r="C151" s="27" t="s">
        <v>375</v>
      </c>
    </row>
    <row r="152" spans="1:3">
      <c r="A152" s="7" t="s">
        <v>196</v>
      </c>
      <c r="B152" s="7" t="s">
        <v>194</v>
      </c>
      <c r="C152" s="27" t="s">
        <v>376</v>
      </c>
    </row>
    <row r="153" spans="1:3">
      <c r="A153" s="7" t="s">
        <v>197</v>
      </c>
      <c r="B153" s="7" t="s">
        <v>194</v>
      </c>
      <c r="C153" s="27" t="s">
        <v>377</v>
      </c>
    </row>
    <row r="154" spans="1:3">
      <c r="A154" s="7" t="s">
        <v>198</v>
      </c>
      <c r="B154" s="7" t="s">
        <v>194</v>
      </c>
      <c r="C154" s="27" t="s">
        <v>378</v>
      </c>
    </row>
    <row r="155" spans="1:3">
      <c r="A155" s="7" t="s">
        <v>199</v>
      </c>
      <c r="B155" s="7" t="s">
        <v>200</v>
      </c>
      <c r="C155" s="27" t="s">
        <v>379</v>
      </c>
    </row>
    <row r="156" spans="1:3">
      <c r="A156" s="7" t="s">
        <v>201</v>
      </c>
      <c r="B156" s="7" t="s">
        <v>200</v>
      </c>
      <c r="C156" s="27" t="s">
        <v>380</v>
      </c>
    </row>
    <row r="157" spans="1:3">
      <c r="A157" s="7" t="s">
        <v>202</v>
      </c>
      <c r="B157" s="7" t="s">
        <v>203</v>
      </c>
      <c r="C157" s="27" t="s">
        <v>381</v>
      </c>
    </row>
    <row r="158" spans="1:3">
      <c r="A158" s="7" t="s">
        <v>204</v>
      </c>
      <c r="B158" s="7" t="s">
        <v>203</v>
      </c>
      <c r="C158" s="27" t="s">
        <v>382</v>
      </c>
    </row>
    <row r="159" spans="1:3">
      <c r="A159" s="7" t="s">
        <v>205</v>
      </c>
      <c r="B159" s="7" t="s">
        <v>206</v>
      </c>
      <c r="C159" s="27" t="s">
        <v>383</v>
      </c>
    </row>
    <row r="160" spans="1:3">
      <c r="A160" s="7" t="s">
        <v>207</v>
      </c>
      <c r="B160" s="7" t="s">
        <v>206</v>
      </c>
      <c r="C160" s="27" t="s">
        <v>384</v>
      </c>
    </row>
    <row r="161" spans="1:3">
      <c r="A161" s="7" t="s">
        <v>208</v>
      </c>
      <c r="B161" s="7" t="s">
        <v>206</v>
      </c>
      <c r="C161" s="27" t="s">
        <v>385</v>
      </c>
    </row>
    <row r="162" spans="1:3">
      <c r="A162" s="7" t="s">
        <v>209</v>
      </c>
      <c r="B162" s="7" t="s">
        <v>206</v>
      </c>
      <c r="C162" s="27" t="s">
        <v>386</v>
      </c>
    </row>
    <row r="163" spans="1:3">
      <c r="A163" s="7" t="s">
        <v>210</v>
      </c>
      <c r="B163" s="7" t="s">
        <v>211</v>
      </c>
      <c r="C163" s="27" t="s">
        <v>387</v>
      </c>
    </row>
    <row r="164" spans="1:3">
      <c r="A164" s="7" t="s">
        <v>212</v>
      </c>
      <c r="B164" s="7" t="s">
        <v>211</v>
      </c>
      <c r="C164" s="27" t="s">
        <v>388</v>
      </c>
    </row>
    <row r="165" spans="1:3">
      <c r="A165" s="7" t="s">
        <v>213</v>
      </c>
      <c r="B165" s="7" t="s">
        <v>214</v>
      </c>
      <c r="C165" s="27" t="s">
        <v>389</v>
      </c>
    </row>
    <row r="166" spans="1:3">
      <c r="A166" s="7" t="s">
        <v>215</v>
      </c>
      <c r="B166" s="7" t="s">
        <v>214</v>
      </c>
      <c r="C166" s="27" t="s">
        <v>390</v>
      </c>
    </row>
    <row r="167" spans="1:3">
      <c r="A167" s="7" t="s">
        <v>216</v>
      </c>
      <c r="B167" s="7" t="s">
        <v>217</v>
      </c>
      <c r="C167" s="27" t="s">
        <v>391</v>
      </c>
    </row>
    <row r="168" spans="1:3">
      <c r="A168" s="3" t="s">
        <v>218</v>
      </c>
      <c r="B168" s="3" t="s">
        <v>217</v>
      </c>
      <c r="C168" s="27" t="s">
        <v>392</v>
      </c>
    </row>
  </sheetData>
  <autoFilter ref="A1:B168" xr:uid="{F9B3300E-DF26-F94C-8C64-F23D073DB756}"/>
  <hyperlinks>
    <hyperlink ref="C52" r:id="rId1" xr:uid="{58510F67-678F-0741-A058-884F4C0718F2}"/>
    <hyperlink ref="C53" r:id="rId2" xr:uid="{345C88D6-9366-C144-B341-65E7C136513C}"/>
    <hyperlink ref="C58" r:id="rId3" xr:uid="{8A00F674-1ECE-694B-8113-ABF8533F1D4D}"/>
    <hyperlink ref="C70" r:id="rId4" xr:uid="{9B886A90-1F44-5544-9C99-296A35945109}"/>
    <hyperlink ref="C138" r:id="rId5" xr:uid="{E23BA7C1-F0FA-AC4B-9542-0B1F7477AF0D}"/>
    <hyperlink ref="C127" r:id="rId6" xr:uid="{9DBB8CF5-6811-BE40-80BE-EEA01D9B47FE}"/>
    <hyperlink ref="C2" r:id="rId7" xr:uid="{061A2156-ABB3-452A-BEAC-D92652B4557E}"/>
    <hyperlink ref="C3" r:id="rId8" xr:uid="{B1896947-BAFC-4956-82F9-C7449D105A51}"/>
    <hyperlink ref="C4" r:id="rId9" xr:uid="{0BCDA5BB-BAE5-467D-BBDC-06D67687A537}"/>
    <hyperlink ref="C5" r:id="rId10" xr:uid="{1AB6BCE3-0CBF-413F-A84B-4B2BD5657C4A}"/>
    <hyperlink ref="C6" r:id="rId11" xr:uid="{1A1509A3-E13A-4ADA-A342-DBE52D0BEEB7}"/>
    <hyperlink ref="C7" r:id="rId12" xr:uid="{13F16745-DC27-4DE6-B22E-65D6D0250C45}"/>
    <hyperlink ref="C8" r:id="rId13" xr:uid="{7481E9FC-C8FE-41E4-A9B7-8FB9274CA816}"/>
    <hyperlink ref="C9" r:id="rId14" xr:uid="{29EF82CB-685F-4FBD-80AB-B3323DBF7324}"/>
    <hyperlink ref="C10" r:id="rId15" xr:uid="{3AC0D966-7C1F-48D0-9EB1-8E126B7DB5E1}"/>
    <hyperlink ref="C12" r:id="rId16" xr:uid="{C5E4CEF2-CF00-4CB9-90E2-EFD42F4CA038}"/>
    <hyperlink ref="C11" r:id="rId17" xr:uid="{247F4473-B86F-487B-AC04-25E1641FDDBB}"/>
    <hyperlink ref="C13" r:id="rId18" xr:uid="{BAE001F8-3BDB-44CB-89C5-FCBC1114F5B7}"/>
    <hyperlink ref="C14" r:id="rId19" xr:uid="{165BF5E0-7C23-40B2-99F9-3A2B0DBF3984}"/>
    <hyperlink ref="C15" r:id="rId20" xr:uid="{EA706CEF-1D1D-4A75-AC1E-AFAEC606356D}"/>
    <hyperlink ref="C16" r:id="rId21" xr:uid="{5EAAAED8-52AB-4AD8-BB10-AAE871DF67D7}"/>
    <hyperlink ref="C17" r:id="rId22" xr:uid="{A933BA57-2330-4955-9726-B5C1CCCF0DA9}"/>
    <hyperlink ref="C18" r:id="rId23" xr:uid="{A99D8C1A-B9C8-4F60-BDAF-6FC1B5D90CCC}"/>
    <hyperlink ref="C19" r:id="rId24" xr:uid="{DC86E1FD-4B2E-4059-BDD8-3098F68C2CC9}"/>
    <hyperlink ref="C20" r:id="rId25" xr:uid="{7833AE97-F91E-4AE3-91C5-B2311CAD57D2}"/>
    <hyperlink ref="C21" r:id="rId26" xr:uid="{62FE2837-D040-4716-BC0E-B453C747B5E9}"/>
    <hyperlink ref="C22" r:id="rId27" xr:uid="{CBE4BD62-ED38-4B58-B309-64B2D99B0D1A}"/>
    <hyperlink ref="C23" r:id="rId28" xr:uid="{2C8AD0EB-A6FB-4F34-A32F-5B8C6A256B35}"/>
    <hyperlink ref="C24" r:id="rId29" xr:uid="{75EBA1D3-C178-402D-AF95-D2687CB2C82A}"/>
    <hyperlink ref="C25" r:id="rId30" xr:uid="{0908879B-747A-40D8-94B3-7FA69AB860E6}"/>
    <hyperlink ref="C26" r:id="rId31" xr:uid="{A622E532-2836-4464-982D-8984C10FBD09}"/>
    <hyperlink ref="C27" r:id="rId32" xr:uid="{7707805D-F33D-4A4E-A905-B78E3272E120}"/>
    <hyperlink ref="C28" r:id="rId33" xr:uid="{ED2B4BBF-A885-4390-ABA2-FFAD4B4BB8EC}"/>
    <hyperlink ref="C29" r:id="rId34" xr:uid="{3E90F0F3-2938-4664-AC90-6A87C0EE20D2}"/>
    <hyperlink ref="C30" r:id="rId35" xr:uid="{8D4664A9-BA9C-4718-A782-AF549C76F6B7}"/>
    <hyperlink ref="C31" r:id="rId36" xr:uid="{B6C8B050-BFF9-44B2-A033-B2AFA9FA3C16}"/>
    <hyperlink ref="C32" r:id="rId37" xr:uid="{A27F4E7E-F4C4-45CA-BFF4-FC568F9BDE6F}"/>
    <hyperlink ref="C33" r:id="rId38" xr:uid="{E394385B-EAAD-408E-8DD8-09D9E15AF1A4}"/>
    <hyperlink ref="C34" r:id="rId39" xr:uid="{D705FC39-C6DC-4C1D-B584-B4986F354EB9}"/>
    <hyperlink ref="C35" r:id="rId40" xr:uid="{108AFB83-663C-48FE-98AF-CD4CE61882D2}"/>
    <hyperlink ref="C36" r:id="rId41" xr:uid="{4B4B37BF-0A86-4E90-9255-DB8C5EAD9E3D}"/>
    <hyperlink ref="C37" r:id="rId42" xr:uid="{D99F4385-8F08-4754-9901-8820D6EA9DF4}"/>
    <hyperlink ref="C38" r:id="rId43" xr:uid="{7B1F3027-3ED7-4C51-B480-4E75C4154D6E}"/>
    <hyperlink ref="C39" r:id="rId44" xr:uid="{C73993F4-8289-4634-9C4A-D6CBC30B2FED}"/>
    <hyperlink ref="C40" r:id="rId45" xr:uid="{9B67B836-A95E-4826-A3EF-57FCBB0FEAFB}"/>
    <hyperlink ref="C41" r:id="rId46" xr:uid="{E62FE626-4881-42E7-BDCE-DB65AEAB9EA0}"/>
    <hyperlink ref="C42" r:id="rId47" xr:uid="{435A4359-E0B5-438A-B9DA-6F4462570210}"/>
    <hyperlink ref="C43" r:id="rId48" xr:uid="{BB756FB9-D19D-4D8A-B09C-5FFBF59658AD}"/>
    <hyperlink ref="C44" r:id="rId49" xr:uid="{79F0F2BD-5060-45C1-840B-C3417A3DCAD2}"/>
    <hyperlink ref="C45" r:id="rId50" xr:uid="{98665DD2-4634-4CAD-A409-4D09D82CDD08}"/>
    <hyperlink ref="C46" r:id="rId51" xr:uid="{25BB9ACE-75C6-47E9-A81A-C159C45B9A81}"/>
    <hyperlink ref="C47" r:id="rId52" xr:uid="{51E3C4A6-9687-4105-B99F-26190FBCD67E}"/>
    <hyperlink ref="C48" r:id="rId53" xr:uid="{0A8B00FA-6986-4915-9D2F-BE7FADE2280B}"/>
    <hyperlink ref="C49" r:id="rId54" xr:uid="{0668B86D-BD95-4F4E-B000-C63AA528D1EF}"/>
    <hyperlink ref="C50" r:id="rId55" xr:uid="{8D8E2907-6DAE-4289-8BFD-ED26B0F089E8}"/>
    <hyperlink ref="C51" r:id="rId56" xr:uid="{41BB9CDD-3BF8-4E78-9D28-E8F40C6DAA6E}"/>
    <hyperlink ref="C54" r:id="rId57" xr:uid="{EB0F6FB4-5A01-4D9B-A0DE-A0DD8EDD9640}"/>
    <hyperlink ref="C55" r:id="rId58" xr:uid="{FBCC799A-F252-4B26-ABBF-17A72A9358B4}"/>
    <hyperlink ref="C56" r:id="rId59" xr:uid="{975626C5-D8E9-4164-B594-46244C129FB4}"/>
    <hyperlink ref="C57" r:id="rId60" xr:uid="{909BC86E-ECC6-47BA-BABC-81F5F766BA35}"/>
    <hyperlink ref="C59" r:id="rId61" xr:uid="{4B6DA8D9-33C9-47A7-BEAE-784A8F96EE84}"/>
    <hyperlink ref="C60" r:id="rId62" xr:uid="{40E52F27-01B5-4AC4-9F56-9039B54E12FC}"/>
    <hyperlink ref="C61" r:id="rId63" xr:uid="{05B9A2E3-E574-4D8F-B14D-6C64F82E44E8}"/>
    <hyperlink ref="C62" r:id="rId64" xr:uid="{DECC03D7-2870-4D96-AEAE-D7679A7D5BB1}"/>
    <hyperlink ref="C63" r:id="rId65" xr:uid="{FD01BA48-3D36-44A4-BD03-7C94895749F3}"/>
    <hyperlink ref="C64" r:id="rId66" xr:uid="{B598E9D2-2D93-425D-BB98-6B6D696A9D44}"/>
    <hyperlink ref="C65" r:id="rId67" xr:uid="{993FB3E3-0369-42E2-AAEC-E8DA5EE64222}"/>
    <hyperlink ref="C66" r:id="rId68" xr:uid="{0ACDC49B-37AD-4FD4-888D-DB8CCC4FEFF0}"/>
    <hyperlink ref="C67" r:id="rId69" xr:uid="{01BE6FB4-F938-4C4B-B98E-7197BA96A4C2}"/>
    <hyperlink ref="C68" r:id="rId70" xr:uid="{EF2580D8-49BD-4C90-AA1F-557D1C4E8B2E}"/>
    <hyperlink ref="C69" r:id="rId71" xr:uid="{8DCFE425-8A7B-4A1B-8DA0-BC2374167BEC}"/>
    <hyperlink ref="C71" r:id="rId72" xr:uid="{0BFDD4C9-87D7-4834-B6FF-70F1C349A9F6}"/>
    <hyperlink ref="C72" r:id="rId73" xr:uid="{494F9D7F-3151-49CA-8BE6-E77FBD268089}"/>
    <hyperlink ref="C73" r:id="rId74" xr:uid="{9C521105-D131-432D-83A9-E63EAA0A6C50}"/>
    <hyperlink ref="C74" r:id="rId75" xr:uid="{22EAA2B1-9FDD-420F-9E2F-DB53053686E2}"/>
    <hyperlink ref="C75" r:id="rId76" xr:uid="{3834C7C9-0729-43F7-A0D0-ECF8E167DD0A}"/>
    <hyperlink ref="C76" r:id="rId77" xr:uid="{CF284726-4B44-4C46-8F61-124DD716D969}"/>
    <hyperlink ref="C77" r:id="rId78" xr:uid="{35581FED-EE5E-4A56-9403-93748FD966B4}"/>
    <hyperlink ref="C78" r:id="rId79" xr:uid="{48DDECAD-F4F5-44C0-957C-AD34E4041EAE}"/>
    <hyperlink ref="C79" r:id="rId80" xr:uid="{BA0A07AE-9B0C-4C2D-B858-743D577EFA16}"/>
    <hyperlink ref="C80" r:id="rId81" xr:uid="{03855A8D-A347-4576-8F62-D089ABBF6585}"/>
    <hyperlink ref="C81" r:id="rId82" xr:uid="{48E74D5B-B4FF-4DAE-AAAD-6E9527662CE4}"/>
    <hyperlink ref="C82" r:id="rId83" xr:uid="{D157A467-D5E5-4DF5-99D5-B232173179A0}"/>
    <hyperlink ref="C83" r:id="rId84" xr:uid="{A2E8F23A-BA6F-4087-AF6F-2458EAE35A1C}"/>
    <hyperlink ref="C84" r:id="rId85" xr:uid="{7DD5D735-26B8-499C-8719-4CC60D174661}"/>
    <hyperlink ref="C85" r:id="rId86" xr:uid="{366740E7-5FDF-4776-BF3C-A27C91DC7DE6}"/>
    <hyperlink ref="C86" r:id="rId87" xr:uid="{BA8430E0-604D-4FE5-B85C-C78D9B1105A5}"/>
    <hyperlink ref="C87" r:id="rId88" xr:uid="{D6C51741-B0AD-4ACB-AB60-110150746168}"/>
    <hyperlink ref="C88" r:id="rId89" xr:uid="{C3B03397-E2CC-4D1F-8C31-C481E5A54EF5}"/>
    <hyperlink ref="C89" r:id="rId90" xr:uid="{59E3D68E-2B59-4EAA-81C0-2E7B9295EE1E}"/>
    <hyperlink ref="C90" r:id="rId91" xr:uid="{46E2DF07-AC46-4F28-B598-B18657C2846E}"/>
    <hyperlink ref="C91" r:id="rId92" xr:uid="{AC587FEE-9040-4FBE-B271-D4301F52D832}"/>
    <hyperlink ref="C92" r:id="rId93" xr:uid="{003A3313-F2C5-49D8-BEC4-15CA08D2E296}"/>
    <hyperlink ref="C93" r:id="rId94" xr:uid="{CD43C2D0-9F1F-4D64-9923-9390C41026C1}"/>
    <hyperlink ref="C94" r:id="rId95" xr:uid="{C4A4721C-2227-4D5C-B037-C4EBEA92B407}"/>
    <hyperlink ref="C95" r:id="rId96" xr:uid="{0775187A-1282-4133-A1F6-B66578E34F04}"/>
    <hyperlink ref="C96" r:id="rId97" xr:uid="{75726430-C02B-4914-92BE-56F7B373FBB6}"/>
    <hyperlink ref="C97" r:id="rId98" xr:uid="{6A6639FD-30F9-40CE-8C25-C892EB0D8218}"/>
    <hyperlink ref="C98" r:id="rId99" xr:uid="{447C65B4-3143-4B67-9294-699E3EC3BFF7}"/>
    <hyperlink ref="C99" r:id="rId100" xr:uid="{DE6FEA58-D6C7-4117-9492-30FB4AE79ADD}"/>
    <hyperlink ref="C100" r:id="rId101" xr:uid="{6226E411-BBBB-4709-BF54-0C62F49DA6DD}"/>
    <hyperlink ref="C101" r:id="rId102" xr:uid="{67EDDA1D-C4DE-45FC-BFD5-E6DC13321577}"/>
    <hyperlink ref="C102" r:id="rId103" xr:uid="{A19B5E6E-5915-4139-84B1-DC5AD93C7A50}"/>
    <hyperlink ref="C103" r:id="rId104" xr:uid="{4A8A438A-4D5E-4852-8A3F-A6D1B07DFAE1}"/>
    <hyperlink ref="C104" r:id="rId105" xr:uid="{D8250458-48A5-4C3E-817D-F1545D247A83}"/>
    <hyperlink ref="C105" r:id="rId106" xr:uid="{02006926-27D5-490F-B7A5-E91D7C9430C6}"/>
    <hyperlink ref="C106" r:id="rId107" xr:uid="{11206A45-EC3B-4CF7-9733-21BFE0EC98E4}"/>
    <hyperlink ref="C107" r:id="rId108" xr:uid="{6902366E-07A7-47A1-A884-DBC9B4CD3122}"/>
    <hyperlink ref="C108" r:id="rId109" xr:uid="{D6483CB0-23E2-43C7-9BBB-5A43F0B02836}"/>
    <hyperlink ref="C109" r:id="rId110" xr:uid="{6DCFAA54-FCE0-4F8F-8104-53F72832F0D8}"/>
    <hyperlink ref="C110" r:id="rId111" xr:uid="{93DD7BBA-2CB3-40D0-83C1-A5A050A2CA9D}"/>
    <hyperlink ref="C111" r:id="rId112" xr:uid="{342ABD53-BD96-49F4-9F52-58D923D376F0}"/>
    <hyperlink ref="C112" r:id="rId113" xr:uid="{98391FF6-65F8-4EF1-A74D-CF5892A9C334}"/>
    <hyperlink ref="C113" r:id="rId114" xr:uid="{3DA42565-F2AF-4FEF-A257-1736EA2AFCEB}"/>
    <hyperlink ref="C114" r:id="rId115" xr:uid="{179BD4AB-A16C-489C-9E2C-AFF57870C883}"/>
    <hyperlink ref="C115" r:id="rId116" xr:uid="{DE0F7DC6-65F2-4945-AE67-4490B22BEF33}"/>
    <hyperlink ref="C116" r:id="rId117" xr:uid="{AC090003-0F7E-495B-9CE2-4BF31354C8DD}"/>
    <hyperlink ref="C117" r:id="rId118" xr:uid="{382D34DB-ADCA-4BB0-B4CB-E1DBD6759190}"/>
    <hyperlink ref="C118" r:id="rId119" xr:uid="{8AEB0A1C-35B1-4C54-993E-BA7B718B00F2}"/>
    <hyperlink ref="C119" r:id="rId120" xr:uid="{83DD50D9-2EEA-4556-AAC8-F33753672B59}"/>
    <hyperlink ref="C120" r:id="rId121" xr:uid="{DB2BE351-FA72-4FA5-80D1-3FDC68EE8D97}"/>
    <hyperlink ref="C121" r:id="rId122" xr:uid="{0F5A6EDE-5AF1-46E9-A6D4-5C016AB88D4A}"/>
    <hyperlink ref="C122" r:id="rId123" xr:uid="{8A5B99A9-FEEF-46C2-83C9-9127E7FF32DC}"/>
    <hyperlink ref="C123" r:id="rId124" xr:uid="{8FFFB3E9-E015-4AAD-8A98-F48E41028F0B}"/>
    <hyperlink ref="C124" r:id="rId125" xr:uid="{9FF680E1-9F38-4BDE-9169-754F38C1F8AD}"/>
    <hyperlink ref="C125" r:id="rId126" xr:uid="{33D8FB50-D262-4247-8A73-E1B7C03CB9A4}"/>
    <hyperlink ref="C126" r:id="rId127" xr:uid="{3A0D3B93-0A03-4902-9112-F6EFC35EBBEA}"/>
    <hyperlink ref="C128" r:id="rId128" xr:uid="{CE425232-2565-418C-9FE5-F5E744CA13A7}"/>
    <hyperlink ref="C129" r:id="rId129" xr:uid="{63BF9AA7-922D-4506-AC86-CC9DE84014F3}"/>
    <hyperlink ref="C130" r:id="rId130" xr:uid="{9C81A0C4-A69A-4774-8F36-88A40F17FD67}"/>
    <hyperlink ref="C131" r:id="rId131" xr:uid="{47C26285-AD1A-41F4-84E2-181EBBC805EC}"/>
    <hyperlink ref="C132" r:id="rId132" xr:uid="{A391D5EC-3812-44CF-A497-FA432C721F25}"/>
    <hyperlink ref="C133" r:id="rId133" xr:uid="{4538E6E7-CDBD-4F7E-924C-51B24233D77A}"/>
    <hyperlink ref="C134" r:id="rId134" xr:uid="{1F79866F-C977-42DB-BAD3-20C759D9C104}"/>
    <hyperlink ref="C135" r:id="rId135" xr:uid="{FEC76CB7-1794-4246-B9C2-0C38D6492DD4}"/>
    <hyperlink ref="C136" r:id="rId136" xr:uid="{73709507-7B5A-45E8-96FD-AB9CD5F2F568}"/>
    <hyperlink ref="C137" r:id="rId137" xr:uid="{062F861C-B412-46A8-BF01-1F1CCD19B79E}"/>
    <hyperlink ref="C139" r:id="rId138" xr:uid="{E4158FDC-7FC5-4312-BBBD-22C38048A479}"/>
    <hyperlink ref="C140" r:id="rId139" xr:uid="{B3180159-AD7B-416B-A9A8-76A8223BFA89}"/>
    <hyperlink ref="C141" r:id="rId140" xr:uid="{B6E78AE9-1B57-493A-AF67-7E64C5BB95F6}"/>
    <hyperlink ref="C142" r:id="rId141" xr:uid="{7239D6BE-524E-4CAD-8C15-9E432501CE29}"/>
    <hyperlink ref="C144" r:id="rId142" xr:uid="{5744A9D6-808B-4805-8060-740A214DD7B6}"/>
    <hyperlink ref="C143" r:id="rId143" xr:uid="{16FBE4FB-F973-4126-B7BF-D184228BC70A}"/>
    <hyperlink ref="C145" r:id="rId144" xr:uid="{DB7129B5-0780-4B8C-96D0-6FCD9329DD66}"/>
    <hyperlink ref="C146" r:id="rId145" xr:uid="{73D91C02-5176-42A3-81F8-3260D63D8866}"/>
    <hyperlink ref="C147" r:id="rId146" xr:uid="{BD550B3C-A396-4EA0-B127-8659A8C8662B}"/>
    <hyperlink ref="C148" r:id="rId147" xr:uid="{6A6FE59B-4AE6-4F35-96EF-419FC49143B4}"/>
    <hyperlink ref="C149" r:id="rId148" xr:uid="{FB289854-DDD3-4C18-B441-E018DB83EEB9}"/>
    <hyperlink ref="C150" r:id="rId149" xr:uid="{CC20EA29-70A6-484A-9523-BD75EE20F47C}"/>
    <hyperlink ref="C151" r:id="rId150" xr:uid="{C6CC9FF3-E118-46F1-B63F-FD442577C564}"/>
    <hyperlink ref="C152" r:id="rId151" xr:uid="{D2E69CA9-2691-40D6-AB71-2EB6880808B0}"/>
    <hyperlink ref="C153" r:id="rId152" xr:uid="{BADBDF7B-1619-49A7-8BBB-52ED6303E637}"/>
    <hyperlink ref="C154" r:id="rId153" xr:uid="{07A12E4F-93C7-4119-AD9B-E7234E453C9D}"/>
    <hyperlink ref="C155" r:id="rId154" xr:uid="{FB351539-308D-4B14-A5B6-DAE2038A7C87}"/>
    <hyperlink ref="C156" r:id="rId155" xr:uid="{4EF319BF-D2E0-486E-BB8C-4072CBBCD60A}"/>
    <hyperlink ref="C157" r:id="rId156" xr:uid="{F840392B-8114-45B1-BACD-DB47B62EFD2E}"/>
    <hyperlink ref="C158" r:id="rId157" xr:uid="{6D617FD9-6AF6-4E64-BD59-0E15D9A080F3}"/>
    <hyperlink ref="C159" r:id="rId158" xr:uid="{BBA980EC-7942-47A3-AB45-7D039F4E06CA}"/>
    <hyperlink ref="C160" r:id="rId159" xr:uid="{8B6C8921-F270-435E-9932-4A90F0DF9EBD}"/>
    <hyperlink ref="C161" r:id="rId160" xr:uid="{127A0BBC-74C9-4292-BD66-A6E7FF3A2CD1}"/>
    <hyperlink ref="C162" r:id="rId161" xr:uid="{953021CF-A7A4-4D81-A572-09122747C697}"/>
    <hyperlink ref="C163" r:id="rId162" xr:uid="{AA806957-BE1E-4BFD-9509-1881A254203C}"/>
    <hyperlink ref="C164" r:id="rId163" xr:uid="{85919CC5-FA64-42F3-83F7-AB22532AF74B}"/>
    <hyperlink ref="C165" r:id="rId164" xr:uid="{A36138E9-083E-4BA7-8162-B8F40579D32D}"/>
    <hyperlink ref="C166" r:id="rId165" xr:uid="{9BC9F9C6-9A7E-41AB-83C3-D75154427D75}"/>
    <hyperlink ref="C167" r:id="rId166" xr:uid="{A0046760-A38A-4F7D-98A3-C4D9AABB5F32}"/>
    <hyperlink ref="C168" r:id="rId167" xr:uid="{319A0B68-FE67-41EE-B8DB-9545C24B4228}"/>
    <hyperlink ref="F6" r:id="rId168" xr:uid="{DB5FC6B7-08F0-49A5-B78E-77BBA865E22D}"/>
    <hyperlink ref="G15" r:id="rId169" xr:uid="{ECE86684-56BB-4563-90E4-94383EE97372}"/>
    <hyperlink ref="G21" r:id="rId170" xr:uid="{2F530586-8789-483E-ABD8-EBEE26B431FD}"/>
    <hyperlink ref="G31" r:id="rId171" xr:uid="{51C68DB6-4F23-4A66-9D13-11D0D84AC25E}"/>
    <hyperlink ref="G47" r:id="rId172" xr:uid="{4FD8F0DE-33E5-48A3-A203-473C796607AB}"/>
    <hyperlink ref="G55" r:id="rId173" xr:uid="{03C2BD06-099C-452D-8097-F8800F8E1906}"/>
    <hyperlink ref="G57" r:id="rId174" xr:uid="{B8C273E4-40E3-40CC-A69C-6D040ED4EC04}"/>
    <hyperlink ref="G60" r:id="rId175" xr:uid="{2BA8555F-0DBD-477D-B436-0188390627EF}"/>
    <hyperlink ref="G61" r:id="rId176" xr:uid="{31CF20DC-77C0-4557-90D1-1D4880D7A3AC}"/>
    <hyperlink ref="G63" r:id="rId177" xr:uid="{4E5C07AB-2839-4D9F-8D71-F53D78681ADB}"/>
    <hyperlink ref="G64" r:id="rId178" xr:uid="{9BE4D00A-8C0C-4962-B71A-13886B5708E8}"/>
    <hyperlink ref="G70" r:id="rId179" xr:uid="{B12C435D-4DC7-4BDB-B637-A2D1A2CAE510}"/>
    <hyperlink ref="G71" r:id="rId180" xr:uid="{A0FD1864-8166-4492-9EB6-66B6D4C67305}"/>
    <hyperlink ref="G77" r:id="rId181" xr:uid="{FC1DBEC1-03B4-4ECF-AF2F-DE0B5119788C}"/>
    <hyperlink ref="G78" r:id="rId182" xr:uid="{F4F7A517-62D4-451F-AD28-D7AA7FAF6574}"/>
    <hyperlink ref="H91" r:id="rId183" xr:uid="{D3E84E8D-21C9-4358-94C2-F1AD8B7D010A}"/>
  </hyperlinks>
  <pageMargins left="0.7" right="0.7" top="0.75" bottom="0.75" header="0.3" footer="0.3"/>
  <drawing r:id="rId184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ModuleSizeMaths</vt:lpstr>
      <vt:lpstr>ModuleMassMaths</vt:lpstr>
      <vt:lpstr>ModuleEfficiencyMaths</vt:lpstr>
      <vt:lpstr>Raw data</vt:lpstr>
      <vt:lpstr>Links to spec sheets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Mirletz, Heather</cp:lastModifiedBy>
  <dcterms:created xsi:type="dcterms:W3CDTF">2021-10-28T02:30:53Z</dcterms:created>
  <dcterms:modified xsi:type="dcterms:W3CDTF">2026-03-27T20:24:32Z</dcterms:modified>
</cp:coreProperties>
</file>