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h Flow" sheetId="1" r:id="rId1"/>
  </sheets>
  <calcPr calcId="124519" fullCalcOnLoad="1"/>
</workbook>
</file>

<file path=xl/sharedStrings.xml><?xml version="1.0" encoding="utf-8"?>
<sst xmlns="http://schemas.openxmlformats.org/spreadsheetml/2006/main" count="50" uniqueCount="45">
  <si>
    <t>Inputs can be changed here</t>
  </si>
  <si>
    <t>Depreciation Schedule</t>
  </si>
  <si>
    <t>Cash Flows</t>
  </si>
  <si>
    <t>discount rate (nominal)</t>
  </si>
  <si>
    <t>tax rate</t>
  </si>
  <si>
    <t>bonus fraction</t>
  </si>
  <si>
    <t>ITC fraction</t>
  </si>
  <si>
    <t>electricity escalation (nominal)</t>
  </si>
  <si>
    <t>inflation rate</t>
  </si>
  <si>
    <t>----------------</t>
  </si>
  <si>
    <t>PV capacity (kW)</t>
  </si>
  <si>
    <t>Battery capacity (kWh)</t>
  </si>
  <si>
    <t>Battery power (kW)</t>
  </si>
  <si>
    <t>PV cost, installed ($/kW)</t>
  </si>
  <si>
    <t>Battery cost ($/kWh)</t>
  </si>
  <si>
    <t>Battery inverter cost ($/kW)</t>
  </si>
  <si>
    <t>PV 0&amp;M ($/kW/yr)</t>
  </si>
  <si>
    <t>Battery replacement cost</t>
  </si>
  <si>
    <t>Year 1 energy savings</t>
  </si>
  <si>
    <t>Year 1 demand savings</t>
  </si>
  <si>
    <t>analysis_period</t>
  </si>
  <si>
    <t>Year</t>
  </si>
  <si>
    <t>Capex</t>
  </si>
  <si>
    <t>O&amp;M (PV)</t>
  </si>
  <si>
    <t>Battery Replacement</t>
  </si>
  <si>
    <t>Energy Cost Savings</t>
  </si>
  <si>
    <t>Demand Cost Savings</t>
  </si>
  <si>
    <t>Depreciation Tax Shield</t>
  </si>
  <si>
    <t>ITC</t>
  </si>
  <si>
    <t>Bonus Tax Shield</t>
  </si>
  <si>
    <t>After Tax Electricity Savings</t>
  </si>
  <si>
    <t>After Tax O&amp;M</t>
  </si>
  <si>
    <t>Free Cash Flow</t>
  </si>
  <si>
    <t>Discounted Cash Flow</t>
  </si>
  <si>
    <t/>
  </si>
  <si>
    <t>NPV</t>
  </si>
  <si>
    <t>IRR</t>
  </si>
  <si>
    <t>MACRS schedule</t>
  </si>
  <si>
    <t>depr. basis</t>
  </si>
  <si>
    <t>NOTE: If you claim the 30% ITC then the depreciable amount is reduced by 1/2 of the ITC credit</t>
  </si>
  <si>
    <t>NOTE: scheduled depreciation basis reduced by the bonus deprecation</t>
  </si>
  <si>
    <t>year</t>
  </si>
  <si>
    <t>beg. book value</t>
  </si>
  <si>
    <t>depreciation</t>
  </si>
  <si>
    <t>end. book value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</si>
</sst>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9"/>
  <sheetViews>
    <sheetView tabSelected="1" workbookViewId="0"/>
  </sheetViews>
  <sheetFormatPr defaultRowHeight="15"/>
  <cols>
    <col min="1" max="2" width="26.7109375" customWidth="1"/>
    <col min="2" max="27" width="10.7109375" customWidth="1"/>
  </cols>
  <sheetData>
    <row r="1" spans="1:11">
      <c r="A1" s="1" t="s">
        <v>0</v>
      </c>
      <c r="D1" s="1" t="s">
        <v>1</v>
      </c>
    </row>
    <row r="2" spans="1:11">
      <c r="A2" t="s">
        <v>3</v>
      </c>
      <c r="B2">
        <v>0.1295500000000001</v>
      </c>
      <c r="D2" t="s">
        <v>38</v>
      </c>
      <c r="E2" s="2">
        <f>-B25-0.5*C31</f>
        <v>0</v>
      </c>
      <c r="F2" t="s">
        <v>39</v>
      </c>
    </row>
    <row r="3" spans="1:11">
      <c r="A3" t="s">
        <v>4</v>
      </c>
      <c r="B3">
        <v>0.35</v>
      </c>
      <c r="E3" t="s">
        <v>41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</row>
    <row r="4" spans="1:11">
      <c r="A4" t="s">
        <v>5</v>
      </c>
      <c r="B4">
        <v>0.5</v>
      </c>
      <c r="D4" t="s">
        <v>37</v>
      </c>
      <c r="F4">
        <v>0.2</v>
      </c>
      <c r="G4">
        <v>0.32</v>
      </c>
      <c r="H4">
        <v>0.192</v>
      </c>
      <c r="I4">
        <v>0.1152</v>
      </c>
      <c r="J4">
        <v>0.1152</v>
      </c>
      <c r="K4">
        <v>0.0576</v>
      </c>
    </row>
    <row r="5" spans="1:11">
      <c r="A5" t="s">
        <v>6</v>
      </c>
      <c r="B5">
        <v>0.3</v>
      </c>
      <c r="F5" t="s">
        <v>40</v>
      </c>
    </row>
    <row r="6" spans="1:11">
      <c r="A6" t="s">
        <v>7</v>
      </c>
      <c r="B6">
        <v>0.02899750000000001</v>
      </c>
      <c r="D6" t="s">
        <v>42</v>
      </c>
      <c r="F6" s="2">
        <f>E2-B4*E2</f>
        <v>0</v>
      </c>
      <c r="G6" s="2">
        <f>F8</f>
        <v>0</v>
      </c>
      <c r="H6" s="2">
        <f>G8</f>
        <v>0</v>
      </c>
      <c r="I6" s="2">
        <f>H8</f>
        <v>0</v>
      </c>
      <c r="J6" s="2">
        <f>I8</f>
        <v>0</v>
      </c>
      <c r="K6" s="2">
        <f>J8</f>
        <v>0</v>
      </c>
    </row>
    <row r="7" spans="1:11">
      <c r="A7" t="s">
        <v>8</v>
      </c>
      <c r="B7">
        <v>0.025</v>
      </c>
      <c r="D7" t="s">
        <v>43</v>
      </c>
      <c r="F7" s="2">
        <f>$F$6*F4</f>
        <v>0</v>
      </c>
      <c r="G7" s="2">
        <f>$F$6*G4</f>
        <v>0</v>
      </c>
      <c r="H7" s="2">
        <f>$F$6*H4</f>
        <v>0</v>
      </c>
      <c r="I7" s="2">
        <f>$F$6*I4</f>
        <v>0</v>
      </c>
      <c r="J7" s="2">
        <f>$F$6*J4</f>
        <v>0</v>
      </c>
      <c r="K7" s="2">
        <f>$F$6*K4</f>
        <v>0</v>
      </c>
    </row>
    <row r="8" spans="1:11">
      <c r="A8" t="s">
        <v>9</v>
      </c>
      <c r="B8" t="s">
        <v>9</v>
      </c>
      <c r="D8" t="s">
        <v>44</v>
      </c>
      <c r="F8" s="2">
        <f>F6-F7</f>
        <v>0</v>
      </c>
      <c r="G8" s="2">
        <f>G6-G7</f>
        <v>0</v>
      </c>
      <c r="H8" s="2">
        <f>H6-H7</f>
        <v>0</v>
      </c>
      <c r="I8" s="2">
        <f>I6-I7</f>
        <v>0</v>
      </c>
      <c r="J8" s="2">
        <f>J6-J7</f>
        <v>0</v>
      </c>
      <c r="K8" s="2">
        <f>K6-K7</f>
        <v>0</v>
      </c>
    </row>
    <row r="9" spans="1:11">
      <c r="A9" t="s">
        <v>10</v>
      </c>
      <c r="B9">
        <v>14.5278</v>
      </c>
    </row>
    <row r="10" spans="1:11">
      <c r="A10" t="s">
        <v>11</v>
      </c>
      <c r="B10">
        <v>0.41932</v>
      </c>
    </row>
    <row r="11" spans="1:11">
      <c r="A11" t="s">
        <v>12</v>
      </c>
      <c r="B11">
        <v>0.335456</v>
      </c>
    </row>
    <row r="12" spans="1:11">
      <c r="A12" t="s">
        <v>9</v>
      </c>
      <c r="B12" t="s">
        <v>9</v>
      </c>
    </row>
    <row r="13" spans="1:11">
      <c r="A13" t="s">
        <v>13</v>
      </c>
      <c r="B13">
        <v>2160</v>
      </c>
    </row>
    <row r="14" spans="1:11">
      <c r="A14" t="s">
        <v>14</v>
      </c>
      <c r="B14">
        <v>500</v>
      </c>
    </row>
    <row r="15" spans="1:11">
      <c r="A15" t="s">
        <v>15</v>
      </c>
      <c r="B15">
        <v>1600</v>
      </c>
    </row>
    <row r="16" spans="1:11">
      <c r="A16" t="s">
        <v>16</v>
      </c>
      <c r="B16">
        <v>20</v>
      </c>
    </row>
    <row r="17" spans="1:27">
      <c r="A17" t="s">
        <v>17</v>
      </c>
      <c r="B17">
        <v>200</v>
      </c>
    </row>
    <row r="18" spans="1:27">
      <c r="A18" t="s">
        <v>9</v>
      </c>
      <c r="B18" t="s">
        <v>9</v>
      </c>
    </row>
    <row r="19" spans="1:27">
      <c r="A19" t="s">
        <v>18</v>
      </c>
      <c r="B19">
        <v>1882</v>
      </c>
    </row>
    <row r="20" spans="1:27">
      <c r="A20" t="s">
        <v>19</v>
      </c>
      <c r="B20">
        <v>1521</v>
      </c>
    </row>
    <row r="21" spans="1:27">
      <c r="A21" t="s">
        <v>20</v>
      </c>
      <c r="B21">
        <v>25</v>
      </c>
    </row>
    <row r="23" spans="1:27">
      <c r="A23" s="1" t="s">
        <v>2</v>
      </c>
    </row>
    <row r="24" spans="1:27">
      <c r="A24" t="s">
        <v>21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</row>
    <row r="25" spans="1:27">
      <c r="A25" t="s">
        <v>22</v>
      </c>
      <c r="B25" s="2">
        <f>-(B9*B13+B10*B14+B11*B15)</f>
        <v>0</v>
      </c>
    </row>
    <row r="26" spans="1:27">
      <c r="A26" t="s">
        <v>23</v>
      </c>
      <c r="C26" s="2">
        <f>-$B$16*$B$9*(1+$B$7)^C24</f>
        <v>0</v>
      </c>
      <c r="D26" s="2">
        <f>-$B$16*$B$9*(1+$B$7)^D24</f>
        <v>0</v>
      </c>
      <c r="E26" s="2">
        <f>-$B$16*$B$9*(1+$B$7)^E24</f>
        <v>0</v>
      </c>
      <c r="F26" s="2">
        <f>-$B$16*$B$9*(1+$B$7)^F24</f>
        <v>0</v>
      </c>
      <c r="G26" s="2">
        <f>-$B$16*$B$9*(1+$B$7)^G24</f>
        <v>0</v>
      </c>
      <c r="H26" s="2">
        <f>-$B$16*$B$9*(1+$B$7)^H24</f>
        <v>0</v>
      </c>
      <c r="I26" s="2">
        <f>-$B$16*$B$9*(1+$B$7)^I24</f>
        <v>0</v>
      </c>
      <c r="J26" s="2">
        <f>-$B$16*$B$9*(1+$B$7)^J24</f>
        <v>0</v>
      </c>
      <c r="K26" s="2">
        <f>-$B$16*$B$9*(1+$B$7)^K24</f>
        <v>0</v>
      </c>
      <c r="L26" s="2">
        <f>-$B$16*$B$9*(1+$B$7)^L24</f>
        <v>0</v>
      </c>
      <c r="M26" s="2">
        <f>-$B$16*$B$9*(1+$B$7)^M24</f>
        <v>0</v>
      </c>
      <c r="N26" s="2">
        <f>-$B$16*$B$9*(1+$B$7)^N24</f>
        <v>0</v>
      </c>
      <c r="O26" s="2">
        <f>-$B$16*$B$9*(1+$B$7)^O24</f>
        <v>0</v>
      </c>
      <c r="P26" s="2">
        <f>-$B$16*$B$9*(1+$B$7)^P24</f>
        <v>0</v>
      </c>
      <c r="Q26" s="2">
        <f>-$B$16*$B$9*(1+$B$7)^Q24</f>
        <v>0</v>
      </c>
      <c r="R26" s="2">
        <f>-$B$16*$B$9*(1+$B$7)^R24</f>
        <v>0</v>
      </c>
      <c r="S26" s="2">
        <f>-$B$16*$B$9*(1+$B$7)^S24</f>
        <v>0</v>
      </c>
      <c r="T26" s="2">
        <f>-$B$16*$B$9*(1+$B$7)^T24</f>
        <v>0</v>
      </c>
      <c r="U26" s="2">
        <f>-$B$16*$B$9*(1+$B$7)^U24</f>
        <v>0</v>
      </c>
      <c r="V26" s="2">
        <f>-$B$16*$B$9*(1+$B$7)^V24</f>
        <v>0</v>
      </c>
      <c r="W26" s="2">
        <f>-$B$16*$B$9*(1+$B$7)^W24</f>
        <v>0</v>
      </c>
      <c r="X26" s="2">
        <f>-$B$16*$B$9*(1+$B$7)^X24</f>
        <v>0</v>
      </c>
      <c r="Y26" s="2">
        <f>-$B$16*$B$9*(1+$B$7)^Y24</f>
        <v>0</v>
      </c>
      <c r="Z26" s="2">
        <f>-$B$16*$B$9*(1+$B$7)^Z24</f>
        <v>0</v>
      </c>
      <c r="AA26" s="2">
        <f>-$B$16*$B$9*(1+$B$7)^AA24</f>
        <v>0</v>
      </c>
    </row>
    <row r="27" spans="1:27">
      <c r="A27" t="s">
        <v>24</v>
      </c>
      <c r="L27" s="2">
        <f>-B17*(B10+B11)</f>
        <v>0</v>
      </c>
    </row>
    <row r="28" spans="1:27">
      <c r="A28" t="s">
        <v>25</v>
      </c>
      <c r="C28" s="2">
        <f>$B$19*(1+$B$6)^C24</f>
        <v>0</v>
      </c>
      <c r="D28" s="2">
        <f>$B$19*(1+$B$6)^D24</f>
        <v>0</v>
      </c>
      <c r="E28" s="2">
        <f>$B$19*(1+$B$6)^E24</f>
        <v>0</v>
      </c>
      <c r="F28" s="2">
        <f>$B$19*(1+$B$6)^F24</f>
        <v>0</v>
      </c>
      <c r="G28" s="2">
        <f>$B$19*(1+$B$6)^G24</f>
        <v>0</v>
      </c>
      <c r="H28" s="2">
        <f>$B$19*(1+$B$6)^H24</f>
        <v>0</v>
      </c>
      <c r="I28" s="2">
        <f>$B$19*(1+$B$6)^I24</f>
        <v>0</v>
      </c>
      <c r="J28" s="2">
        <f>$B$19*(1+$B$6)^J24</f>
        <v>0</v>
      </c>
      <c r="K28" s="2">
        <f>$B$19*(1+$B$6)^K24</f>
        <v>0</v>
      </c>
      <c r="L28" s="2">
        <f>$B$19*(1+$B$6)^L24</f>
        <v>0</v>
      </c>
      <c r="M28" s="2">
        <f>$B$19*(1+$B$6)^M24</f>
        <v>0</v>
      </c>
      <c r="N28" s="2">
        <f>$B$19*(1+$B$6)^N24</f>
        <v>0</v>
      </c>
      <c r="O28" s="2">
        <f>$B$19*(1+$B$6)^O24</f>
        <v>0</v>
      </c>
      <c r="P28" s="2">
        <f>$B$19*(1+$B$6)^P24</f>
        <v>0</v>
      </c>
      <c r="Q28" s="2">
        <f>$B$19*(1+$B$6)^Q24</f>
        <v>0</v>
      </c>
      <c r="R28" s="2">
        <f>$B$19*(1+$B$6)^R24</f>
        <v>0</v>
      </c>
      <c r="S28" s="2">
        <f>$B$19*(1+$B$6)^S24</f>
        <v>0</v>
      </c>
      <c r="T28" s="2">
        <f>$B$19*(1+$B$6)^T24</f>
        <v>0</v>
      </c>
      <c r="U28" s="2">
        <f>$B$19*(1+$B$6)^U24</f>
        <v>0</v>
      </c>
      <c r="V28" s="2">
        <f>$B$19*(1+$B$6)^V24</f>
        <v>0</v>
      </c>
      <c r="W28" s="2">
        <f>$B$19*(1+$B$6)^W24</f>
        <v>0</v>
      </c>
      <c r="X28" s="2">
        <f>$B$19*(1+$B$6)^X24</f>
        <v>0</v>
      </c>
      <c r="Y28" s="2">
        <f>$B$19*(1+$B$6)^Y24</f>
        <v>0</v>
      </c>
      <c r="Z28" s="2">
        <f>$B$19*(1+$B$6)^Z24</f>
        <v>0</v>
      </c>
      <c r="AA28" s="2">
        <f>$B$19*(1+$B$6)^AA24</f>
        <v>0</v>
      </c>
    </row>
    <row r="29" spans="1:27">
      <c r="A29" t="s">
        <v>26</v>
      </c>
      <c r="C29" s="2">
        <f>$B$20*(1+$B$6)^C24</f>
        <v>0</v>
      </c>
      <c r="D29" s="2">
        <f>$B$20*(1+$B$6)^D24</f>
        <v>0</v>
      </c>
      <c r="E29" s="2">
        <f>$B$20*(1+$B$6)^E24</f>
        <v>0</v>
      </c>
      <c r="F29" s="2">
        <f>$B$20*(1+$B$6)^F24</f>
        <v>0</v>
      </c>
      <c r="G29" s="2">
        <f>$B$20*(1+$B$6)^G24</f>
        <v>0</v>
      </c>
      <c r="H29" s="2">
        <f>$B$20*(1+$B$6)^H24</f>
        <v>0</v>
      </c>
      <c r="I29" s="2">
        <f>$B$20*(1+$B$6)^I24</f>
        <v>0</v>
      </c>
      <c r="J29" s="2">
        <f>$B$20*(1+$B$6)^J24</f>
        <v>0</v>
      </c>
      <c r="K29" s="2">
        <f>$B$20*(1+$B$6)^K24</f>
        <v>0</v>
      </c>
      <c r="L29" s="2">
        <f>$B$20*(1+$B$6)^L24</f>
        <v>0</v>
      </c>
      <c r="M29" s="2">
        <f>$B$20*(1+$B$6)^M24</f>
        <v>0</v>
      </c>
      <c r="N29" s="2">
        <f>$B$20*(1+$B$6)^N24</f>
        <v>0</v>
      </c>
      <c r="O29" s="2">
        <f>$B$20*(1+$B$6)^O24</f>
        <v>0</v>
      </c>
      <c r="P29" s="2">
        <f>$B$20*(1+$B$6)^P24</f>
        <v>0</v>
      </c>
      <c r="Q29" s="2">
        <f>$B$20*(1+$B$6)^Q24</f>
        <v>0</v>
      </c>
      <c r="R29" s="2">
        <f>$B$20*(1+$B$6)^R24</f>
        <v>0</v>
      </c>
      <c r="S29" s="2">
        <f>$B$20*(1+$B$6)^S24</f>
        <v>0</v>
      </c>
      <c r="T29" s="2">
        <f>$B$20*(1+$B$6)^T24</f>
        <v>0</v>
      </c>
      <c r="U29" s="2">
        <f>$B$20*(1+$B$6)^U24</f>
        <v>0</v>
      </c>
      <c r="V29" s="2">
        <f>$B$20*(1+$B$6)^V24</f>
        <v>0</v>
      </c>
      <c r="W29" s="2">
        <f>$B$20*(1+$B$6)^W24</f>
        <v>0</v>
      </c>
      <c r="X29" s="2">
        <f>$B$20*(1+$B$6)^X24</f>
        <v>0</v>
      </c>
      <c r="Y29" s="2">
        <f>$B$20*(1+$B$6)^Y24</f>
        <v>0</v>
      </c>
      <c r="Z29" s="2">
        <f>$B$20*(1+$B$6)^Z24</f>
        <v>0</v>
      </c>
      <c r="AA29" s="2">
        <f>$B$20*(1+$B$6)^AA24</f>
        <v>0</v>
      </c>
    </row>
    <row r="30" spans="1:27">
      <c r="A30" t="s">
        <v>27</v>
      </c>
      <c r="C30" s="2">
        <f>$B$3*F7</f>
        <v>0</v>
      </c>
      <c r="D30" s="2">
        <f>$B$3*G7</f>
        <v>0</v>
      </c>
      <c r="E30" s="2">
        <f>$B$3*H7</f>
        <v>0</v>
      </c>
      <c r="F30" s="2">
        <f>$B$3*I7</f>
        <v>0</v>
      </c>
      <c r="G30" s="2">
        <f>$B$3*J7</f>
        <v>0</v>
      </c>
      <c r="H30" s="2">
        <f>$B$3*K7</f>
        <v>0</v>
      </c>
    </row>
    <row r="31" spans="1:27">
      <c r="A31" t="s">
        <v>28</v>
      </c>
      <c r="C31" s="2">
        <f>-B5*B25</f>
        <v>0</v>
      </c>
    </row>
    <row r="32" spans="1:27">
      <c r="A32" t="s">
        <v>29</v>
      </c>
      <c r="C32" s="2">
        <f>E2*B4*B3</f>
        <v>0</v>
      </c>
    </row>
    <row r="33" spans="1:27">
      <c r="A33" t="s">
        <v>30</v>
      </c>
      <c r="C33" s="2">
        <f>(1-$B$3)*(C28+C29)</f>
        <v>0</v>
      </c>
      <c r="D33" s="2">
        <f>(1-$B$3)*(D28+D29)</f>
        <v>0</v>
      </c>
      <c r="E33" s="2">
        <f>(1-$B$3)*(E28+E29)</f>
        <v>0</v>
      </c>
      <c r="F33" s="2">
        <f>(1-$B$3)*(F28+F29)</f>
        <v>0</v>
      </c>
      <c r="G33" s="2">
        <f>(1-$B$3)*(G28+G29)</f>
        <v>0</v>
      </c>
      <c r="H33" s="2">
        <f>(1-$B$3)*(H28+H29)</f>
        <v>0</v>
      </c>
      <c r="I33" s="2">
        <f>(1-$B$3)*(I28+I29)</f>
        <v>0</v>
      </c>
      <c r="J33" s="2">
        <f>(1-$B$3)*(J28+J29)</f>
        <v>0</v>
      </c>
      <c r="K33" s="2">
        <f>(1-$B$3)*(K28+K29)</f>
        <v>0</v>
      </c>
      <c r="L33" s="2">
        <f>(1-$B$3)*(L28+L29)</f>
        <v>0</v>
      </c>
      <c r="M33" s="2">
        <f>(1-$B$3)*(M28+M29)</f>
        <v>0</v>
      </c>
      <c r="N33" s="2">
        <f>(1-$B$3)*(N28+N29)</f>
        <v>0</v>
      </c>
      <c r="O33" s="2">
        <f>(1-$B$3)*(O28+O29)</f>
        <v>0</v>
      </c>
      <c r="P33" s="2">
        <f>(1-$B$3)*(P28+P29)</f>
        <v>0</v>
      </c>
      <c r="Q33" s="2">
        <f>(1-$B$3)*(Q28+Q29)</f>
        <v>0</v>
      </c>
      <c r="R33" s="2">
        <f>(1-$B$3)*(R28+R29)</f>
        <v>0</v>
      </c>
      <c r="S33" s="2">
        <f>(1-$B$3)*(S28+S29)</f>
        <v>0</v>
      </c>
      <c r="T33" s="2">
        <f>(1-$B$3)*(T28+T29)</f>
        <v>0</v>
      </c>
      <c r="U33" s="2">
        <f>(1-$B$3)*(U28+U29)</f>
        <v>0</v>
      </c>
      <c r="V33" s="2">
        <f>(1-$B$3)*(V28+V29)</f>
        <v>0</v>
      </c>
      <c r="W33" s="2">
        <f>(1-$B$3)*(W28+W29)</f>
        <v>0</v>
      </c>
      <c r="X33" s="2">
        <f>(1-$B$3)*(X28+X29)</f>
        <v>0</v>
      </c>
      <c r="Y33" s="2">
        <f>(1-$B$3)*(Y28+Y29)</f>
        <v>0</v>
      </c>
      <c r="Z33" s="2">
        <f>(1-$B$3)*(Z28+Z29)</f>
        <v>0</v>
      </c>
      <c r="AA33" s="2">
        <f>(1-$B$3)*(AA28+AA29)</f>
        <v>0</v>
      </c>
    </row>
    <row r="34" spans="1:27">
      <c r="A34" t="s">
        <v>31</v>
      </c>
      <c r="C34" s="2">
        <f>(1-$B$3)*C26</f>
        <v>0</v>
      </c>
      <c r="D34" s="2">
        <f>(1-$B$3)*D26</f>
        <v>0</v>
      </c>
      <c r="E34" s="2">
        <f>(1-$B$3)*E26</f>
        <v>0</v>
      </c>
      <c r="F34" s="2">
        <f>(1-$B$3)*F26</f>
        <v>0</v>
      </c>
      <c r="G34" s="2">
        <f>(1-$B$3)*G26</f>
        <v>0</v>
      </c>
      <c r="H34" s="2">
        <f>(1-$B$3)*H26</f>
        <v>0</v>
      </c>
      <c r="I34" s="2">
        <f>(1-$B$3)*I26</f>
        <v>0</v>
      </c>
      <c r="J34" s="2">
        <f>(1-$B$3)*J26</f>
        <v>0</v>
      </c>
      <c r="K34" s="2">
        <f>(1-$B$3)*K26</f>
        <v>0</v>
      </c>
      <c r="L34" s="2">
        <f>(1-$B$3)*L26</f>
        <v>0</v>
      </c>
      <c r="M34" s="2">
        <f>(1-$B$3)*M26</f>
        <v>0</v>
      </c>
      <c r="N34" s="2">
        <f>(1-$B$3)*N26</f>
        <v>0</v>
      </c>
      <c r="O34" s="2">
        <f>(1-$B$3)*O26</f>
        <v>0</v>
      </c>
      <c r="P34" s="2">
        <f>(1-$B$3)*P26</f>
        <v>0</v>
      </c>
      <c r="Q34" s="2">
        <f>(1-$B$3)*Q26</f>
        <v>0</v>
      </c>
      <c r="R34" s="2">
        <f>(1-$B$3)*R26</f>
        <v>0</v>
      </c>
      <c r="S34" s="2">
        <f>(1-$B$3)*S26</f>
        <v>0</v>
      </c>
      <c r="T34" s="2">
        <f>(1-$B$3)*T26</f>
        <v>0</v>
      </c>
      <c r="U34" s="2">
        <f>(1-$B$3)*U26</f>
        <v>0</v>
      </c>
      <c r="V34" s="2">
        <f>(1-$B$3)*V26</f>
        <v>0</v>
      </c>
      <c r="W34" s="2">
        <f>(1-$B$3)*W26</f>
        <v>0</v>
      </c>
      <c r="X34" s="2">
        <f>(1-$B$3)*X26</f>
        <v>0</v>
      </c>
      <c r="Y34" s="2">
        <f>(1-$B$3)*Y26</f>
        <v>0</v>
      </c>
      <c r="Z34" s="2">
        <f>(1-$B$3)*Z26</f>
        <v>0</v>
      </c>
      <c r="AA34" s="2">
        <f>(1-$B$3)*AA26</f>
        <v>0</v>
      </c>
    </row>
    <row r="35" spans="1:27">
      <c r="A35" t="s">
        <v>32</v>
      </c>
      <c r="B35" s="2">
        <f>B25+B27+SUM(B30:B34)</f>
        <v>0</v>
      </c>
      <c r="C35" s="2">
        <f>C25+C27+SUM(C30:C34)</f>
        <v>0</v>
      </c>
      <c r="D35" s="2">
        <f>D25+D27+SUM(D30:D34)</f>
        <v>0</v>
      </c>
      <c r="E35" s="2">
        <f>E25+E27+SUM(E30:E34)</f>
        <v>0</v>
      </c>
      <c r="F35" s="2">
        <f>F25+F27+SUM(F30:F34)</f>
        <v>0</v>
      </c>
      <c r="G35" s="2">
        <f>G25+G27+SUM(G30:G34)</f>
        <v>0</v>
      </c>
      <c r="H35" s="2">
        <f>H25+H27+SUM(H30:H34)</f>
        <v>0</v>
      </c>
      <c r="I35" s="2">
        <f>I25+I27+SUM(I30:I34)</f>
        <v>0</v>
      </c>
      <c r="J35" s="2">
        <f>J25+J27+SUM(J30:J34)</f>
        <v>0</v>
      </c>
      <c r="K35" s="2">
        <f>K25+K27+SUM(K30:K34)</f>
        <v>0</v>
      </c>
      <c r="L35" s="2">
        <f>L25+L27+SUM(L30:L34)</f>
        <v>0</v>
      </c>
      <c r="M35" s="2">
        <f>M25+M27+SUM(M30:M34)</f>
        <v>0</v>
      </c>
      <c r="N35" s="2">
        <f>N25+N27+SUM(N30:N34)</f>
        <v>0</v>
      </c>
      <c r="O35" s="2">
        <f>O25+O27+SUM(O30:O34)</f>
        <v>0</v>
      </c>
      <c r="P35" s="2">
        <f>P25+P27+SUM(P30:P34)</f>
        <v>0</v>
      </c>
      <c r="Q35" s="2">
        <f>Q25+Q27+SUM(Q30:Q34)</f>
        <v>0</v>
      </c>
      <c r="R35" s="2">
        <f>R25+R27+SUM(R30:R34)</f>
        <v>0</v>
      </c>
      <c r="S35" s="2">
        <f>S25+S27+SUM(S30:S34)</f>
        <v>0</v>
      </c>
      <c r="T35" s="2">
        <f>T25+T27+SUM(T30:T34)</f>
        <v>0</v>
      </c>
      <c r="U35" s="2">
        <f>U25+U27+SUM(U30:U34)</f>
        <v>0</v>
      </c>
      <c r="V35" s="2">
        <f>V25+V27+SUM(V30:V34)</f>
        <v>0</v>
      </c>
      <c r="W35" s="2">
        <f>W25+W27+SUM(W30:W34)</f>
        <v>0</v>
      </c>
      <c r="X35" s="2">
        <f>X25+X27+SUM(X30:X34)</f>
        <v>0</v>
      </c>
      <c r="Y35" s="2">
        <f>Y25+Y27+SUM(Y30:Y34)</f>
        <v>0</v>
      </c>
      <c r="Z35" s="2">
        <f>Z25+Z27+SUM(Z30:Z34)</f>
        <v>0</v>
      </c>
      <c r="AA35" s="2">
        <f>AA25+AA27+SUM(AA30:AA34)</f>
        <v>0</v>
      </c>
    </row>
    <row r="36" spans="1:27">
      <c r="A36" t="s">
        <v>33</v>
      </c>
      <c r="B36" s="2">
        <f>B35</f>
        <v>0</v>
      </c>
      <c r="C36" s="2">
        <f>C35/(1+$B$2)^C24</f>
        <v>0</v>
      </c>
      <c r="D36" s="2">
        <f>D35/(1+$B$2)^D24</f>
        <v>0</v>
      </c>
      <c r="E36" s="2">
        <f>E35/(1+$B$2)^E24</f>
        <v>0</v>
      </c>
      <c r="F36" s="2">
        <f>F35/(1+$B$2)^F24</f>
        <v>0</v>
      </c>
      <c r="G36" s="2">
        <f>G35/(1+$B$2)^G24</f>
        <v>0</v>
      </c>
      <c r="H36" s="2">
        <f>H35/(1+$B$2)^H24</f>
        <v>0</v>
      </c>
      <c r="I36" s="2">
        <f>I35/(1+$B$2)^I24</f>
        <v>0</v>
      </c>
      <c r="J36" s="2">
        <f>J35/(1+$B$2)^J24</f>
        <v>0</v>
      </c>
      <c r="K36" s="2">
        <f>K35/(1+$B$2)^K24</f>
        <v>0</v>
      </c>
      <c r="L36" s="2">
        <f>L35/(1+$B$2)^L24</f>
        <v>0</v>
      </c>
      <c r="M36" s="2">
        <f>M35/(1+$B$2)^M24</f>
        <v>0</v>
      </c>
      <c r="N36" s="2">
        <f>N35/(1+$B$2)^N24</f>
        <v>0</v>
      </c>
      <c r="O36" s="2">
        <f>O35/(1+$B$2)^O24</f>
        <v>0</v>
      </c>
      <c r="P36" s="2">
        <f>P35/(1+$B$2)^P24</f>
        <v>0</v>
      </c>
      <c r="Q36" s="2">
        <f>Q35/(1+$B$2)^Q24</f>
        <v>0</v>
      </c>
      <c r="R36" s="2">
        <f>R35/(1+$B$2)^R24</f>
        <v>0</v>
      </c>
      <c r="S36" s="2">
        <f>S35/(1+$B$2)^S24</f>
        <v>0</v>
      </c>
      <c r="T36" s="2">
        <f>T35/(1+$B$2)^T24</f>
        <v>0</v>
      </c>
      <c r="U36" s="2">
        <f>U35/(1+$B$2)^U24</f>
        <v>0</v>
      </c>
      <c r="V36" s="2">
        <f>V35/(1+$B$2)^V24</f>
        <v>0</v>
      </c>
      <c r="W36" s="2">
        <f>W35/(1+$B$2)^W24</f>
        <v>0</v>
      </c>
      <c r="X36" s="2">
        <f>X35/(1+$B$2)^X24</f>
        <v>0</v>
      </c>
      <c r="Y36" s="2">
        <f>Y35/(1+$B$2)^Y24</f>
        <v>0</v>
      </c>
      <c r="Z36" s="2">
        <f>Z35/(1+$B$2)^Z24</f>
        <v>0</v>
      </c>
      <c r="AA36" s="2">
        <f>AA35/(1+$B$2)^AA24</f>
        <v>0</v>
      </c>
    </row>
    <row r="37" spans="1:27">
      <c r="A37" t="s">
        <v>34</v>
      </c>
    </row>
    <row r="38" spans="1:27">
      <c r="A38" t="s">
        <v>35</v>
      </c>
      <c r="B38" s="2">
        <f>SUM(B36:AA36)</f>
        <v>0</v>
      </c>
    </row>
    <row r="39" spans="1:27">
      <c r="A39" t="s">
        <v>36</v>
      </c>
      <c r="B39" s="3">
        <f>IRR(B35:AA35)</f>
        <v>0.148853699701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2017-02-01T22:55:08Z</dcterms:created>
  <dcterms:modified xsi:type="dcterms:W3CDTF">2017-02-01T22:55:08Z</dcterms:modified>
</cp:coreProperties>
</file>