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nputs and Outputs" sheetId="1" state="visible" r:id="rId2"/>
    <sheet name="Cash Flow" sheetId="2" state="visible" r:id="rId3"/>
  </sheets>
  <definedNames>
    <definedName function="false" hidden="false" name="analysis_period" vbProcedure="false">'Inputs and Outputs'!$B$24</definedName>
    <definedName function="false" hidden="false" name="AnnualEnergy" vbProcedure="false">'inputs and outputs'!#ref!</definedName>
    <definedName function="false" hidden="false" name="AnnualOMCapacity" vbProcedure="false">'inputs and outputs'!#ref!</definedName>
    <definedName function="false" hidden="false" name="AnnualOMFixed" vbProcedure="false">'inputs and outputs'!#ref!</definedName>
    <definedName function="false" hidden="false" name="AnnualOMProduction" vbProcedure="false">'inputs and outputs'!#ref!</definedName>
    <definedName function="false" hidden="false" name="annual_fuel_usage" vbProcedure="false">'inputs and outputs'!#ref!</definedName>
    <definedName function="false" hidden="false" name="batt_kw" vbProcedure="false">'Inputs and Outputs'!$B$5</definedName>
    <definedName function="false" hidden="false" name="batt_kwh" vbProcedure="false">'Inputs and Outputs'!$B$6</definedName>
    <definedName function="false" hidden="false" name="batt_repl_cost_kw" vbProcedure="false">'Inputs and Outputs'!$B$13</definedName>
    <definedName function="false" hidden="false" name="batt_repl_cost_kwh" vbProcedure="false">'Inputs and Outputs'!$B$15</definedName>
    <definedName function="false" hidden="false" name="batt_repl_kw_year" vbProcedure="false">'Inputs and Outputs'!$B$14</definedName>
    <definedName function="false" hidden="false" name="batt_repl_year_kw" vbProcedure="false">'Inputs and Outputs'!$B$14</definedName>
    <definedName function="false" hidden="false" name="batt_repl_year_kwh" vbProcedure="false">'Inputs and Outputs'!$B$16</definedName>
    <definedName function="false" hidden="false" name="CashFlow" vbProcedure="false">'Cash Flow'!$C$77:$CX$77</definedName>
    <definedName function="false" hidden="false" name="cbi_fed_amount" vbProcedure="false">'Inputs and Outputs'!$B$50</definedName>
    <definedName function="false" hidden="false" name="cbi_fed_deprbas_fed" vbProcedure="false">'Inputs and Outputs'!$F$50</definedName>
    <definedName function="false" hidden="false" name="cbi_fed_deprbas_sta" vbProcedure="false">'Inputs and Outputs'!$G$50</definedName>
    <definedName function="false" hidden="false" name="cbi_fed_maxvalue" vbProcedure="false">'Inputs and Outputs'!$C$50</definedName>
    <definedName function="false" hidden="false" name="cbi_fed_tax_fed" vbProcedure="false">'Inputs and Outputs'!$D$50</definedName>
    <definedName function="false" hidden="false" name="cbi_fed_tax_sta" vbProcedure="false">'Inputs and Outputs'!$E$50</definedName>
    <definedName function="false" hidden="false" name="cbi_oth_amount" vbProcedure="false">'inputs and outputs'!#ref!</definedName>
    <definedName function="false" hidden="false" name="cbi_oth_deprbas_fed" vbProcedure="false">'inputs and outputs'!#ref!</definedName>
    <definedName function="false" hidden="false" name="cbi_oth_deprbas_sta" vbProcedure="false">'inputs and outputs'!#ref!</definedName>
    <definedName function="false" hidden="false" name="cbi_oth_maxvalue" vbProcedure="false">'inputs and outputs'!#ref!</definedName>
    <definedName function="false" hidden="false" name="cbi_oth_tax_fed" vbProcedure="false">'inputs and outputs'!#ref!</definedName>
    <definedName function="false" hidden="false" name="cbi_oth_tax_sta" vbProcedure="false">'inputs and outputs'!#ref!</definedName>
    <definedName function="false" hidden="false" name="cbi_sta_amount" vbProcedure="false">'Inputs and Outputs'!$B$51</definedName>
    <definedName function="false" hidden="false" name="cbi_sta_deprbas_fed" vbProcedure="false">'Inputs and Outputs'!$F$51</definedName>
    <definedName function="false" hidden="false" name="cbi_sta_deprbas_sta" vbProcedure="false">'Inputs and Outputs'!$G$51</definedName>
    <definedName function="false" hidden="false" name="cbi_sta_maxvalue" vbProcedure="false">'Inputs and Outputs'!$C$51</definedName>
    <definedName function="false" hidden="false" name="cbi_sta_tax_fed" vbProcedure="false">'Inputs and Outputs'!$D$51</definedName>
    <definedName function="false" hidden="false" name="cbi_sta_tax_sta" vbProcedure="false">'Inputs and Outputs'!$E$51</definedName>
    <definedName function="false" hidden="false" name="cbi_uti_amount" vbProcedure="false">'Inputs and Outputs'!$B$52</definedName>
    <definedName function="false" hidden="false" name="cbi_uti_deprbas_fed" vbProcedure="false">'Inputs and Outputs'!$F$52</definedName>
    <definedName function="false" hidden="false" name="cbi_uti_deprbas_sta" vbProcedure="false">'Inputs and Outputs'!$G$52</definedName>
    <definedName function="false" hidden="false" name="cbi_uti_maxvalue" vbProcedure="false">'Inputs and Outputs'!$C$52</definedName>
    <definedName function="false" hidden="false" name="cbi_uti_tax_fed" vbProcedure="false">'Inputs and Outputs'!$D$52</definedName>
    <definedName function="false" hidden="false" name="cbi_uti_tax_sta" vbProcedure="false">'Inputs and Outputs'!$E$52</definedName>
    <definedName function="false" hidden="false" name="CostFlow" vbProcedure="false">'Cash Flow'!$C$75:$CX$75</definedName>
    <definedName function="false" hidden="false" name="CumulativePaybackCashFlowWithExpenses" vbProcedure="false">'cash flow'!#ref!</definedName>
    <definedName function="false" hidden="false" name="CumulativePaybackNoIncentives" vbProcedure="false">'cash flow'!#ref!</definedName>
    <definedName function="false" hidden="false" name="debt_fraction" vbProcedure="false">'Inputs and Outputs'!$B$19</definedName>
    <definedName function="false" hidden="false" name="EnergyValue" vbProcedure="false">'inputs and outputs'!#ref!</definedName>
    <definedName function="false" hidden="false" name="escalation_rate" vbProcedure="false">'Inputs and Outputs'!$B$26</definedName>
    <definedName function="false" hidden="false" name="FederalDepreciation" vbProcedure="false">'Inputs and Outputs'!$B$55</definedName>
    <definedName function="false" hidden="false" name="FederalDepreciationAmount" vbProcedure="false">'inputs and outputs'!#ref!</definedName>
    <definedName function="false" hidden="false" name="FederalDepreciationSchedule" vbProcedure="false">'inputs and outputs'!#ref!</definedName>
    <definedName function="false" hidden="false" name="federal_tax_rate" vbProcedure="false">'Inputs and Outputs'!$B$31</definedName>
    <definedName function="false" hidden="false" name="ibi_fed_amount" vbProcedure="false">'inputs and outputs'!#ref!</definedName>
    <definedName function="false" hidden="false" name="ibi_fed_amount_deprbas_fed" vbProcedure="false">'inputs and outputs'!#ref!</definedName>
    <definedName function="false" hidden="false" name="ibi_fed_amount_deprbas_sta" vbProcedure="false">'inputs and outputs'!#ref!</definedName>
    <definedName function="false" hidden="false" name="ibi_fed_amount_tax_fed" vbProcedure="false">'inputs and outputs'!#ref!</definedName>
    <definedName function="false" hidden="false" name="ibi_fed_amount_tax_sta" vbProcedure="false">'inputs and outputs'!#ref!</definedName>
    <definedName function="false" hidden="false" name="ibi_fed_percent" vbProcedure="false">'inputs and outputs'!#ref!</definedName>
    <definedName function="false" hidden="false" name="ibi_fed_percent_deprbas_fed" vbProcedure="false">'inputs and outputs'!#ref!</definedName>
    <definedName function="false" hidden="false" name="ibi_fed_percent_deprbas_sta" vbProcedure="false">'inputs and outputs'!#ref!</definedName>
    <definedName function="false" hidden="false" name="ibi_fed_percent_maxvalue" vbProcedure="false">'inputs and outputs'!#ref!</definedName>
    <definedName function="false" hidden="false" name="ibi_fed_percent_tax_fed" vbProcedure="false">'inputs and outputs'!#ref!</definedName>
    <definedName function="false" hidden="false" name="ibi_fed_percent_tax_sta" vbProcedure="false">'inputs and outputs'!#ref!</definedName>
    <definedName function="false" hidden="false" name="ibi_oth_amount" vbProcedure="false">'inputs and outputs'!#ref!</definedName>
    <definedName function="false" hidden="false" name="ibi_oth_amount_deprbas_fed" vbProcedure="false">'inputs and outputs'!#ref!</definedName>
    <definedName function="false" hidden="false" name="ibi_oth_amount_deprbas_sta" vbProcedure="false">'inputs and outputs'!#ref!</definedName>
    <definedName function="false" hidden="false" name="ibi_oth_amount_tax_fed" vbProcedure="false">'inputs and outputs'!#ref!</definedName>
    <definedName function="false" hidden="false" name="ibi_oth_amount_tax_sta" vbProcedure="false">'inputs and outputs'!#ref!</definedName>
    <definedName function="false" hidden="false" name="ibi_oth_percent" vbProcedure="false">'inputs and outputs'!#ref!</definedName>
    <definedName function="false" hidden="false" name="ibi_oth_percent_deprbas_fed" vbProcedure="false">'inputs and outputs'!#ref!</definedName>
    <definedName function="false" hidden="false" name="ibi_oth_percent_deprbas_sta" vbProcedure="false">'inputs and outputs'!#ref!</definedName>
    <definedName function="false" hidden="false" name="ibi_oth_percent_maxvalue" vbProcedure="false">'inputs and outputs'!#ref!</definedName>
    <definedName function="false" hidden="false" name="ibi_oth_percent_tax_fed" vbProcedure="false">'inputs and outputs'!#ref!</definedName>
    <definedName function="false" hidden="false" name="ibi_oth_percent_tax_sta" vbProcedure="false">'inputs and outputs'!#ref!</definedName>
    <definedName function="false" hidden="false" name="ibi_sta_amount" vbProcedure="false">'inputs and outputs'!#ref!</definedName>
    <definedName function="false" hidden="false" name="ibi_sta_amount_deprbas_fed" vbProcedure="false">'inputs and outputs'!#ref!</definedName>
    <definedName function="false" hidden="false" name="ibi_sta_amount_deprbas_sta" vbProcedure="false">'inputs and outputs'!#ref!</definedName>
    <definedName function="false" hidden="false" name="ibi_sta_amount_tax_fed" vbProcedure="false">'inputs and outputs'!#ref!</definedName>
    <definedName function="false" hidden="false" name="ibi_sta_amount_tax_sta" vbProcedure="false">'inputs and outputs'!#ref!</definedName>
    <definedName function="false" hidden="false" name="ibi_sta_percent" vbProcedure="false">'Inputs and Outputs'!$B$47</definedName>
    <definedName function="false" hidden="false" name="ibi_sta_percent_deprbas_fed" vbProcedure="false">'Inputs and Outputs'!$F$47</definedName>
    <definedName function="false" hidden="false" name="ibi_sta_percent_deprbas_sta" vbProcedure="false">'Inputs and Outputs'!$G$47</definedName>
    <definedName function="false" hidden="false" name="ibi_sta_percent_maxvalue" vbProcedure="false">'Inputs and Outputs'!$C$47</definedName>
    <definedName function="false" hidden="false" name="ibi_sta_percent_tax_fed" vbProcedure="false">'Inputs and Outputs'!$D$47</definedName>
    <definedName function="false" hidden="false" name="ibi_sta_percent_tax_sta" vbProcedure="false">'Inputs and Outputs'!$E$47</definedName>
    <definedName function="false" hidden="false" name="ibi_uti_amount" vbProcedure="false">'inputs and outputs'!#ref!</definedName>
    <definedName function="false" hidden="false" name="ibi_uti_amount_deprbas_fed" vbProcedure="false">'inputs and outputs'!#ref!</definedName>
    <definedName function="false" hidden="false" name="ibi_uti_amount_deprbas_sta" vbProcedure="false">'inputs and outputs'!#ref!</definedName>
    <definedName function="false" hidden="false" name="ibi_uti_amount_tax_fed" vbProcedure="false">'inputs and outputs'!#ref!</definedName>
    <definedName function="false" hidden="false" name="ibi_uti_amount_tax_sta" vbProcedure="false">'inputs and outputs'!#ref!</definedName>
    <definedName function="false" hidden="false" name="ibi_uti_percent" vbProcedure="false">'Inputs and Outputs'!$B$48</definedName>
    <definedName function="false" hidden="false" name="ibi_uti_percent_deprbas_fed" vbProcedure="false">'Inputs and Outputs'!$F$48</definedName>
    <definedName function="false" hidden="false" name="ibi_uti_percent_deprbas_sta" vbProcedure="false">'Inputs and Outputs'!$G$48</definedName>
    <definedName function="false" hidden="false" name="ibi_uti_percent_maxvalue" vbProcedure="false">'Inputs and Outputs'!$C$48</definedName>
    <definedName function="false" hidden="false" name="ibi_uti_percent_tax_fed" vbProcedure="false">'Inputs and Outputs'!$D$48</definedName>
    <definedName function="false" hidden="false" name="ibi_uti_percent_tax_sta" vbProcedure="false">'Inputs and Outputs'!$E$48</definedName>
    <definedName function="false" hidden="false" name="inflation_rate" vbProcedure="false">'Inputs and Outputs'!$B$25</definedName>
    <definedName function="false" hidden="false" name="insurance_rate" vbProcedure="false">'inputs and outputs'!#ref!</definedName>
    <definedName function="false" hidden="false" name="itc_fed_amount" vbProcedure="false">'inputs and outputs'!#ref!</definedName>
    <definedName function="false" hidden="false" name="itc_fed_amount_deprbas_fed" vbProcedure="false">'inputs and outputs'!#ref!</definedName>
    <definedName function="false" hidden="false" name="itc_fed_amount_deprbas_sta" vbProcedure="false">'inputs and outputs'!#ref!</definedName>
    <definedName function="false" hidden="false" name="itc_fed_percent" vbProcedure="false">'Inputs and Outputs'!$B$42</definedName>
    <definedName function="false" hidden="false" name="itc_fed_percent_deprbas_fed" vbProcedure="false">'Inputs and Outputs'!$D$42</definedName>
    <definedName function="false" hidden="false" name="itc_fed_percent_deprbas_sta" vbProcedure="false">'Inputs and Outputs'!$E$42</definedName>
    <definedName function="false" hidden="false" name="itc_fed_percent_deprbas_state" vbProcedure="false">'Inputs and Outputs'!$E$42</definedName>
    <definedName function="false" hidden="false" name="itc_fed_percent_maxvalue" vbProcedure="false">'Inputs and Outputs'!$C$42</definedName>
    <definedName function="false" hidden="false" name="itc_sta_amount" vbProcedure="false">'inputs and outputs'!#ref!</definedName>
    <definedName function="false" hidden="false" name="itc_sta_amount_deprbas_fed" vbProcedure="false">'inputs and outputs'!#ref!</definedName>
    <definedName function="false" hidden="false" name="itc_sta_amount_deprbas_sta" vbProcedure="false">'inputs and outputs'!#ref!</definedName>
    <definedName function="false" hidden="false" name="itc_sta_percent" vbProcedure="false">'inputs and outputs'!#ref!</definedName>
    <definedName function="false" hidden="false" name="itc_sta_percent_deprbas_fed" vbProcedure="false">'inputs and outputs'!#ref!</definedName>
    <definedName function="false" hidden="false" name="itc_sta_percent_deprbas_sta" vbProcedure="false">'inputs and outputs'!#ref!</definedName>
    <definedName function="false" hidden="false" name="itc_sta_percent_maxvalue" vbProcedure="false">'inputs and outputs'!#ref!</definedName>
    <definedName function="false" hidden="false" name="loan_rate" vbProcedure="false">'Inputs and Outputs'!$B$21</definedName>
    <definedName function="false" hidden="false" name="loan_term" vbProcedure="false">'Inputs and Outputs'!$B$20</definedName>
    <definedName function="false" hidden="false" name="NominalDiscountRate" vbProcedure="false">'Inputs and Outputs'!$B$28</definedName>
    <definedName function="false" hidden="false" name="om_capacity" vbProcedure="false">'Inputs and Outputs'!$B$12</definedName>
    <definedName function="false" hidden="false" name="om_capacity_escal" vbProcedure="false">'inputs and outputs'!#ref!</definedName>
    <definedName function="false" hidden="false" name="om_fixed" vbProcedure="false">'inputs and outputs'!#ref!</definedName>
    <definedName function="false" hidden="false" name="om_fixed_escal" vbProcedure="false">'inputs and outputs'!#ref!</definedName>
    <definedName function="false" hidden="false" name="om_fuel_cost" vbProcedure="false">'inputs and outputs'!#ref!</definedName>
    <definedName function="false" hidden="false" name="om_fuel_cost_escal" vbProcedure="false">'inputs and outputs'!#ref!</definedName>
    <definedName function="false" hidden="false" name="om_opt_fuel_1_cost" vbProcedure="false">'inputs and outputs'!#ref!</definedName>
    <definedName function="false" hidden="false" name="om_opt_fuel_1_cost_escal" vbProcedure="false">'inputs and outputs'!#ref!</definedName>
    <definedName function="false" hidden="false" name="om_opt_fuel_1_usage" vbProcedure="false">'inputs and outputs'!#ref!</definedName>
    <definedName function="false" hidden="false" name="om_opt_fuel_2_cost" vbProcedure="false">'inputs and outputs'!#ref!</definedName>
    <definedName function="false" hidden="false" name="om_opt_fuel_2_cost_escal" vbProcedure="false">'inputs and outputs'!#ref!</definedName>
    <definedName function="false" hidden="false" name="om_opt_fuel_2_usage" vbProcedure="false">'inputs and outputs'!#ref!</definedName>
    <definedName function="false" hidden="false" name="om_production" vbProcedure="false">'inputs and outputs'!#ref!</definedName>
    <definedName function="false" hidden="false" name="om_production_escal" vbProcedure="false">'inputs and outputs'!#ref!</definedName>
    <definedName function="false" hidden="false" name="outCummulative_payback_cashflow_excluding_expenses" vbProcedure="false">'cash flow'!#ref!</definedName>
    <definedName function="false" hidden="false" name="outFedITCAmount" vbProcedure="false">'inputs and outputs'!#ref!</definedName>
    <definedName function="false" hidden="false" name="outFedPBILineItem" vbProcedure="false">'cash flow'!#ref!</definedName>
    <definedName function="false" hidden="false" name="outFirstCost" vbProcedure="false">'inputs and outputs'!#ref!</definedName>
    <definedName function="false" hidden="false" name="outOtherPBILineItem" vbProcedure="false">'cash flow'!#ref!</definedName>
    <definedName function="false" hidden="false" name="outPayback_cashflow_excluding_expenses" vbProcedure="false">'cash flow'!#ref!</definedName>
    <definedName function="false" hidden="false" name="outPayback_cash_flow_including_expenses" vbProcedure="false">'cash flow'!#ref!</definedName>
    <definedName function="false" hidden="false" name="outPayback_wo_incentives" vbProcedure="false">'cash flow'!#ref!</definedName>
    <definedName function="false" hidden="false" name="outStatePBILineItem" vbProcedure="false">'cash flow'!#ref!</definedName>
    <definedName function="false" hidden="false" name="outTotalAdjustedInstalledCosts" vbProcedure="false">'Inputs and Outputs'!$H$13</definedName>
    <definedName function="false" hidden="false" name="outUtilityPBILineItem" vbProcedure="false">'cash flow'!#ref!</definedName>
    <definedName function="false" hidden="false" name="outYear" vbProcedure="false">'Cash Flow'!$B$2:$CX$2</definedName>
    <definedName function="false" hidden="false" name="outYearZeroCashFlow" vbProcedure="false">'Cash Flow'!$B$77</definedName>
    <definedName function="false" hidden="false" name="outYearZeroCostFlow" vbProcedure="false">'Cash Flow'!$B$75</definedName>
    <definedName function="false" hidden="false" name="pbi_fed_amount" vbProcedure="false">'inputs and outputs'!#ref!</definedName>
    <definedName function="false" hidden="false" name="pbi_fed_escal" vbProcedure="false">'inputs and outputs'!#ref!</definedName>
    <definedName function="false" hidden="false" name="pbi_fed_tax_fed" vbProcedure="false">'inputs and outputs'!#ref!</definedName>
    <definedName function="false" hidden="false" name="pbi_fed_tax_sta" vbProcedure="false">'inputs and outputs'!#ref!</definedName>
    <definedName function="false" hidden="false" name="pbi_fed_term" vbProcedure="false">'inputs and outputs'!#ref!</definedName>
    <definedName function="false" hidden="false" name="pbi_oth_amount" vbProcedure="false">'inputs and outputs'!#ref!</definedName>
    <definedName function="false" hidden="false" name="pbi_oth_escal" vbProcedure="false">'inputs and outputs'!#ref!</definedName>
    <definedName function="false" hidden="false" name="pbi_oth_tax_fed" vbProcedure="false">'inputs and outputs'!#ref!</definedName>
    <definedName function="false" hidden="false" name="pbi_oth_tax_sta" vbProcedure="false">'inputs and outputs'!#ref!</definedName>
    <definedName function="false" hidden="false" name="pbi_oth_term" vbProcedure="false">'inputs and outputs'!#ref!</definedName>
    <definedName function="false" hidden="false" name="pbi_sta_amount" vbProcedure="false">'inputs and outputs'!#ref!</definedName>
    <definedName function="false" hidden="false" name="pbi_sta_escal" vbProcedure="false">'inputs and outputs'!#ref!</definedName>
    <definedName function="false" hidden="false" name="pbi_sta_tax_fed" vbProcedure="false">'inputs and outputs'!#ref!</definedName>
    <definedName function="false" hidden="false" name="pbi_sta_tax_sta" vbProcedure="false">'inputs and outputs'!#ref!</definedName>
    <definedName function="false" hidden="false" name="pbi_sta_term" vbProcedure="false">'inputs and outputs'!#ref!</definedName>
    <definedName function="false" hidden="false" name="pbi_uti_amount" vbProcedure="false">'inputs and outputs'!#ref!</definedName>
    <definedName function="false" hidden="false" name="pbi_uti_escal" vbProcedure="false">'inputs and outputs'!#ref!</definedName>
    <definedName function="false" hidden="false" name="pbi_uti_tax_fed" vbProcedure="false">'inputs and outputs'!#ref!</definedName>
    <definedName function="false" hidden="false" name="pbi_uti_tax_sta" vbProcedure="false">'inputs and outputs'!#ref!</definedName>
    <definedName function="false" hidden="false" name="pbi_uti_term" vbProcedure="false">'inputs and outputs'!#ref!</definedName>
    <definedName function="false" hidden="false" name="property_tax_rate" vbProcedure="false">'Inputs and Outputs'!$B$37</definedName>
    <definedName function="false" hidden="false" name="prop_tax_assessed_decline" vbProcedure="false">'Inputs and Outputs'!$B$36</definedName>
    <definedName function="false" hidden="false" name="prop_tax_cost_assessed_percent" vbProcedure="false">'Inputs and Outputs'!$B$34</definedName>
    <definedName function="false" hidden="false" name="ptc_fed_amount" vbProcedure="false">'inputs and outputs'!#ref!</definedName>
    <definedName function="false" hidden="false" name="ptc_fed_escal" vbProcedure="false">'inputs and outputs'!#ref!</definedName>
    <definedName function="false" hidden="false" name="ptc_fed_term" vbProcedure="false">'inputs and outputs'!#ref!</definedName>
    <definedName function="false" hidden="false" name="ptc_sta_amount" vbProcedure="false">'inputs and outputs'!#ref!</definedName>
    <definedName function="false" hidden="false" name="ptc_sta_escal" vbProcedure="false">'inputs and outputs'!#ref!</definedName>
    <definedName function="false" hidden="false" name="ptc_sta_term" vbProcedure="false">'inputs and outputs'!#ref!</definedName>
    <definedName function="false" hidden="false" name="pv_degradation" vbProcedure="false">'Inputs and Outputs'!$B$4</definedName>
    <definedName function="false" hidden="false" name="pv_degradation_rate" vbProcedure="false">'Inputs and Outputs'!$B$4</definedName>
    <definedName function="false" hidden="false" name="real_discount_rate" vbProcedure="false">'Inputs and Outputs'!$B$27</definedName>
    <definedName function="false" hidden="false" name="sales_tax_rate" vbProcedure="false">'inputs and outputs'!#ref!</definedName>
    <definedName function="false" hidden="false" name="salvage_percentage" vbProcedure="false">'inputs and outputs'!#ref!</definedName>
    <definedName function="false" hidden="false" name="StateDepreciation" vbProcedure="false">'Inputs and Outputs'!$B$56</definedName>
    <definedName function="false" hidden="false" name="StateDepreciationAmount" vbProcedure="false">'inputs and outputs'!#ref!</definedName>
    <definedName function="false" hidden="false" name="StateDepreciationSchedule" vbProcedure="false">'inputs and outputs'!#ref!</definedName>
    <definedName function="false" hidden="false" name="state_tax_rate" vbProcedure="false">'Inputs and Outputs'!$B$32</definedName>
    <definedName function="false" hidden="false" name="system_capacity" vbProcedure="false">'Inputs and Outputs'!$B$3</definedName>
    <definedName function="false" hidden="false" name="system_heat_rate" vbProcedure="false">'inputs and outputs'!#ref!</definedName>
    <definedName function="false" hidden="false" name="total_installed_cost" vbProcedure="false">'Inputs and Outputs'!$B$10</definedName>
    <definedName function="false" hidden="false" name="UseDepreciation" vbProcedure="false">'inputs and outputs'!#ref!</definedName>
    <definedName function="false" hidden="false" name="UseTaxDeductibleInterest" vbProcedure="false">'Inputs and Outputs'!$B$57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<sst xmlns="http://schemas.openxmlformats.org/spreadsheetml/2006/main" count="176" uniqueCount="132">
  <si>
    <t xml:space="preserve">Commercial Inputs</t>
  </si>
  <si>
    <t xml:space="preserve">SYSTEM DESIGN</t>
  </si>
  <si>
    <t xml:space="preserve">PV Nameplate capacity (kW)</t>
  </si>
  <si>
    <t xml:space="preserve">KEY</t>
  </si>
  <si>
    <t xml:space="preserve">PV degradation rate (%/year)</t>
  </si>
  <si>
    <t xml:space="preserve">Calculated</t>
  </si>
  <si>
    <t xml:space="preserve">Battery power (kW)</t>
  </si>
  <si>
    <t xml:space="preserve">Input from REopt</t>
  </si>
  <si>
    <t xml:space="preserve">Battery capacity (kWh)</t>
  </si>
  <si>
    <t xml:space="preserve">Year 1 net energy (kWh/year)</t>
  </si>
  <si>
    <t xml:space="preserve">RESULTS</t>
  </si>
  <si>
    <t xml:space="preserve">LCC without system, $</t>
  </si>
  <si>
    <t xml:space="preserve">SYSTEM COSTS</t>
  </si>
  <si>
    <t xml:space="preserve">LCC with system, $</t>
  </si>
  <si>
    <t xml:space="preserve">Total Installed Cost ($)</t>
  </si>
  <si>
    <t xml:space="preserve">NPV, $</t>
  </si>
  <si>
    <t xml:space="preserve">Operation and Maintenance (O&amp;M)</t>
  </si>
  <si>
    <t xml:space="preserve">IRR, %</t>
  </si>
  <si>
    <t xml:space="preserve">Fixed O&amp;M ($/kW-yr)</t>
  </si>
  <si>
    <t xml:space="preserve">Battery replacement cost ($/kW)</t>
  </si>
  <si>
    <t xml:space="preserve">Battery kW replacement year</t>
  </si>
  <si>
    <t xml:space="preserve">Battery replacement cost ($/kWh)</t>
  </si>
  <si>
    <t xml:space="preserve">Battery kWh replacement year</t>
  </si>
  <si>
    <t xml:space="preserve">LOAN PARAMETERS</t>
  </si>
  <si>
    <t xml:space="preserve">Debt fraction (% of total installed cost)</t>
  </si>
  <si>
    <t xml:space="preserve">Loan term (years)</t>
  </si>
  <si>
    <t xml:space="preserve">Loan rate (%/year)</t>
  </si>
  <si>
    <t xml:space="preserve">ANALYSIS PARAMETERS</t>
  </si>
  <si>
    <t xml:space="preserve">Analysis period (years)</t>
  </si>
  <si>
    <t xml:space="preserve">Inflation rate (%/year)</t>
  </si>
  <si>
    <t xml:space="preserve">Escalation rate (%/year)</t>
  </si>
  <si>
    <t xml:space="preserve">Real discount rate (%/year)</t>
  </si>
  <si>
    <t xml:space="preserve">Nominal discount rate (%/year)</t>
  </si>
  <si>
    <t xml:space="preserve">TAX AND INSURANCE RATES</t>
  </si>
  <si>
    <t xml:space="preserve">Federal income tax rate (%)</t>
  </si>
  <si>
    <t xml:space="preserve">State income tax rate (%)</t>
  </si>
  <si>
    <t xml:space="preserve">Property Tax (%/year)</t>
  </si>
  <si>
    <t xml:space="preserve">Assessed percentage (% of total installed cost)</t>
  </si>
  <si>
    <t xml:space="preserve">Assessed value ($)</t>
  </si>
  <si>
    <t xml:space="preserve">Annual decline (%/year)</t>
  </si>
  <si>
    <t xml:space="preserve">Property tax rate (% of assessed value)</t>
  </si>
  <si>
    <t xml:space="preserve">TAX CREDITS</t>
  </si>
  <si>
    <t xml:space="preserve">Investment tax credit (ITC)</t>
  </si>
  <si>
    <t xml:space="preserve">Reduces depreciation and ITC basis</t>
  </si>
  <si>
    <t xml:space="preserve">As percentage</t>
  </si>
  <si>
    <t xml:space="preserve">%</t>
  </si>
  <si>
    <t xml:space="preserve">Maximum</t>
  </si>
  <si>
    <t xml:space="preserve">Federal</t>
  </si>
  <si>
    <t xml:space="preserve">State</t>
  </si>
  <si>
    <t xml:space="preserve">Yes</t>
  </si>
  <si>
    <t xml:space="preserve">DIRECT CASH INCENTIVES</t>
  </si>
  <si>
    <t xml:space="preserve">Investment based incentive (IBI)</t>
  </si>
  <si>
    <t xml:space="preserve">Incentive is taxable</t>
  </si>
  <si>
    <t xml:space="preserve">Maximum ($)</t>
  </si>
  <si>
    <t xml:space="preserve">State (% of total installed cost)</t>
  </si>
  <si>
    <t xml:space="preserve">No</t>
  </si>
  <si>
    <t xml:space="preserve">Utility (% of total installed cost)</t>
  </si>
  <si>
    <t xml:space="preserve">Capacity based incentive (CBI)</t>
  </si>
  <si>
    <t xml:space="preserve">Amount ($/W)</t>
  </si>
  <si>
    <t xml:space="preserve">Federal ($/W)</t>
  </si>
  <si>
    <t xml:space="preserve">State  ($/W)</t>
  </si>
  <si>
    <t xml:space="preserve">Utility  ($/W)</t>
  </si>
  <si>
    <t xml:space="preserve">DEPRECIATION AND DEBT INTEREST DEDUCTION</t>
  </si>
  <si>
    <t xml:space="preserve">5-yr MACRS</t>
  </si>
  <si>
    <t xml:space="preserve">Tax deductible debt interest?
 (Residential Mortgage and Commercial Only)</t>
  </si>
  <si>
    <t xml:space="preserve">Federal bonus fraction</t>
  </si>
  <si>
    <t xml:space="preserve">State bonus fraction</t>
  </si>
  <si>
    <t xml:space="preserve">ANNUAL VALUES</t>
  </si>
  <si>
    <t xml:space="preserve">Annual energy (kWh)</t>
  </si>
  <si>
    <t xml:space="preserve">Electricity bill without system ($)</t>
  </si>
  <si>
    <t xml:space="preserve">Electricity bill with system ($)</t>
  </si>
  <si>
    <t xml:space="preserve">Value of electricity savings ($)</t>
  </si>
  <si>
    <t xml:space="preserve">State depreciation percentages (fraction)</t>
  </si>
  <si>
    <t xml:space="preserve">Federal depreciation percentages (fraction)</t>
  </si>
  <si>
    <t xml:space="preserve">Commercial Cash Flow</t>
  </si>
  <si>
    <t xml:space="preserve">Operating Year</t>
  </si>
  <si>
    <t xml:space="preserve">Production</t>
  </si>
  <si>
    <t xml:space="preserve">Annual energy (AC kWh)</t>
  </si>
  <si>
    <t xml:space="preserve">Savings</t>
  </si>
  <si>
    <t xml:space="preserve">Operating Expenses</t>
  </si>
  <si>
    <t xml:space="preserve">Capacity cost in $/kW</t>
  </si>
  <si>
    <t xml:space="preserve">Battery kW replacement cost </t>
  </si>
  <si>
    <t xml:space="preserve">Battery kWh replacement cost </t>
  </si>
  <si>
    <t xml:space="preserve">Total operating expenses</t>
  </si>
  <si>
    <t xml:space="preserve">Tax Deductible Operating Expenses</t>
  </si>
  <si>
    <t xml:space="preserve">Total deductible expenses</t>
  </si>
  <si>
    <t xml:space="preserve">Project Debt</t>
  </si>
  <si>
    <t xml:space="preserve">Debt sizing</t>
  </si>
  <si>
    <t xml:space="preserve">Total installed cost less IBI and CBI</t>
  </si>
  <si>
    <t xml:space="preserve">Debt amount</t>
  </si>
  <si>
    <t xml:space="preserve">Equity</t>
  </si>
  <si>
    <t xml:space="preserve">Debt payments</t>
  </si>
  <si>
    <t xml:space="preserve">Balance</t>
  </si>
  <si>
    <t xml:space="preserve">Interest</t>
  </si>
  <si>
    <t xml:space="preserve">Principal</t>
  </si>
  <si>
    <t xml:space="preserve">Total P&amp;I Payment</t>
  </si>
  <si>
    <t xml:space="preserve">Pre-tax cash flow</t>
  </si>
  <si>
    <t xml:space="preserve">Direct Cash Incentives</t>
  </si>
  <si>
    <t xml:space="preserve">Investment-based incentives (IBI)</t>
  </si>
  <si>
    <t xml:space="preserve">State IBI</t>
  </si>
  <si>
    <t xml:space="preserve">Utility IBI</t>
  </si>
  <si>
    <t xml:space="preserve">Total</t>
  </si>
  <si>
    <t xml:space="preserve">Capacity-based incentives (CBI)</t>
  </si>
  <si>
    <t xml:space="preserve">Federal CBI</t>
  </si>
  <si>
    <t xml:space="preserve">State CBI</t>
  </si>
  <si>
    <t xml:space="preserve">Utility CBI</t>
  </si>
  <si>
    <t xml:space="preserve">State Income Tax</t>
  </si>
  <si>
    <t xml:space="preserve">Total taxable income before deductions</t>
  </si>
  <si>
    <t xml:space="preserve">Deductions</t>
  </si>
  <si>
    <t xml:space="preserve">Deductible operating expenses</t>
  </si>
  <si>
    <t xml:space="preserve">Depreciation</t>
  </si>
  <si>
    <t xml:space="preserve">Percentage</t>
  </si>
  <si>
    <t xml:space="preserve">Basis</t>
  </si>
  <si>
    <t xml:space="preserve">Amount</t>
  </si>
  <si>
    <t xml:space="preserve">Total deductions</t>
  </si>
  <si>
    <t xml:space="preserve">Total taxable income less deductions</t>
  </si>
  <si>
    <t xml:space="preserve">Income tax</t>
  </si>
  <si>
    <t xml:space="preserve">State ITC basis</t>
  </si>
  <si>
    <t xml:space="preserve">State tax savings/liability</t>
  </si>
  <si>
    <t xml:space="preserve">Federal Income Tax</t>
  </si>
  <si>
    <t xml:space="preserve">Depreciation, Commercial only</t>
  </si>
  <si>
    <t xml:space="preserve">State income tax</t>
  </si>
  <si>
    <t xml:space="preserve">Income Taxes</t>
  </si>
  <si>
    <t xml:space="preserve">Federal ITC basis</t>
  </si>
  <si>
    <t xml:space="preserve">Federal ITC amount</t>
  </si>
  <si>
    <t xml:space="preserve">Federal tax savings/liability</t>
  </si>
  <si>
    <t xml:space="preserve">After-tax annual costs</t>
  </si>
  <si>
    <t xml:space="preserve">After-tax value of energy generated by system</t>
  </si>
  <si>
    <t xml:space="preserve">After-tax cash flow</t>
  </si>
  <si>
    <t xml:space="preserve">LCC Calculation</t>
  </si>
  <si>
    <t xml:space="preserve">Net annual costs without system (after tax)</t>
  </si>
  <si>
    <t xml:space="preserve">Net annual costs with system (after tax)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</si>
</sst>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_(\$* #,##0.00_);_(\$* \(#,##0.00\);_(\$* \-??_);_(@_)"/>
    <numFmt numFmtId="166" formatCode="0%"/>
    <numFmt numFmtId="167" formatCode="#,##0"/>
    <numFmt numFmtId="168" formatCode="0.00%"/>
    <numFmt numFmtId="169" formatCode="\$#,##0"/>
    <numFmt numFmtId="170" formatCode="0.00"/>
    <numFmt numFmtId="171" formatCode="#,##0.000000000"/>
    <numFmt numFmtId="172" formatCode="\$#,##0.00"/>
    <numFmt numFmtId="173" formatCode="0"/>
    <numFmt numFmtId="174" formatCode="0.00E+00"/>
    <numFmt numFmtId="175" formatCode="#,##0.00"/>
    <numFmt numFmtId="176" formatCode="#,##0.00000"/>
  </numFmts>
  <fonts count="3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800080"/>
      <name val="Calibri"/>
      <family val="2"/>
      <charset val="1"/>
    </font>
    <font>
      <b val="true"/>
      <sz val="11"/>
      <color rgb="FFFF99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i val="true"/>
      <sz val="11"/>
      <color rgb="FF808080"/>
      <name val="Calibri"/>
      <family val="2"/>
      <charset val="1"/>
    </font>
    <font>
      <sz val="11"/>
      <color rgb="FF008000"/>
      <name val="Calibri"/>
      <family val="2"/>
      <charset val="1"/>
    </font>
    <font>
      <b val="true"/>
      <sz val="15"/>
      <color rgb="FF003366"/>
      <name val="Calibri"/>
      <family val="2"/>
      <charset val="1"/>
    </font>
    <font>
      <b val="true"/>
      <sz val="13"/>
      <color rgb="FF003366"/>
      <name val="Calibri"/>
      <family val="2"/>
      <charset val="1"/>
    </font>
    <font>
      <b val="true"/>
      <sz val="11"/>
      <color rgb="FF003366"/>
      <name val="Calibri"/>
      <family val="2"/>
      <charset val="1"/>
    </font>
    <font>
      <sz val="11"/>
      <color rgb="FF333399"/>
      <name val="Calibri"/>
      <family val="2"/>
      <charset val="1"/>
    </font>
    <font>
      <sz val="11"/>
      <color rgb="FFFF9900"/>
      <name val="Calibri"/>
      <family val="2"/>
      <charset val="1"/>
    </font>
    <font>
      <sz val="11"/>
      <color rgb="FF993300"/>
      <name val="Calibri"/>
      <family val="2"/>
      <charset val="1"/>
    </font>
    <font>
      <b val="true"/>
      <sz val="11"/>
      <color rgb="FF333333"/>
      <name val="Calibri"/>
      <family val="2"/>
      <charset val="1"/>
    </font>
    <font>
      <b val="true"/>
      <sz val="18"/>
      <color rgb="FF003366"/>
      <name val="Cambria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name val="Calibri"/>
      <family val="2"/>
      <charset val="1"/>
    </font>
    <font>
      <b val="true"/>
      <sz val="14"/>
      <color rgb="FFFFFFFF"/>
      <name val="Segoe UI"/>
      <family val="2"/>
      <charset val="1"/>
    </font>
    <font>
      <b val="true"/>
      <sz val="1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0"/>
      <color rgb="FFFFFFFF"/>
      <name val="Arial"/>
      <family val="2"/>
      <charset val="1"/>
    </font>
  </fonts>
  <fills count="31">
    <fill>
      <patternFill patternType="none"/>
    </fill>
    <fill>
      <patternFill patternType="gray125"/>
    </fill>
    <fill>
      <patternFill patternType="solid">
        <fgColor rgb="FFCCCCFF"/>
        <bgColor rgb="FFB9CDE5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FF99CC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C0C0C0"/>
      </patternFill>
    </fill>
    <fill>
      <patternFill patternType="solid">
        <fgColor rgb="FF99CCFF"/>
        <bgColor rgb="FFB9CDE5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BFBFC0"/>
      </patternFill>
    </fill>
    <fill>
      <patternFill patternType="solid">
        <fgColor rgb="FF969696"/>
        <bgColor rgb="FFA6A6A6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000000"/>
        <bgColor rgb="FF003300"/>
      </patternFill>
    </fill>
    <fill>
      <patternFill patternType="solid">
        <fgColor rgb="FFBFBFBF"/>
        <bgColor rgb="FFBFBFC0"/>
      </patternFill>
    </fill>
    <fill>
      <patternFill patternType="solid">
        <fgColor rgb="FFB9CDE5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95B3D7"/>
        <bgColor rgb="FFA6A6A6"/>
      </patternFill>
    </fill>
    <fill>
      <patternFill patternType="solid">
        <fgColor rgb="FFA6A6A6"/>
        <bgColor rgb="FF969696"/>
      </patternFill>
    </fill>
    <fill>
      <patternFill patternType="solid">
        <fgColor rgb="FFBFBFC0"/>
        <bgColor rgb="FFBFBFBF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 style="medium"/>
      <top style="medium"/>
      <bottom/>
      <diagonal/>
    </border>
  </borders>
  <cellStyleXfs count="8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20" borderId="1" applyFont="true" applyBorder="true" applyAlignment="true" applyProtection="false">
      <alignment horizontal="general" vertical="bottom" textRotation="0" wrapText="false" indent="0" shrinkToFit="false"/>
    </xf>
    <xf numFmtId="164" fontId="7" fillId="20" borderId="1" applyFont="true" applyBorder="true" applyAlignment="true" applyProtection="false">
      <alignment horizontal="general" vertical="bottom" textRotation="0" wrapText="false" indent="0" shrinkToFit="false"/>
    </xf>
    <xf numFmtId="164" fontId="8" fillId="21" borderId="2" applyFont="true" applyBorder="tru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3" applyFont="true" applyBorder="true" applyAlignment="true" applyProtection="false">
      <alignment horizontal="general" vertical="bottom" textRotation="0" wrapText="false" indent="0" shrinkToFit="false"/>
    </xf>
    <xf numFmtId="164" fontId="12" fillId="0" borderId="4" applyFont="true" applyBorder="true" applyAlignment="true" applyProtection="false">
      <alignment horizontal="general" vertical="bottom" textRotation="0" wrapText="false" indent="0" shrinkToFit="false"/>
    </xf>
    <xf numFmtId="164" fontId="13" fillId="0" borderId="5" applyFont="true" applyBorder="tru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1" applyFont="true" applyBorder="true" applyAlignment="true" applyProtection="false">
      <alignment horizontal="general" vertical="bottom" textRotation="0" wrapText="false" indent="0" shrinkToFit="false"/>
    </xf>
    <xf numFmtId="164" fontId="14" fillId="7" borderId="1" applyFont="true" applyBorder="true" applyAlignment="true" applyProtection="false">
      <alignment horizontal="general" vertical="bottom" textRotation="0" wrapText="false" indent="0" shrinkToFit="false"/>
    </xf>
    <xf numFmtId="164" fontId="15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3" borderId="7" applyFont="true" applyBorder="true" applyAlignment="true" applyProtection="false">
      <alignment horizontal="general" vertical="bottom" textRotation="0" wrapText="false" indent="0" shrinkToFit="false"/>
    </xf>
    <xf numFmtId="164" fontId="0" fillId="23" borderId="7" applyFont="true" applyBorder="true" applyAlignment="true" applyProtection="false">
      <alignment horizontal="general" vertical="bottom" textRotation="0" wrapText="false" indent="0" shrinkToFit="false"/>
    </xf>
    <xf numFmtId="164" fontId="0" fillId="23" borderId="7" applyFont="true" applyBorder="true" applyAlignment="true" applyProtection="false">
      <alignment horizontal="general" vertical="bottom" textRotation="0" wrapText="false" indent="0" shrinkToFit="false"/>
    </xf>
    <xf numFmtId="164" fontId="17" fillId="20" borderId="8" applyFont="true" applyBorder="true" applyAlignment="true" applyProtection="false">
      <alignment horizontal="general" vertical="bottom" textRotation="0" wrapText="false" indent="0" shrinkToFit="false"/>
    </xf>
    <xf numFmtId="164" fontId="17" fillId="20" borderId="8" applyFont="true" applyBorder="tru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9" applyFont="true" applyBorder="true" applyAlignment="true" applyProtection="false">
      <alignment horizontal="general" vertical="bottom" textRotation="0" wrapText="false" indent="0" shrinkToFit="false"/>
    </xf>
    <xf numFmtId="164" fontId="19" fillId="0" borderId="9" applyFont="true" applyBorder="tru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24" borderId="10" xfId="6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2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25" borderId="11" xfId="6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25" borderId="12" xfId="6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3" xfId="6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4" fillId="25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26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27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1" fillId="0" borderId="13" xfId="6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1" fillId="2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6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21" fillId="0" borderId="0" xfId="6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25" fillId="26" borderId="13" xfId="6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6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0" xfId="6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1" fillId="0" borderId="14" xfId="6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25" fillId="26" borderId="13" xfId="6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5" fillId="26" borderId="1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21" fillId="0" borderId="0" xfId="6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13" xfId="64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21" fillId="0" borderId="0" xfId="6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3" fillId="25" borderId="11" xfId="65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25" borderId="12" xfId="6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13" xfId="65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21" fillId="0" borderId="13" xfId="65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1" fillId="0" borderId="13" xfId="65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1" fillId="0" borderId="11" xfId="65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21" fillId="0" borderId="12" xfId="65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1" fillId="0" borderId="13" xfId="6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13" xfId="6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21" fillId="0" borderId="13" xfId="6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21" fillId="28" borderId="13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11" xfId="6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12" xfId="6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6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5" xfId="64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70" fontId="21" fillId="0" borderId="15" xfId="6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21" fillId="28" borderId="13" xfId="6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3" fontId="21" fillId="0" borderId="13" xfId="6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3" fillId="25" borderId="16" xfId="6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9" xfId="6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13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21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21" fillId="0" borderId="13" xfId="64" applyFont="true" applyBorder="true" applyAlignment="true" applyProtection="false">
      <alignment horizontal="left" vertical="bottom" textRotation="0" wrapText="false" indent="3" shrinkToFit="false"/>
      <protection locked="true" hidden="false"/>
    </xf>
    <xf numFmtId="174" fontId="21" fillId="0" borderId="13" xfId="6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1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6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21" fillId="0" borderId="0" xfId="6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25" borderId="20" xfId="6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25" borderId="21" xfId="6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25" borderId="22" xfId="6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1" xfId="6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16" xfId="6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16" xfId="6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21" fillId="0" borderId="11" xfId="6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21" fillId="0" borderId="12" xfId="6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13" xfId="6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15" xfId="6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21" fillId="0" borderId="23" xfId="6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21" fillId="0" borderId="15" xfId="6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13" xfId="64" applyFont="true" applyBorder="true" applyAlignment="true" applyProtection="false">
      <alignment horizontal="left" vertical="bottom" textRotation="0" wrapText="false" indent="3" shrinkToFit="false"/>
      <protection locked="true" hidden="false"/>
    </xf>
    <xf numFmtId="164" fontId="21" fillId="0" borderId="13" xfId="6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7" xfId="6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15" xfId="6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21" fillId="0" borderId="24" xfId="6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25" xfId="6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6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0" xfId="6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6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27" borderId="13" xfId="6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13" xfId="64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72" fontId="21" fillId="0" borderId="13" xfId="6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29" borderId="11" xfId="68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29" borderId="16" xfId="68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13" xfId="68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21" fillId="30" borderId="13" xfId="68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21" fillId="0" borderId="13" xfId="68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1" fillId="28" borderId="13" xfId="68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28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1" fillId="28" borderId="13" xfId="68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5" fontId="21" fillId="30" borderId="13" xfId="68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21" fillId="0" borderId="13" xfId="68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21" fillId="0" borderId="13" xfId="68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24" borderId="26" xfId="6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75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76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75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7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4" fillId="29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29" borderId="16" xfId="6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7" fillId="0" borderId="0" xfId="6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7" fillId="0" borderId="0" xfId="6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7" fillId="29" borderId="11" xfId="6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7" fillId="29" borderId="12" xfId="6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6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6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9" borderId="16" xfId="6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9" borderId="12" xfId="6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6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6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29" borderId="11" xfId="6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9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29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29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64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0" xfId="6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6" xfId="6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6" xfId="6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16" xfId="6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5" fontId="0" fillId="0" borderId="0" xfId="6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9" borderId="16" xfId="6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5" fontId="0" fillId="29" borderId="16" xfId="6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5" fontId="0" fillId="29" borderId="12" xfId="6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7" fillId="29" borderId="11" xfId="6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9" borderId="16" xfId="65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5" fontId="0" fillId="29" borderId="12" xfId="65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6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65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5" fontId="0" fillId="0" borderId="0" xfId="65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65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7" fontId="0" fillId="0" borderId="0" xfId="65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18" xfId="65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6" xfId="6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65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16" xfId="65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7" fillId="0" borderId="0" xfId="6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6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6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5" fontId="0" fillId="0" borderId="0" xfId="6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9" fillId="29" borderId="16" xfId="6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5" fontId="29" fillId="29" borderId="16" xfId="6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64" applyFont="true" applyBorder="true" applyAlignment="true" applyProtection="false">
      <alignment horizontal="left" vertical="bottom" textRotation="0" wrapText="false" indent="3" shrinkToFit="false"/>
      <protection locked="true" hidden="false"/>
    </xf>
    <xf numFmtId="167" fontId="0" fillId="0" borderId="0" xfId="64" applyFont="true" applyBorder="true" applyAlignment="true" applyProtection="false">
      <alignment horizontal="left" vertical="bottom" textRotation="0" wrapText="false" indent="3" shrinkToFit="false"/>
      <protection locked="true" hidden="false"/>
    </xf>
    <xf numFmtId="167" fontId="0" fillId="0" borderId="0" xfId="64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7" fontId="0" fillId="0" borderId="0" xfId="6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65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6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6" xfId="6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8" xfId="6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7" fillId="0" borderId="0" xfId="6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64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20% - Accent1 2" xfId="20" builtinId="53" customBuiltin="true"/>
    <cellStyle name="20% - Accent2 2" xfId="21" builtinId="53" customBuiltin="true"/>
    <cellStyle name="20% - Accent3 2" xfId="22" builtinId="53" customBuiltin="true"/>
    <cellStyle name="20% - Accent4 2" xfId="23" builtinId="53" customBuiltin="true"/>
    <cellStyle name="20% - Accent5 2" xfId="24" builtinId="53" customBuiltin="true"/>
    <cellStyle name="20% - Accent6 2" xfId="25" builtinId="53" customBuiltin="true"/>
    <cellStyle name="40% - Accent1 2" xfId="26" builtinId="53" customBuiltin="true"/>
    <cellStyle name="40% - Accent2 2" xfId="27" builtinId="53" customBuiltin="true"/>
    <cellStyle name="40% - Accent3 2" xfId="28" builtinId="53" customBuiltin="true"/>
    <cellStyle name="40% - Accent4 2" xfId="29" builtinId="53" customBuiltin="true"/>
    <cellStyle name="40% - Accent5 2" xfId="30" builtinId="53" customBuiltin="true"/>
    <cellStyle name="40% - Accent6 2" xfId="31" builtinId="53" customBuiltin="true"/>
    <cellStyle name="60% - Accent1 2" xfId="32" builtinId="53" customBuiltin="true"/>
    <cellStyle name="60% - Accent2 2" xfId="33" builtinId="53" customBuiltin="true"/>
    <cellStyle name="60% - Accent3 2" xfId="34" builtinId="53" customBuiltin="true"/>
    <cellStyle name="60% - Accent4 2" xfId="35" builtinId="53" customBuiltin="true"/>
    <cellStyle name="60% - Accent5 2" xfId="36" builtinId="53" customBuiltin="true"/>
    <cellStyle name="60% - Accent6 2" xfId="37" builtinId="53" customBuiltin="true"/>
    <cellStyle name="Accent1 2" xfId="38" builtinId="53" customBuiltin="true"/>
    <cellStyle name="Accent2 2" xfId="39" builtinId="53" customBuiltin="true"/>
    <cellStyle name="Accent3 2" xfId="40" builtinId="53" customBuiltin="true"/>
    <cellStyle name="Accent4 2" xfId="41" builtinId="53" customBuiltin="true"/>
    <cellStyle name="Accent5 2" xfId="42" builtinId="53" customBuiltin="true"/>
    <cellStyle name="Accent6 2" xfId="43" builtinId="53" customBuiltin="true"/>
    <cellStyle name="Bad 2" xfId="44" builtinId="53" customBuiltin="true"/>
    <cellStyle name="Calculation 2" xfId="45" builtinId="53" customBuiltin="true"/>
    <cellStyle name="Calculation 2 2" xfId="46" builtinId="53" customBuiltin="true"/>
    <cellStyle name="Check Cell 2" xfId="47" builtinId="53" customBuiltin="true"/>
    <cellStyle name="Currency 2" xfId="48" builtinId="53" customBuiltin="true"/>
    <cellStyle name="Currency 2 2" xfId="49" builtinId="53" customBuiltin="true"/>
    <cellStyle name="Currency 2 2 2" xfId="50" builtinId="53" customBuiltin="true"/>
    <cellStyle name="Currency 2 3" xfId="51" builtinId="53" customBuiltin="true"/>
    <cellStyle name="Currency 3" xfId="52" builtinId="53" customBuiltin="true"/>
    <cellStyle name="Currency 3 2" xfId="53" builtinId="53" customBuiltin="true"/>
    <cellStyle name="Explanatory Text 2" xfId="54" builtinId="53" customBuiltin="true"/>
    <cellStyle name="Good 2" xfId="55" builtinId="53" customBuiltin="true"/>
    <cellStyle name="Heading 1 2" xfId="56" builtinId="53" customBuiltin="true"/>
    <cellStyle name="Heading 2 2" xfId="57" builtinId="53" customBuiltin="true"/>
    <cellStyle name="Heading 3 2" xfId="58" builtinId="53" customBuiltin="true"/>
    <cellStyle name="Heading 4 2" xfId="59" builtinId="53" customBuiltin="true"/>
    <cellStyle name="Input 2" xfId="60" builtinId="53" customBuiltin="true"/>
    <cellStyle name="Input 2 2" xfId="61" builtinId="53" customBuiltin="true"/>
    <cellStyle name="Linked Cell 2" xfId="62" builtinId="53" customBuiltin="true"/>
    <cellStyle name="Neutral 2" xfId="63" builtinId="53" customBuiltin="true"/>
    <cellStyle name="Normal 2" xfId="64" builtinId="53" customBuiltin="true"/>
    <cellStyle name="Normal 2 2" xfId="65" builtinId="53" customBuiltin="true"/>
    <cellStyle name="Normal 3" xfId="66" builtinId="53" customBuiltin="true"/>
    <cellStyle name="Normal 3 2" xfId="67" builtinId="53" customBuiltin="true"/>
    <cellStyle name="Normal 4" xfId="68" builtinId="53" customBuiltin="true"/>
    <cellStyle name="Note 2" xfId="69" builtinId="53" customBuiltin="true"/>
    <cellStyle name="Note 2 2" xfId="70" builtinId="53" customBuiltin="true"/>
    <cellStyle name="Note 2 3" xfId="71" builtinId="53" customBuiltin="true"/>
    <cellStyle name="Output 2" xfId="72" builtinId="53" customBuiltin="true"/>
    <cellStyle name="Output 2 2" xfId="73" builtinId="53" customBuiltin="true"/>
    <cellStyle name="Percent 2" xfId="74" builtinId="53" customBuiltin="true"/>
    <cellStyle name="Percent 2 2" xfId="75" builtinId="53" customBuiltin="true"/>
    <cellStyle name="Percent 2 2 2" xfId="76" builtinId="53" customBuiltin="true"/>
    <cellStyle name="Percent 2 3" xfId="77" builtinId="53" customBuiltin="true"/>
    <cellStyle name="Percent 3" xfId="78" builtinId="53" customBuiltin="true"/>
    <cellStyle name="Percent 3 2" xfId="79" builtinId="53" customBuiltin="true"/>
    <cellStyle name="Title 2" xfId="80" builtinId="53" customBuiltin="true"/>
    <cellStyle name="Total 2" xfId="81" builtinId="53" customBuiltin="true"/>
    <cellStyle name="Total 2 2" xfId="82" builtinId="53" customBuiltin="true"/>
    <cellStyle name="Warning Text 2" xfId="83" builtinId="53" customBuiltin="true"/>
  </cellStyles>
  <dxfs count="3">
    <dxf>
      <fill>
        <patternFill>
          <bgColor rgb="FF969696"/>
        </patternFill>
      </fill>
    </dxf>
    <dxf>
      <fill>
        <patternFill>
          <bgColor rgb="FF969696"/>
        </patternFill>
      </fill>
    </dxf>
    <dxf>
      <fill>
        <patternFill>
          <bgColor rgb="FF96969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FBFC0"/>
      <rgbColor rgb="FF800080"/>
      <rgbColor rgb="FF008080"/>
      <rgbColor rgb="FFC0C0C0"/>
      <rgbColor rgb="FF808080"/>
      <rgbColor rgb="FF95B3D7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9CDE5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FBFBF"/>
      <rgbColor rgb="FFFFCC00"/>
      <rgbColor rgb="FFFF9900"/>
      <rgbColor rgb="FFFF6600"/>
      <rgbColor rgb="FFA6A6A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75"/>
  <cols>
    <col collapsed="false" hidden="false" max="1" min="1" style="1" width="40.5"/>
    <col collapsed="false" hidden="false" max="2" min="2" style="2" width="14.0408163265306"/>
    <col collapsed="false" hidden="false" max="3" min="3" style="1" width="14.0408163265306"/>
    <col collapsed="false" hidden="false" max="4" min="4" style="2" width="19.5714285714286"/>
    <col collapsed="false" hidden="false" max="5" min="5" style="2" width="19.4387755102041"/>
    <col collapsed="false" hidden="false" max="6" min="6" style="1" width="19.4387755102041"/>
    <col collapsed="false" hidden="false" max="7" min="7" style="2" width="19.4387755102041"/>
    <col collapsed="false" hidden="false" max="8" min="8" style="2" width="14.1734693877551"/>
    <col collapsed="false" hidden="false" max="9" min="9" style="2" width="15.2551020408163"/>
    <col collapsed="false" hidden="false" max="10" min="10" style="2" width="21.5969387755102"/>
    <col collapsed="false" hidden="false" max="33" min="11" style="2" width="15.7959183673469"/>
    <col collapsed="false" hidden="false" max="1025" min="34" style="2" width="15.5255102040816"/>
  </cols>
  <sheetData>
    <row r="1" customFormat="false" ht="21" hidden="false" customHeight="false" outlineLevel="0" collapsed="false">
      <c r="A1" s="3" t="s">
        <v>0</v>
      </c>
      <c r="B1" s="4"/>
      <c r="C1" s="5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75" hidden="false" customHeight="false" outlineLevel="0" collapsed="false">
      <c r="A2" s="6" t="s">
        <v>1</v>
      </c>
      <c r="B2" s="7"/>
      <c r="C2" s="8"/>
      <c r="D2" s="0"/>
      <c r="E2" s="0"/>
      <c r="F2" s="8"/>
      <c r="G2" s="0"/>
      <c r="H2" s="0"/>
      <c r="I2" s="0"/>
      <c r="J2" s="0"/>
      <c r="K2" s="0"/>
      <c r="L2" s="9"/>
      <c r="M2" s="0"/>
      <c r="N2" s="0"/>
      <c r="O2" s="0"/>
      <c r="P2" s="0"/>
      <c r="Q2" s="8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3" customFormat="true" ht="12.75" hidden="false" customHeight="false" outlineLevel="0" collapsed="false">
      <c r="A3" s="10" t="s">
        <v>2</v>
      </c>
      <c r="B3" s="11" t="n">
        <v>219.586</v>
      </c>
      <c r="C3" s="8"/>
      <c r="D3" s="12" t="s">
        <v>3</v>
      </c>
      <c r="F3" s="8"/>
      <c r="L3" s="9"/>
      <c r="M3" s="2"/>
      <c r="N3" s="2"/>
      <c r="Q3" s="8"/>
    </row>
    <row r="4" customFormat="false" ht="12.75" hidden="false" customHeight="false" outlineLevel="0" collapsed="false">
      <c r="A4" s="10" t="s">
        <v>4</v>
      </c>
      <c r="B4" s="11" t="n">
        <v>0.5</v>
      </c>
      <c r="C4" s="8"/>
      <c r="D4" s="14" t="s">
        <v>5</v>
      </c>
      <c r="E4" s="0"/>
      <c r="F4" s="8"/>
      <c r="G4" s="0"/>
      <c r="H4" s="0"/>
      <c r="I4" s="0"/>
      <c r="J4" s="0"/>
      <c r="K4" s="0"/>
      <c r="L4" s="9"/>
      <c r="O4" s="0"/>
      <c r="P4" s="0"/>
      <c r="Q4" s="8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10" t="s">
        <v>6</v>
      </c>
      <c r="B5" s="10" t="n">
        <v>100</v>
      </c>
      <c r="C5" s="8"/>
      <c r="D5" s="15" t="s">
        <v>7</v>
      </c>
      <c r="E5" s="0"/>
      <c r="F5" s="8"/>
      <c r="G5" s="0"/>
      <c r="H5" s="0"/>
      <c r="I5" s="0"/>
      <c r="J5" s="0"/>
      <c r="K5" s="0"/>
      <c r="L5" s="9"/>
      <c r="O5" s="0"/>
      <c r="P5" s="0"/>
      <c r="Q5" s="8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false" outlineLevel="0" collapsed="false">
      <c r="A6" s="10" t="s">
        <v>8</v>
      </c>
      <c r="B6" s="16" t="n">
        <v>50</v>
      </c>
      <c r="C6" s="8"/>
      <c r="D6" s="17"/>
      <c r="E6" s="0"/>
      <c r="F6" s="8"/>
      <c r="G6" s="0"/>
      <c r="H6" s="0"/>
      <c r="I6" s="0"/>
      <c r="J6" s="0"/>
      <c r="K6" s="0"/>
      <c r="L6" s="9"/>
      <c r="O6" s="0"/>
      <c r="P6" s="0"/>
      <c r="Q6" s="8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false" outlineLevel="0" collapsed="false">
      <c r="A7" s="10" t="s">
        <v>9</v>
      </c>
      <c r="B7" s="16" t="n">
        <v>411626</v>
      </c>
      <c r="C7" s="8"/>
      <c r="D7" s="6" t="s">
        <v>10</v>
      </c>
      <c r="E7" s="7"/>
      <c r="F7" s="8"/>
      <c r="G7" s="0"/>
      <c r="H7" s="0"/>
      <c r="I7" s="0"/>
      <c r="J7" s="0"/>
      <c r="K7" s="0"/>
      <c r="L7" s="9"/>
      <c r="O7" s="0"/>
      <c r="P7" s="0"/>
      <c r="Q7" s="8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false" outlineLevel="0" collapsed="false">
      <c r="A8" s="18"/>
      <c r="B8" s="19"/>
      <c r="C8" s="8"/>
      <c r="D8" s="20" t="s">
        <v>11</v>
      </c>
      <c r="E8" s="21" t="n">
        <f aca="false">-('Cash Flow'!B80+NPV(NominalDiscountRate/100, 'Cash Flow'!C80:CX80))</f>
        <v>6739404.54167333</v>
      </c>
      <c r="F8" s="22"/>
      <c r="G8" s="0"/>
      <c r="H8" s="0"/>
      <c r="I8" s="0"/>
      <c r="J8" s="0"/>
      <c r="K8" s="0"/>
      <c r="L8" s="9"/>
      <c r="M8" s="0"/>
      <c r="N8" s="0"/>
      <c r="O8" s="0"/>
      <c r="P8" s="0"/>
      <c r="Q8" s="8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false" customHeight="false" outlineLevel="0" collapsed="false">
      <c r="A9" s="6" t="s">
        <v>12</v>
      </c>
      <c r="B9" s="7"/>
      <c r="C9" s="8"/>
      <c r="D9" s="20" t="s">
        <v>13</v>
      </c>
      <c r="E9" s="21" t="n">
        <f aca="false">-('Cash Flow'!B81+NPV(NominalDiscountRate/100, 'Cash Flow'!C81:CX81))</f>
        <v>6640083.93767615</v>
      </c>
      <c r="F9" s="23"/>
      <c r="G9" s="24"/>
      <c r="H9" s="25"/>
      <c r="I9" s="0"/>
      <c r="J9" s="0"/>
      <c r="K9" s="0"/>
      <c r="L9" s="9"/>
      <c r="M9" s="0"/>
      <c r="N9" s="0"/>
      <c r="O9" s="0"/>
      <c r="P9" s="0"/>
      <c r="Q9" s="8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75" hidden="false" customHeight="false" outlineLevel="0" collapsed="false">
      <c r="A10" s="26" t="s">
        <v>14</v>
      </c>
      <c r="B10" s="27" t="n">
        <v>542718</v>
      </c>
      <c r="C10" s="8"/>
      <c r="D10" s="20" t="s">
        <v>15</v>
      </c>
      <c r="E10" s="28" t="n">
        <f aca="false">'Cash Flow'!B77+NPV(NominalDiscountRate/100,'Cash Flow'!C77:CX77)</f>
        <v>99320.6039971854</v>
      </c>
      <c r="F10" s="23"/>
      <c r="G10" s="29"/>
      <c r="H10" s="30"/>
      <c r="I10" s="0"/>
      <c r="J10" s="0"/>
      <c r="K10" s="0"/>
      <c r="L10" s="9"/>
      <c r="M10" s="0"/>
      <c r="N10" s="0"/>
      <c r="O10" s="0"/>
      <c r="P10" s="0"/>
      <c r="Q10" s="8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75" hidden="false" customHeight="false" outlineLevel="0" collapsed="false">
      <c r="A11" s="31" t="s">
        <v>16</v>
      </c>
      <c r="B11" s="32"/>
      <c r="C11" s="8"/>
      <c r="D11" s="10" t="s">
        <v>17</v>
      </c>
      <c r="E11" s="33" t="n">
        <f aca="false">IF(loan_term=0,IRR('Cash Flow'!B77:CX77, NominalDiscountRate/100),IRR('Cash Flow'!C77:CX77, NominalDiscountRate/100))</f>
        <v>0.120281173628307</v>
      </c>
      <c r="F11" s="8"/>
      <c r="G11" s="8"/>
      <c r="H11" s="34"/>
      <c r="I11" s="0"/>
      <c r="J11" s="0"/>
      <c r="K11" s="0"/>
      <c r="L11" s="9"/>
      <c r="M11" s="0"/>
      <c r="N11" s="0"/>
      <c r="O11" s="0"/>
      <c r="P11" s="0"/>
      <c r="Q11" s="8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75" hidden="false" customHeight="false" outlineLevel="0" collapsed="false">
      <c r="A12" s="35" t="s">
        <v>18</v>
      </c>
      <c r="B12" s="16" t="n">
        <v>20</v>
      </c>
      <c r="C12" s="8"/>
      <c r="D12" s="0"/>
      <c r="E12" s="0"/>
      <c r="F12" s="8"/>
      <c r="G12" s="8"/>
      <c r="H12" s="34"/>
      <c r="I12" s="0"/>
      <c r="J12" s="0"/>
      <c r="K12" s="0"/>
      <c r="L12" s="9"/>
      <c r="M12" s="0"/>
      <c r="N12" s="0"/>
      <c r="O12" s="0"/>
      <c r="P12" s="0"/>
      <c r="Q12" s="8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75" hidden="false" customHeight="false" outlineLevel="0" collapsed="false">
      <c r="A13" s="35" t="s">
        <v>19</v>
      </c>
      <c r="B13" s="16" t="n">
        <v>500</v>
      </c>
      <c r="C13" s="8"/>
      <c r="D13" s="0"/>
      <c r="E13" s="0"/>
      <c r="F13" s="0"/>
      <c r="G13" s="0"/>
      <c r="H13" s="34"/>
      <c r="I13" s="0"/>
      <c r="J13" s="0"/>
      <c r="K13" s="0"/>
      <c r="L13" s="9"/>
      <c r="M13" s="0"/>
      <c r="N13" s="0"/>
      <c r="O13" s="0"/>
      <c r="P13" s="0"/>
      <c r="Q13" s="8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75" hidden="false" customHeight="false" outlineLevel="0" collapsed="false">
      <c r="A14" s="35" t="s">
        <v>20</v>
      </c>
      <c r="B14" s="16" t="n">
        <v>10</v>
      </c>
      <c r="C14" s="8"/>
      <c r="D14" s="0"/>
      <c r="E14" s="0"/>
      <c r="F14" s="2"/>
      <c r="G14" s="0"/>
      <c r="H14" s="0"/>
      <c r="I14" s="8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5" hidden="false" customHeight="false" outlineLevel="0" collapsed="false">
      <c r="A15" s="35" t="s">
        <v>21</v>
      </c>
      <c r="B15" s="16" t="n">
        <v>500</v>
      </c>
      <c r="C15" s="8"/>
      <c r="D15" s="0"/>
      <c r="E15" s="0"/>
      <c r="F15" s="2"/>
      <c r="G15" s="0"/>
      <c r="H15" s="0"/>
      <c r="I15" s="8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false" customHeight="false" outlineLevel="0" collapsed="false">
      <c r="A16" s="35" t="s">
        <v>22</v>
      </c>
      <c r="B16" s="16" t="n">
        <v>10</v>
      </c>
      <c r="C16" s="8"/>
      <c r="D16" s="0"/>
      <c r="E16" s="0"/>
      <c r="F16" s="2"/>
      <c r="G16" s="0"/>
      <c r="H16" s="0"/>
      <c r="I16" s="8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75" hidden="false" customHeight="false" outlineLevel="0" collapsed="false">
      <c r="A17" s="36"/>
      <c r="B17" s="36"/>
      <c r="C17" s="8"/>
      <c r="D17" s="9"/>
      <c r="E17" s="0"/>
      <c r="F17" s="2"/>
      <c r="G17" s="0"/>
      <c r="H17" s="0"/>
      <c r="I17" s="8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75" hidden="false" customHeight="false" outlineLevel="0" collapsed="false">
      <c r="A18" s="37" t="s">
        <v>23</v>
      </c>
      <c r="B18" s="38"/>
      <c r="C18" s="8"/>
      <c r="D18" s="9"/>
      <c r="E18" s="0"/>
      <c r="F18" s="2"/>
      <c r="G18" s="0"/>
      <c r="H18" s="0"/>
      <c r="I18" s="8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75" hidden="false" customHeight="false" outlineLevel="0" collapsed="false">
      <c r="A19" s="39" t="s">
        <v>24</v>
      </c>
      <c r="B19" s="40" t="n">
        <v>100</v>
      </c>
      <c r="C19" s="8"/>
      <c r="D19" s="9"/>
      <c r="E19" s="0"/>
      <c r="F19" s="2"/>
      <c r="G19" s="0"/>
      <c r="H19" s="0"/>
      <c r="I19" s="8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75" hidden="false" customHeight="false" outlineLevel="0" collapsed="false">
      <c r="A20" s="39" t="s">
        <v>25</v>
      </c>
      <c r="B20" s="41" t="n">
        <v>0</v>
      </c>
      <c r="C20" s="8"/>
      <c r="D20" s="9"/>
      <c r="E20" s="0"/>
      <c r="F20" s="2"/>
      <c r="G20" s="0"/>
      <c r="H20" s="0"/>
      <c r="I20" s="8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75" hidden="false" customHeight="false" outlineLevel="0" collapsed="false">
      <c r="A21" s="39" t="s">
        <v>26</v>
      </c>
      <c r="B21" s="40" t="n">
        <v>0</v>
      </c>
      <c r="C21" s="8"/>
      <c r="D21" s="9"/>
      <c r="E21" s="0"/>
      <c r="F21" s="2"/>
      <c r="G21" s="0"/>
      <c r="H21" s="0"/>
      <c r="I21" s="8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75" hidden="false" customHeight="false" outlineLevel="0" collapsed="false">
      <c r="A22" s="42"/>
      <c r="B22" s="43"/>
      <c r="C22" s="8"/>
      <c r="D22" s="9"/>
      <c r="E22" s="0"/>
      <c r="F22" s="2"/>
      <c r="G22" s="0"/>
      <c r="H22" s="0"/>
      <c r="I22" s="8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8" customFormat="true" ht="12.75" hidden="false" customHeight="false" outlineLevel="0" collapsed="false">
      <c r="A23" s="6" t="s">
        <v>27</v>
      </c>
      <c r="B23" s="7"/>
      <c r="L23" s="2"/>
    </row>
    <row r="24" s="8" customFormat="true" ht="12.75" hidden="false" customHeight="false" outlineLevel="0" collapsed="false">
      <c r="A24" s="44" t="s">
        <v>28</v>
      </c>
      <c r="B24" s="45" t="n">
        <v>25</v>
      </c>
      <c r="L24" s="2"/>
    </row>
    <row r="25" s="8" customFormat="true" ht="12.75" hidden="false" customHeight="false" outlineLevel="0" collapsed="false">
      <c r="A25" s="44" t="s">
        <v>29</v>
      </c>
      <c r="B25" s="46" t="n">
        <v>2</v>
      </c>
      <c r="L25" s="2"/>
    </row>
    <row r="26" s="8" customFormat="true" ht="12.75" hidden="false" customHeight="false" outlineLevel="0" collapsed="false">
      <c r="A26" s="44" t="s">
        <v>30</v>
      </c>
      <c r="B26" s="46" t="n">
        <v>0</v>
      </c>
      <c r="L26" s="2"/>
    </row>
    <row r="27" s="8" customFormat="true" ht="12.75" hidden="false" customHeight="false" outlineLevel="0" collapsed="false">
      <c r="A27" s="44" t="s">
        <v>31</v>
      </c>
      <c r="B27" s="46" t="n">
        <v>6</v>
      </c>
      <c r="L27" s="2"/>
      <c r="O27" s="2"/>
    </row>
    <row r="28" s="8" customFormat="true" ht="12.75" hidden="false" customHeight="false" outlineLevel="0" collapsed="false">
      <c r="A28" s="44" t="s">
        <v>32</v>
      </c>
      <c r="B28" s="47" t="n">
        <f aca="false">((inflation_rate/100+1)*(real_discount_rate/100+1)-1)*100</f>
        <v>8.12000000000002</v>
      </c>
      <c r="L28" s="2"/>
      <c r="M28" s="2"/>
      <c r="N28" s="2"/>
      <c r="O28" s="0"/>
    </row>
    <row r="29" s="8" customFormat="true" ht="12.75" hidden="false" customHeight="false" outlineLevel="0" collapsed="false">
      <c r="A29" s="48"/>
      <c r="B29" s="0"/>
      <c r="L29" s="0"/>
      <c r="M29" s="0"/>
      <c r="N29" s="0"/>
      <c r="O29" s="0"/>
    </row>
    <row r="30" s="8" customFormat="true" ht="12.75" hidden="false" customHeight="false" outlineLevel="0" collapsed="false">
      <c r="A30" s="6" t="s">
        <v>33</v>
      </c>
      <c r="B30" s="7"/>
      <c r="L30" s="0"/>
      <c r="M30" s="0"/>
      <c r="N30" s="0"/>
      <c r="O30" s="0"/>
    </row>
    <row r="31" s="8" customFormat="true" ht="12.75" hidden="false" customHeight="false" outlineLevel="0" collapsed="false">
      <c r="A31" s="44" t="s">
        <v>34</v>
      </c>
      <c r="B31" s="46" t="n">
        <v>30</v>
      </c>
      <c r="L31" s="0"/>
      <c r="M31" s="0"/>
      <c r="N31" s="0"/>
      <c r="O31" s="0"/>
    </row>
    <row r="32" s="8" customFormat="true" ht="12.75" hidden="false" customHeight="false" outlineLevel="0" collapsed="false">
      <c r="A32" s="44" t="s">
        <v>35</v>
      </c>
      <c r="B32" s="46" t="n">
        <v>7</v>
      </c>
      <c r="L32" s="0"/>
      <c r="M32" s="0"/>
      <c r="N32" s="0"/>
      <c r="O32" s="0"/>
    </row>
    <row r="33" s="8" customFormat="true" ht="12.75" hidden="false" customHeight="false" outlineLevel="0" collapsed="false">
      <c r="A33" s="49" t="s">
        <v>36</v>
      </c>
      <c r="B33" s="50"/>
      <c r="C33" s="51"/>
      <c r="L33" s="0"/>
      <c r="M33" s="0"/>
      <c r="N33" s="0"/>
      <c r="O33" s="0"/>
    </row>
    <row r="34" s="8" customFormat="true" ht="12.75" hidden="false" customHeight="false" outlineLevel="0" collapsed="false">
      <c r="A34" s="52" t="s">
        <v>37</v>
      </c>
      <c r="B34" s="53" t="n">
        <v>100</v>
      </c>
      <c r="C34" s="51"/>
      <c r="L34" s="0"/>
      <c r="M34" s="0"/>
      <c r="N34" s="0"/>
      <c r="O34" s="0"/>
    </row>
    <row r="35" s="8" customFormat="true" ht="12.75" hidden="false" customHeight="false" outlineLevel="0" collapsed="false">
      <c r="A35" s="35" t="s">
        <v>38</v>
      </c>
      <c r="B35" s="54" t="n">
        <f aca="false">prop_tax_cost_assessed_percent/100*total_installed_cost</f>
        <v>542718</v>
      </c>
      <c r="C35" s="51"/>
      <c r="L35" s="0"/>
      <c r="M35" s="0"/>
      <c r="N35" s="0"/>
      <c r="O35" s="0"/>
    </row>
    <row r="36" s="8" customFormat="true" ht="12.75" hidden="false" customHeight="false" outlineLevel="0" collapsed="false">
      <c r="A36" s="35" t="s">
        <v>39</v>
      </c>
      <c r="B36" s="55" t="n">
        <v>0</v>
      </c>
      <c r="C36" s="51"/>
      <c r="L36" s="0"/>
      <c r="M36" s="0"/>
      <c r="N36" s="0"/>
      <c r="O36" s="0"/>
    </row>
    <row r="37" s="8" customFormat="true" ht="12.75" hidden="false" customHeight="false" outlineLevel="0" collapsed="false">
      <c r="A37" s="35" t="s">
        <v>40</v>
      </c>
      <c r="B37" s="55" t="n">
        <v>0</v>
      </c>
      <c r="C37" s="51"/>
      <c r="L37" s="0"/>
      <c r="M37" s="0"/>
      <c r="N37" s="0"/>
      <c r="O37" s="0"/>
    </row>
    <row r="38" s="8" customFormat="true" ht="12.75" hidden="false" customHeight="false" outlineLevel="0" collapsed="false">
      <c r="A38" s="0"/>
      <c r="B38" s="0"/>
      <c r="C38" s="51"/>
      <c r="L38" s="0"/>
      <c r="M38" s="0"/>
      <c r="N38" s="0"/>
      <c r="O38" s="0"/>
    </row>
    <row r="39" s="8" customFormat="true" ht="12.75" hidden="false" customHeight="false" outlineLevel="0" collapsed="false">
      <c r="A39" s="6" t="s">
        <v>41</v>
      </c>
      <c r="B39" s="56"/>
      <c r="C39" s="56"/>
      <c r="D39" s="56"/>
      <c r="E39" s="7"/>
      <c r="L39" s="0"/>
      <c r="M39" s="0"/>
      <c r="N39" s="0"/>
      <c r="O39" s="0"/>
    </row>
    <row r="40" s="8" customFormat="true" ht="12.75" hidden="false" customHeight="false" outlineLevel="0" collapsed="false">
      <c r="A40" s="57" t="s">
        <v>42</v>
      </c>
      <c r="B40" s="58"/>
      <c r="C40" s="0"/>
      <c r="D40" s="59" t="s">
        <v>43</v>
      </c>
      <c r="E40" s="60"/>
      <c r="L40" s="0"/>
      <c r="M40" s="0"/>
      <c r="N40" s="0"/>
      <c r="O40" s="0"/>
    </row>
    <row r="41" s="8" customFormat="true" ht="12.75" hidden="false" customHeight="false" outlineLevel="0" collapsed="false">
      <c r="A41" s="61" t="s">
        <v>44</v>
      </c>
      <c r="B41" s="62" t="s">
        <v>45</v>
      </c>
      <c r="C41" s="62" t="s">
        <v>46</v>
      </c>
      <c r="D41" s="63" t="s">
        <v>47</v>
      </c>
      <c r="E41" s="63" t="s">
        <v>48</v>
      </c>
      <c r="L41" s="0"/>
      <c r="M41" s="0"/>
      <c r="N41" s="0"/>
      <c r="O41" s="0"/>
    </row>
    <row r="42" customFormat="false" ht="12.75" hidden="false" customHeight="false" outlineLevel="0" collapsed="false">
      <c r="A42" s="64" t="s">
        <v>47</v>
      </c>
      <c r="B42" s="45" t="n">
        <v>30</v>
      </c>
      <c r="C42" s="65" t="n">
        <v>1E+038</v>
      </c>
      <c r="D42" s="66" t="s">
        <v>49</v>
      </c>
      <c r="E42" s="66" t="s">
        <v>49</v>
      </c>
      <c r="F42" s="67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</row>
    <row r="43" customFormat="false" ht="12.75" hidden="false" customHeight="false" outlineLevel="0" collapsed="false">
      <c r="F43" s="68"/>
      <c r="G43" s="68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</row>
    <row r="44" customFormat="false" ht="12.75" hidden="false" customHeight="false" outlineLevel="0" collapsed="false">
      <c r="A44" s="69" t="s">
        <v>50</v>
      </c>
      <c r="B44" s="70"/>
      <c r="C44" s="70"/>
      <c r="D44" s="70"/>
      <c r="E44" s="70"/>
      <c r="F44" s="70"/>
      <c r="G44" s="71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</row>
    <row r="45" customFormat="false" ht="12.75" hidden="false" customHeight="false" outlineLevel="0" collapsed="false">
      <c r="A45" s="72" t="s">
        <v>51</v>
      </c>
      <c r="B45" s="73"/>
      <c r="C45" s="74"/>
      <c r="D45" s="75" t="s">
        <v>52</v>
      </c>
      <c r="E45" s="76"/>
      <c r="F45" s="75" t="s">
        <v>43</v>
      </c>
      <c r="G45" s="76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</row>
    <row r="46" customFormat="false" ht="12.75" hidden="false" customHeight="false" outlineLevel="0" collapsed="false">
      <c r="A46" s="35" t="s">
        <v>44</v>
      </c>
      <c r="B46" s="77" t="s">
        <v>45</v>
      </c>
      <c r="C46" s="78" t="s">
        <v>53</v>
      </c>
      <c r="D46" s="79" t="s">
        <v>47</v>
      </c>
      <c r="E46" s="78" t="s">
        <v>48</v>
      </c>
      <c r="F46" s="80" t="s">
        <v>47</v>
      </c>
      <c r="G46" s="80" t="s">
        <v>48</v>
      </c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</row>
    <row r="47" customFormat="false" ht="12.75" hidden="false" customHeight="false" outlineLevel="0" collapsed="false">
      <c r="A47" s="81" t="s">
        <v>54</v>
      </c>
      <c r="B47" s="11" t="n">
        <v>0</v>
      </c>
      <c r="C47" s="65" t="n">
        <v>1E+038</v>
      </c>
      <c r="D47" s="82" t="s">
        <v>49</v>
      </c>
      <c r="E47" s="82" t="s">
        <v>49</v>
      </c>
      <c r="F47" s="66" t="s">
        <v>55</v>
      </c>
      <c r="G47" s="82" t="s">
        <v>55</v>
      </c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</row>
    <row r="48" customFormat="false" ht="13.5" hidden="false" customHeight="false" outlineLevel="0" collapsed="false">
      <c r="A48" s="81" t="s">
        <v>56</v>
      </c>
      <c r="B48" s="11" t="n">
        <v>0</v>
      </c>
      <c r="C48" s="65" t="n">
        <v>1E+038</v>
      </c>
      <c r="D48" s="82" t="s">
        <v>49</v>
      </c>
      <c r="E48" s="82" t="s">
        <v>49</v>
      </c>
      <c r="F48" s="66" t="s">
        <v>55</v>
      </c>
      <c r="G48" s="82" t="s">
        <v>55</v>
      </c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</row>
    <row r="49" customFormat="false" ht="12.75" hidden="false" customHeight="true" outlineLevel="0" collapsed="false">
      <c r="A49" s="83" t="s">
        <v>57</v>
      </c>
      <c r="B49" s="84" t="s">
        <v>58</v>
      </c>
      <c r="C49" s="78" t="s">
        <v>53</v>
      </c>
      <c r="D49" s="85"/>
      <c r="E49" s="86"/>
      <c r="F49" s="85"/>
      <c r="G49" s="87"/>
      <c r="H49" s="88"/>
      <c r="I49" s="51"/>
      <c r="J49" s="88"/>
      <c r="K49" s="51"/>
      <c r="L49" s="25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</row>
    <row r="50" customFormat="false" ht="12.75" hidden="false" customHeight="true" outlineLevel="0" collapsed="false">
      <c r="A50" s="81" t="s">
        <v>59</v>
      </c>
      <c r="B50" s="45" t="n">
        <v>0</v>
      </c>
      <c r="C50" s="65" t="n">
        <v>1E+038</v>
      </c>
      <c r="D50" s="82" t="s">
        <v>49</v>
      </c>
      <c r="E50" s="82" t="s">
        <v>49</v>
      </c>
      <c r="F50" s="66" t="s">
        <v>55</v>
      </c>
      <c r="G50" s="82" t="s">
        <v>55</v>
      </c>
      <c r="H50" s="68"/>
      <c r="I50" s="34"/>
      <c r="J50" s="34"/>
      <c r="K50" s="89"/>
      <c r="L50" s="9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</row>
    <row r="51" customFormat="false" ht="12.75" hidden="false" customHeight="true" outlineLevel="0" collapsed="false">
      <c r="A51" s="81" t="s">
        <v>60</v>
      </c>
      <c r="B51" s="45" t="n">
        <v>0</v>
      </c>
      <c r="C51" s="65" t="n">
        <v>1E+038</v>
      </c>
      <c r="D51" s="82" t="s">
        <v>49</v>
      </c>
      <c r="E51" s="82" t="s">
        <v>49</v>
      </c>
      <c r="F51" s="66" t="s">
        <v>55</v>
      </c>
      <c r="G51" s="82" t="s">
        <v>55</v>
      </c>
      <c r="H51" s="68"/>
      <c r="I51" s="34"/>
      <c r="J51" s="34"/>
      <c r="K51" s="89"/>
      <c r="L51" s="9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</row>
    <row r="52" customFormat="false" ht="12.75" hidden="false" customHeight="true" outlineLevel="0" collapsed="false">
      <c r="A52" s="81" t="s">
        <v>61</v>
      </c>
      <c r="B52" s="45" t="n">
        <v>0</v>
      </c>
      <c r="C52" s="65" t="n">
        <v>1E+038</v>
      </c>
      <c r="D52" s="82" t="s">
        <v>49</v>
      </c>
      <c r="E52" s="82" t="s">
        <v>49</v>
      </c>
      <c r="F52" s="66" t="s">
        <v>55</v>
      </c>
      <c r="G52" s="82" t="s">
        <v>55</v>
      </c>
      <c r="H52" s="68"/>
      <c r="I52" s="34"/>
      <c r="J52" s="34"/>
      <c r="K52" s="89"/>
      <c r="L52" s="9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</row>
    <row r="53" customFormat="false" ht="12.75" hidden="false" customHeight="true" outlineLevel="0" collapsed="false">
      <c r="A53" s="0"/>
      <c r="B53" s="0"/>
      <c r="C53" s="0"/>
      <c r="D53" s="0"/>
      <c r="E53" s="0"/>
      <c r="F53" s="0"/>
      <c r="G53" s="0"/>
      <c r="H53" s="68"/>
      <c r="I53" s="34"/>
      <c r="J53" s="34"/>
      <c r="K53" s="89"/>
      <c r="L53" s="9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</row>
    <row r="54" customFormat="false" ht="12.75" hidden="false" customHeight="true" outlineLevel="0" collapsed="false">
      <c r="A54" s="69" t="s">
        <v>62</v>
      </c>
      <c r="B54" s="7"/>
      <c r="C54" s="0"/>
      <c r="D54" s="0"/>
      <c r="E54" s="0"/>
      <c r="F54" s="0"/>
      <c r="G54" s="0"/>
      <c r="H54" s="68"/>
      <c r="I54" s="34"/>
      <c r="J54" s="34"/>
      <c r="K54" s="89"/>
      <c r="L54" s="9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</row>
    <row r="55" customFormat="false" ht="12.75" hidden="false" customHeight="true" outlineLevel="0" collapsed="false">
      <c r="A55" s="49" t="s">
        <v>47</v>
      </c>
      <c r="B55" s="91" t="s">
        <v>63</v>
      </c>
      <c r="C55" s="0"/>
      <c r="D55" s="0"/>
      <c r="E55" s="0"/>
      <c r="F55" s="0"/>
      <c r="G55" s="0"/>
      <c r="H55" s="68"/>
      <c r="I55" s="34"/>
      <c r="J55" s="34"/>
      <c r="K55" s="67"/>
      <c r="L55" s="25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</row>
    <row r="56" customFormat="false" ht="12.75" hidden="false" customHeight="true" outlineLevel="0" collapsed="false">
      <c r="A56" s="49" t="s">
        <v>48</v>
      </c>
      <c r="B56" s="91" t="s">
        <v>63</v>
      </c>
      <c r="C56" s="0"/>
      <c r="D56" s="0"/>
      <c r="E56" s="0"/>
      <c r="F56" s="0"/>
      <c r="G56" s="0"/>
      <c r="H56" s="68"/>
      <c r="I56" s="34"/>
      <c r="J56" s="34"/>
      <c r="K56" s="51"/>
      <c r="L56" s="88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</row>
    <row r="57" customFormat="false" ht="12.75" hidden="false" customHeight="true" outlineLevel="0" collapsed="false">
      <c r="A57" s="92" t="s">
        <v>64</v>
      </c>
      <c r="B57" s="93" t="s">
        <v>49</v>
      </c>
      <c r="C57" s="0"/>
      <c r="D57" s="0"/>
      <c r="E57" s="0"/>
      <c r="F57" s="0"/>
      <c r="G57" s="0"/>
      <c r="H57" s="68"/>
      <c r="I57" s="34"/>
      <c r="J57" s="34"/>
      <c r="K57" s="51"/>
      <c r="L57" s="88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</row>
    <row r="58" customFormat="false" ht="12.75" hidden="false" customHeight="true" outlineLevel="0" collapsed="false">
      <c r="A58" s="92" t="s">
        <v>65</v>
      </c>
      <c r="B58" s="94" t="n">
        <v>0.5</v>
      </c>
      <c r="C58" s="0"/>
      <c r="D58" s="0"/>
      <c r="E58" s="0"/>
      <c r="F58" s="0"/>
      <c r="G58" s="0"/>
      <c r="H58" s="68"/>
      <c r="I58" s="34"/>
      <c r="J58" s="34"/>
      <c r="K58" s="51"/>
      <c r="L58" s="88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</row>
    <row r="59" customFormat="false" ht="12.75" hidden="false" customHeight="true" outlineLevel="0" collapsed="false">
      <c r="A59" s="92" t="s">
        <v>66</v>
      </c>
      <c r="B59" s="94" t="n">
        <v>0.5</v>
      </c>
      <c r="C59" s="0"/>
      <c r="D59" s="0"/>
      <c r="E59" s="0"/>
      <c r="F59" s="0"/>
      <c r="G59" s="0"/>
      <c r="H59" s="68"/>
      <c r="I59" s="34"/>
      <c r="J59" s="34"/>
      <c r="K59" s="51"/>
      <c r="L59" s="88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</row>
    <row r="60" customFormat="false" ht="12.75" hidden="false" customHeight="true" outlineLevel="0" collapsed="false">
      <c r="A60" s="0"/>
      <c r="B60" s="0"/>
      <c r="C60" s="0"/>
      <c r="D60" s="0"/>
      <c r="E60" s="0"/>
      <c r="F60" s="0"/>
      <c r="G60" s="0"/>
      <c r="H60" s="68"/>
      <c r="I60" s="34"/>
      <c r="J60" s="34"/>
      <c r="K60" s="51"/>
      <c r="L60" s="88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</row>
    <row r="61" customFormat="false" ht="12.75" hidden="false" customHeight="true" outlineLevel="0" collapsed="false">
      <c r="A61" s="95" t="s">
        <v>67</v>
      </c>
      <c r="B61" s="96" t="n">
        <v>0</v>
      </c>
      <c r="C61" s="96" t="n">
        <v>1</v>
      </c>
      <c r="D61" s="96" t="n">
        <v>2</v>
      </c>
      <c r="E61" s="96" t="n">
        <v>3</v>
      </c>
      <c r="F61" s="96" t="n">
        <v>4</v>
      </c>
      <c r="G61" s="96" t="n">
        <v>5</v>
      </c>
      <c r="H61" s="96" t="n">
        <v>6</v>
      </c>
      <c r="I61" s="96" t="n">
        <v>7</v>
      </c>
      <c r="J61" s="96" t="n">
        <v>8</v>
      </c>
      <c r="K61" s="96" t="n">
        <v>9</v>
      </c>
      <c r="L61" s="96" t="n">
        <v>10</v>
      </c>
      <c r="M61" s="96" t="n">
        <v>11</v>
      </c>
      <c r="N61" s="96" t="n">
        <v>12</v>
      </c>
      <c r="O61" s="96" t="n">
        <v>13</v>
      </c>
      <c r="P61" s="96" t="n">
        <v>14</v>
      </c>
      <c r="Q61" s="96" t="n">
        <v>15</v>
      </c>
      <c r="R61" s="96" t="n">
        <v>16</v>
      </c>
      <c r="S61" s="96" t="n">
        <v>17</v>
      </c>
      <c r="T61" s="96" t="n">
        <v>18</v>
      </c>
      <c r="U61" s="96" t="n">
        <v>19</v>
      </c>
      <c r="V61" s="96" t="n">
        <v>20</v>
      </c>
      <c r="W61" s="96" t="n">
        <v>21</v>
      </c>
      <c r="X61" s="96" t="n">
        <v>22</v>
      </c>
      <c r="Y61" s="96" t="n">
        <v>23</v>
      </c>
      <c r="Z61" s="96" t="n">
        <v>24</v>
      </c>
      <c r="AA61" s="96" t="n">
        <v>25</v>
      </c>
      <c r="AB61" s="96" t="n">
        <v>26</v>
      </c>
      <c r="AC61" s="96" t="n">
        <v>27</v>
      </c>
      <c r="AD61" s="96" t="n">
        <v>28</v>
      </c>
      <c r="AE61" s="96" t="n">
        <v>29</v>
      </c>
      <c r="AF61" s="96" t="n">
        <v>30</v>
      </c>
      <c r="AG61" s="96" t="n">
        <v>31</v>
      </c>
      <c r="AH61" s="96" t="n">
        <v>32</v>
      </c>
      <c r="AI61" s="96" t="n">
        <v>33</v>
      </c>
      <c r="AJ61" s="96" t="n">
        <v>34</v>
      </c>
      <c r="AK61" s="96" t="n">
        <v>35</v>
      </c>
      <c r="AL61" s="96" t="n">
        <v>36</v>
      </c>
      <c r="AM61" s="96" t="n">
        <v>37</v>
      </c>
      <c r="AN61" s="96" t="n">
        <v>38</v>
      </c>
      <c r="AO61" s="96" t="n">
        <v>39</v>
      </c>
      <c r="AP61" s="96" t="n">
        <v>40</v>
      </c>
      <c r="AQ61" s="96" t="n">
        <v>41</v>
      </c>
      <c r="AR61" s="96" t="n">
        <v>42</v>
      </c>
      <c r="AS61" s="96" t="n">
        <v>43</v>
      </c>
      <c r="AT61" s="96" t="n">
        <v>44</v>
      </c>
      <c r="AU61" s="96" t="n">
        <v>45</v>
      </c>
      <c r="AV61" s="96" t="n">
        <v>46</v>
      </c>
      <c r="AW61" s="96" t="n">
        <v>47</v>
      </c>
      <c r="AX61" s="96" t="n">
        <v>48</v>
      </c>
      <c r="AY61" s="96" t="n">
        <v>49</v>
      </c>
      <c r="AZ61" s="96" t="n">
        <v>50</v>
      </c>
      <c r="BA61" s="96" t="n">
        <v>51</v>
      </c>
      <c r="BB61" s="96" t="n">
        <v>52</v>
      </c>
      <c r="BC61" s="96" t="n">
        <v>53</v>
      </c>
      <c r="BD61" s="96" t="n">
        <v>54</v>
      </c>
      <c r="BE61" s="96" t="n">
        <v>55</v>
      </c>
      <c r="BF61" s="96" t="n">
        <v>56</v>
      </c>
      <c r="BG61" s="96" t="n">
        <v>57</v>
      </c>
      <c r="BH61" s="96" t="n">
        <v>58</v>
      </c>
      <c r="BI61" s="96" t="n">
        <v>59</v>
      </c>
      <c r="BJ61" s="96" t="n">
        <v>60</v>
      </c>
      <c r="BK61" s="96" t="n">
        <v>61</v>
      </c>
      <c r="BL61" s="96" t="n">
        <v>62</v>
      </c>
      <c r="BM61" s="96" t="n">
        <v>63</v>
      </c>
      <c r="BN61" s="96" t="n">
        <v>64</v>
      </c>
      <c r="BO61" s="96" t="n">
        <v>65</v>
      </c>
      <c r="BP61" s="96" t="n">
        <v>66</v>
      </c>
      <c r="BQ61" s="96" t="n">
        <v>67</v>
      </c>
      <c r="BR61" s="96" t="n">
        <v>68</v>
      </c>
      <c r="BS61" s="96" t="n">
        <v>69</v>
      </c>
      <c r="BT61" s="96" t="n">
        <v>70</v>
      </c>
      <c r="BU61" s="96" t="n">
        <v>71</v>
      </c>
      <c r="BV61" s="96" t="n">
        <v>72</v>
      </c>
      <c r="BW61" s="96" t="n">
        <v>73</v>
      </c>
      <c r="BX61" s="96" t="n">
        <v>74</v>
      </c>
      <c r="BY61" s="96" t="n">
        <v>75</v>
      </c>
      <c r="BZ61" s="96" t="n">
        <v>76</v>
      </c>
      <c r="CA61" s="96" t="n">
        <v>77</v>
      </c>
      <c r="CB61" s="96" t="n">
        <v>78</v>
      </c>
      <c r="CC61" s="96" t="n">
        <v>79</v>
      </c>
      <c r="CD61" s="96" t="n">
        <v>80</v>
      </c>
      <c r="CE61" s="96" t="n">
        <v>81</v>
      </c>
      <c r="CF61" s="96" t="n">
        <v>82</v>
      </c>
      <c r="CG61" s="96" t="n">
        <v>83</v>
      </c>
      <c r="CH61" s="96" t="n">
        <v>84</v>
      </c>
      <c r="CI61" s="96" t="n">
        <v>85</v>
      </c>
      <c r="CJ61" s="96" t="n">
        <v>86</v>
      </c>
      <c r="CK61" s="96" t="n">
        <v>87</v>
      </c>
      <c r="CL61" s="96" t="n">
        <v>88</v>
      </c>
      <c r="CM61" s="96" t="n">
        <v>89</v>
      </c>
      <c r="CN61" s="96" t="n">
        <v>90</v>
      </c>
      <c r="CO61" s="96" t="n">
        <v>91</v>
      </c>
      <c r="CP61" s="96" t="n">
        <v>92</v>
      </c>
      <c r="CQ61" s="96" t="n">
        <v>93</v>
      </c>
      <c r="CR61" s="96" t="n">
        <v>94</v>
      </c>
      <c r="CS61" s="96" t="n">
        <v>95</v>
      </c>
      <c r="CT61" s="96" t="n">
        <v>96</v>
      </c>
      <c r="CU61" s="96" t="n">
        <v>97</v>
      </c>
      <c r="CV61" s="96" t="n">
        <v>98</v>
      </c>
      <c r="CW61" s="96" t="n">
        <v>99</v>
      </c>
      <c r="CX61" s="96" t="n">
        <v>100</v>
      </c>
    </row>
    <row r="62" customFormat="false" ht="12.75" hidden="false" customHeight="true" outlineLevel="0" collapsed="false">
      <c r="A62" s="97" t="s">
        <v>68</v>
      </c>
      <c r="B62" s="98" t="n">
        <v>0</v>
      </c>
      <c r="C62" s="99" t="n">
        <f aca="false">B7</f>
        <v>411626</v>
      </c>
      <c r="D62" s="100" t="n">
        <f aca="false">IF(ISNUMBER(outYear),C62*(1-pv_degradation_rate/100),"")</f>
        <v>409567.87</v>
      </c>
      <c r="E62" s="100" t="n">
        <f aca="false">IF(ISNUMBER(outYear),D62*(1-pv_degradation_rate/100),"")</f>
        <v>407520.03065</v>
      </c>
      <c r="F62" s="100" t="n">
        <f aca="false">IF(ISNUMBER(outYear),E62*(1-pv_degradation_rate/100),"")</f>
        <v>405482.43049675</v>
      </c>
      <c r="G62" s="100" t="n">
        <f aca="false">IF(ISNUMBER(outYear),F62*(1-pv_degradation_rate/100),"")</f>
        <v>403455.018344266</v>
      </c>
      <c r="H62" s="100" t="n">
        <f aca="false">IF(ISNUMBER(outYear),G62*(1-pv_degradation_rate/100),"")</f>
        <v>401437.743252545</v>
      </c>
      <c r="I62" s="100" t="n">
        <f aca="false">IF(ISNUMBER(outYear),H62*(1-pv_degradation_rate/100),"")</f>
        <v>399430.554536282</v>
      </c>
      <c r="J62" s="100" t="n">
        <f aca="false">IF(ISNUMBER(outYear),I62*(1-pv_degradation_rate/100),"")</f>
        <v>397433.401763601</v>
      </c>
      <c r="K62" s="100" t="n">
        <f aca="false">IF(ISNUMBER(outYear),J62*(1-pv_degradation_rate/100),"")</f>
        <v>395446.234754783</v>
      </c>
      <c r="L62" s="100" t="n">
        <f aca="false">IF(ISNUMBER(outYear),K62*(1-pv_degradation_rate/100),"")</f>
        <v>393469.003581009</v>
      </c>
      <c r="M62" s="100" t="n">
        <f aca="false">IF(ISNUMBER(outYear),L62*(1-pv_degradation_rate/100),"")</f>
        <v>391501.658563104</v>
      </c>
      <c r="N62" s="100" t="n">
        <f aca="false">IF(ISNUMBER(outYear),M62*(1-pv_degradation_rate/100),"")</f>
        <v>389544.150270288</v>
      </c>
      <c r="O62" s="100" t="n">
        <f aca="false">IF(ISNUMBER(outYear),N62*(1-pv_degradation_rate/100),"")</f>
        <v>387596.429518937</v>
      </c>
      <c r="P62" s="100" t="n">
        <f aca="false">IF(ISNUMBER(outYear),O62*(1-pv_degradation_rate/100),"")</f>
        <v>385658.447371342</v>
      </c>
      <c r="Q62" s="100" t="n">
        <f aca="false">IF(ISNUMBER(outYear),P62*(1-pv_degradation_rate/100),"")</f>
        <v>383730.155134485</v>
      </c>
      <c r="R62" s="100" t="n">
        <f aca="false">IF(ISNUMBER(outYear),Q62*(1-pv_degradation_rate/100),"")</f>
        <v>381811.504358813</v>
      </c>
      <c r="S62" s="100" t="n">
        <f aca="false">IF(ISNUMBER(outYear),R62*(1-pv_degradation_rate/100),"")</f>
        <v>379902.446837019</v>
      </c>
      <c r="T62" s="100" t="n">
        <f aca="false">IF(ISNUMBER(outYear),S62*(1-pv_degradation_rate/100),"")</f>
        <v>378002.934602834</v>
      </c>
      <c r="U62" s="100" t="n">
        <f aca="false">IF(ISNUMBER(outYear),T62*(1-pv_degradation_rate/100),"")</f>
        <v>376112.91992982</v>
      </c>
      <c r="V62" s="100" t="n">
        <f aca="false">IF(ISNUMBER(outYear),U62*(1-pv_degradation_rate/100),"")</f>
        <v>374232.35533017</v>
      </c>
      <c r="W62" s="100" t="n">
        <f aca="false">IF(ISNUMBER(outYear),V62*(1-pv_degradation_rate/100),"")</f>
        <v>372361.19355352</v>
      </c>
      <c r="X62" s="100" t="n">
        <f aca="false">IF(ISNUMBER(outYear),W62*(1-pv_degradation_rate/100),"")</f>
        <v>370499.387585752</v>
      </c>
      <c r="Y62" s="100" t="n">
        <f aca="false">IF(ISNUMBER(outYear),X62*(1-pv_degradation_rate/100),"")</f>
        <v>368646.890647823</v>
      </c>
      <c r="Z62" s="100" t="n">
        <f aca="false">IF(ISNUMBER(outYear),Y62*(1-pv_degradation_rate/100),"")</f>
        <v>366803.656194584</v>
      </c>
      <c r="AA62" s="100" t="n">
        <f aca="false">IF(ISNUMBER(outYear),Z62*(1-pv_degradation_rate/100),"")</f>
        <v>364969.637913611</v>
      </c>
      <c r="AB62" s="100" t="str">
        <f aca="false">IF(ISNUMBER(outYear),AA62*(1-pv_degradation_rate/100),"")</f>
        <v/>
      </c>
      <c r="AC62" s="100" t="str">
        <f aca="false">IF(ISNUMBER(outYear),AB62*(1-pv_degradation_rate/100),"")</f>
        <v/>
      </c>
      <c r="AD62" s="100" t="str">
        <f aca="false">IF(ISNUMBER(outYear),AC62*(1-pv_degradation_rate/100),"")</f>
        <v/>
      </c>
      <c r="AE62" s="100" t="str">
        <f aca="false">IF(ISNUMBER(outYear),AD62*(1-pv_degradation_rate/100),"")</f>
        <v/>
      </c>
      <c r="AF62" s="100" t="str">
        <f aca="false">IF(ISNUMBER(outYear),AE62*(1-pv_degradation_rate/100),"")</f>
        <v/>
      </c>
      <c r="AG62" s="100" t="str">
        <f aca="false">IF(ISNUMBER(outYear),AF62*(1-pv_degradation_rate/100),"")</f>
        <v/>
      </c>
      <c r="AH62" s="100" t="str">
        <f aca="false">IF(ISNUMBER(outYear),AG62*(1-pv_degradation_rate/100),"")</f>
        <v/>
      </c>
      <c r="AI62" s="100" t="str">
        <f aca="false">IF(ISNUMBER(outYear),AH62*(1-pv_degradation_rate/100),"")</f>
        <v/>
      </c>
      <c r="AJ62" s="100" t="str">
        <f aca="false">IF(ISNUMBER(outYear),AI62*(1-pv_degradation_rate/100),"")</f>
        <v/>
      </c>
      <c r="AK62" s="100" t="str">
        <f aca="false">IF(ISNUMBER(outYear),AJ62*(1-pv_degradation_rate/100),"")</f>
        <v/>
      </c>
      <c r="AL62" s="100" t="str">
        <f aca="false">IF(ISNUMBER(outYear),AK62*(1-pv_degradation_rate/100),"")</f>
        <v/>
      </c>
      <c r="AM62" s="100" t="str">
        <f aca="false">IF(ISNUMBER(outYear),AL62*(1-pv_degradation_rate/100),"")</f>
        <v/>
      </c>
      <c r="AN62" s="100" t="str">
        <f aca="false">IF(ISNUMBER(outYear),AM62*(1-pv_degradation_rate/100),"")</f>
        <v/>
      </c>
      <c r="AO62" s="100" t="str">
        <f aca="false">IF(ISNUMBER(outYear),AN62*(1-pv_degradation_rate/100),"")</f>
        <v/>
      </c>
      <c r="AP62" s="100" t="str">
        <f aca="false">IF(ISNUMBER(outYear),AO62*(1-pv_degradation_rate/100),"")</f>
        <v/>
      </c>
      <c r="AQ62" s="100" t="str">
        <f aca="false">IF(ISNUMBER(outYear),AP62*(1-pv_degradation_rate/100),"")</f>
        <v/>
      </c>
      <c r="AR62" s="100" t="str">
        <f aca="false">IF(ISNUMBER(outYear),AQ62*(1-pv_degradation_rate/100),"")</f>
        <v/>
      </c>
      <c r="AS62" s="100" t="str">
        <f aca="false">IF(ISNUMBER(outYear),AR62*(1-pv_degradation_rate/100),"")</f>
        <v/>
      </c>
      <c r="AT62" s="100" t="str">
        <f aca="false">IF(ISNUMBER(outYear),AS62*(1-pv_degradation_rate/100),"")</f>
        <v/>
      </c>
      <c r="AU62" s="100" t="str">
        <f aca="false">IF(ISNUMBER(outYear),AT62*(1-pv_degradation_rate/100),"")</f>
        <v/>
      </c>
      <c r="AV62" s="100" t="str">
        <f aca="false">IF(ISNUMBER(outYear),AU62*(1-pv_degradation_rate/100),"")</f>
        <v/>
      </c>
      <c r="AW62" s="100" t="str">
        <f aca="false">IF(ISNUMBER(outYear),AV62*(1-pv_degradation_rate/100),"")</f>
        <v/>
      </c>
      <c r="AX62" s="100" t="str">
        <f aca="false">IF(ISNUMBER(outYear),AW62*(1-pv_degradation_rate/100),"")</f>
        <v/>
      </c>
      <c r="AY62" s="100" t="str">
        <f aca="false">IF(ISNUMBER(outYear),AX62*(1-pv_degradation_rate/100),"")</f>
        <v/>
      </c>
      <c r="AZ62" s="100" t="str">
        <f aca="false">IF(ISNUMBER(outYear),AY62*(1-pv_degradation_rate/100),"")</f>
        <v/>
      </c>
      <c r="BA62" s="100" t="str">
        <f aca="false">IF(ISNUMBER(outYear),AZ62*(1-pv_degradation_rate/100),"")</f>
        <v/>
      </c>
      <c r="BB62" s="100" t="str">
        <f aca="false">IF(ISNUMBER(outYear),BA62*(1-pv_degradation_rate/100),"")</f>
        <v/>
      </c>
      <c r="BC62" s="100" t="str">
        <f aca="false">IF(ISNUMBER(outYear),BB62*(1-pv_degradation_rate/100),"")</f>
        <v/>
      </c>
      <c r="BD62" s="100" t="str">
        <f aca="false">IF(ISNUMBER(outYear),BC62*(1-pv_degradation_rate/100),"")</f>
        <v/>
      </c>
      <c r="BE62" s="100" t="str">
        <f aca="false">IF(ISNUMBER(outYear),BD62*(1-pv_degradation_rate/100),"")</f>
        <v/>
      </c>
      <c r="BF62" s="100" t="str">
        <f aca="false">IF(ISNUMBER(outYear),BE62*(1-pv_degradation_rate/100),"")</f>
        <v/>
      </c>
      <c r="BG62" s="100" t="str">
        <f aca="false">IF(ISNUMBER(outYear),BF62*(1-pv_degradation_rate/100),"")</f>
        <v/>
      </c>
      <c r="BH62" s="100" t="str">
        <f aca="false">IF(ISNUMBER(outYear),BG62*(1-pv_degradation_rate/100),"")</f>
        <v/>
      </c>
      <c r="BI62" s="100" t="str">
        <f aca="false">IF(ISNUMBER(outYear),BH62*(1-pv_degradation_rate/100),"")</f>
        <v/>
      </c>
      <c r="BJ62" s="100" t="str">
        <f aca="false">IF(ISNUMBER(outYear),BI62*(1-pv_degradation_rate/100),"")</f>
        <v/>
      </c>
      <c r="BK62" s="100" t="str">
        <f aca="false">IF(ISNUMBER(outYear),BJ62*(1-pv_degradation_rate/100),"")</f>
        <v/>
      </c>
      <c r="BL62" s="100" t="str">
        <f aca="false">IF(ISNUMBER(outYear),BK62*(1-pv_degradation_rate/100),"")</f>
        <v/>
      </c>
      <c r="BM62" s="100" t="str">
        <f aca="false">IF(ISNUMBER(outYear),BL62*(1-pv_degradation_rate/100),"")</f>
        <v/>
      </c>
      <c r="BN62" s="100" t="str">
        <f aca="false">IF(ISNUMBER(outYear),BM62*(1-pv_degradation_rate/100),"")</f>
        <v/>
      </c>
      <c r="BO62" s="100" t="str">
        <f aca="false">IF(ISNUMBER(outYear),BN62*(1-pv_degradation_rate/100),"")</f>
        <v/>
      </c>
      <c r="BP62" s="100" t="str">
        <f aca="false">IF(ISNUMBER(outYear),BO62*(1-pv_degradation_rate/100),"")</f>
        <v/>
      </c>
      <c r="BQ62" s="100" t="str">
        <f aca="false">IF(ISNUMBER(outYear),BP62*(1-pv_degradation_rate/100),"")</f>
        <v/>
      </c>
      <c r="BR62" s="100" t="str">
        <f aca="false">IF(ISNUMBER(outYear),BQ62*(1-pv_degradation_rate/100),"")</f>
        <v/>
      </c>
      <c r="BS62" s="100" t="str">
        <f aca="false">IF(ISNUMBER(outYear),BR62*(1-pv_degradation_rate/100),"")</f>
        <v/>
      </c>
      <c r="BT62" s="100" t="str">
        <f aca="false">IF(ISNUMBER(outYear),BS62*(1-pv_degradation_rate/100),"")</f>
        <v/>
      </c>
      <c r="BU62" s="100" t="str">
        <f aca="false">IF(ISNUMBER(outYear),BT62*(1-pv_degradation_rate/100),"")</f>
        <v/>
      </c>
      <c r="BV62" s="100" t="str">
        <f aca="false">IF(ISNUMBER(outYear),BU62*(1-pv_degradation_rate/100),"")</f>
        <v/>
      </c>
      <c r="BW62" s="100" t="str">
        <f aca="false">IF(ISNUMBER(outYear),BV62*(1-pv_degradation_rate/100),"")</f>
        <v/>
      </c>
      <c r="BX62" s="100" t="str">
        <f aca="false">IF(ISNUMBER(outYear),BW62*(1-pv_degradation_rate/100),"")</f>
        <v/>
      </c>
      <c r="BY62" s="100" t="str">
        <f aca="false">IF(ISNUMBER(outYear),BX62*(1-pv_degradation_rate/100),"")</f>
        <v/>
      </c>
      <c r="BZ62" s="100" t="str">
        <f aca="false">IF(ISNUMBER(outYear),BY62*(1-pv_degradation_rate/100),"")</f>
        <v/>
      </c>
      <c r="CA62" s="100" t="str">
        <f aca="false">IF(ISNUMBER(outYear),BZ62*(1-pv_degradation_rate/100),"")</f>
        <v/>
      </c>
      <c r="CB62" s="100" t="str">
        <f aca="false">IF(ISNUMBER(outYear),CA62*(1-pv_degradation_rate/100),"")</f>
        <v/>
      </c>
      <c r="CC62" s="100" t="str">
        <f aca="false">IF(ISNUMBER(outYear),CB62*(1-pv_degradation_rate/100),"")</f>
        <v/>
      </c>
      <c r="CD62" s="100" t="str">
        <f aca="false">IF(ISNUMBER(outYear),CC62*(1-pv_degradation_rate/100),"")</f>
        <v/>
      </c>
      <c r="CE62" s="100" t="str">
        <f aca="false">IF(ISNUMBER(outYear),CD62*(1-pv_degradation_rate/100),"")</f>
        <v/>
      </c>
      <c r="CF62" s="100" t="str">
        <f aca="false">IF(ISNUMBER(outYear),CE62*(1-pv_degradation_rate/100),"")</f>
        <v/>
      </c>
      <c r="CG62" s="100" t="str">
        <f aca="false">IF(ISNUMBER(outYear),CF62*(1-pv_degradation_rate/100),"")</f>
        <v/>
      </c>
      <c r="CH62" s="100" t="str">
        <f aca="false">IF(ISNUMBER(outYear),CG62*(1-pv_degradation_rate/100),"")</f>
        <v/>
      </c>
      <c r="CI62" s="100" t="str">
        <f aca="false">IF(ISNUMBER(outYear),CH62*(1-pv_degradation_rate/100),"")</f>
        <v/>
      </c>
      <c r="CJ62" s="100" t="str">
        <f aca="false">IF(ISNUMBER(outYear),CI62*(1-pv_degradation_rate/100),"")</f>
        <v/>
      </c>
      <c r="CK62" s="100" t="str">
        <f aca="false">IF(ISNUMBER(outYear),CJ62*(1-pv_degradation_rate/100),"")</f>
        <v/>
      </c>
      <c r="CL62" s="100" t="str">
        <f aca="false">IF(ISNUMBER(outYear),CK62*(1-pv_degradation_rate/100),"")</f>
        <v/>
      </c>
      <c r="CM62" s="100" t="str">
        <f aca="false">IF(ISNUMBER(outYear),CL62*(1-pv_degradation_rate/100),"")</f>
        <v/>
      </c>
      <c r="CN62" s="100" t="str">
        <f aca="false">IF(ISNUMBER(outYear),CM62*(1-pv_degradation_rate/100),"")</f>
        <v/>
      </c>
      <c r="CO62" s="100" t="str">
        <f aca="false">IF(ISNUMBER(outYear),CN62*(1-pv_degradation_rate/100),"")</f>
        <v/>
      </c>
      <c r="CP62" s="100" t="str">
        <f aca="false">IF(ISNUMBER(outYear),CO62*(1-pv_degradation_rate/100),"")</f>
        <v/>
      </c>
      <c r="CQ62" s="100" t="str">
        <f aca="false">IF(ISNUMBER(outYear),CP62*(1-pv_degradation_rate/100),"")</f>
        <v/>
      </c>
      <c r="CR62" s="100" t="str">
        <f aca="false">IF(ISNUMBER(outYear),CQ62*(1-pv_degradation_rate/100),"")</f>
        <v/>
      </c>
      <c r="CS62" s="100" t="str">
        <f aca="false">IF(ISNUMBER(outYear),CR62*(1-pv_degradation_rate/100),"")</f>
        <v/>
      </c>
      <c r="CT62" s="100" t="str">
        <f aca="false">IF(ISNUMBER(outYear),CS62*(1-pv_degradation_rate/100),"")</f>
        <v/>
      </c>
      <c r="CU62" s="100" t="str">
        <f aca="false">IF(ISNUMBER(outYear),CT62*(1-pv_degradation_rate/100),"")</f>
        <v/>
      </c>
      <c r="CV62" s="100" t="str">
        <f aca="false">IF(ISNUMBER(outYear),CU62*(1-pv_degradation_rate/100),"")</f>
        <v/>
      </c>
      <c r="CW62" s="100" t="str">
        <f aca="false">IF(ISNUMBER(outYear),CV62*(1-pv_degradation_rate/100),"")</f>
        <v/>
      </c>
      <c r="CX62" s="100" t="str">
        <f aca="false">IF(ISNUMBER(outYear),CW62*(1-pv_degradation_rate/100),"")</f>
        <v/>
      </c>
    </row>
    <row r="63" customFormat="false" ht="12.75" hidden="false" customHeight="true" outlineLevel="0" collapsed="false">
      <c r="A63" s="97" t="s">
        <v>69</v>
      </c>
      <c r="B63" s="98"/>
      <c r="C63" s="94" t="n">
        <v>826030</v>
      </c>
      <c r="D63" s="101" t="n">
        <f aca="false">IF(ISNUMBER(outYear),C63*(1+inflation_rate/100 + escalation_rate/100),"")</f>
        <v>842550.6</v>
      </c>
      <c r="E63" s="101" t="n">
        <f aca="false">IF(ISNUMBER(outYear),D63*(1+inflation_rate/100 + escalation_rate/100),"")</f>
        <v>859401.612</v>
      </c>
      <c r="F63" s="101" t="n">
        <f aca="false">IF(ISNUMBER(outYear),E63*(1+inflation_rate/100 + escalation_rate/100),"")</f>
        <v>876589.64424</v>
      </c>
      <c r="G63" s="101" t="n">
        <f aca="false">IF(ISNUMBER(outYear),F63*(1+inflation_rate/100 + escalation_rate/100),"")</f>
        <v>894121.4371248</v>
      </c>
      <c r="H63" s="101" t="n">
        <f aca="false">IF(ISNUMBER(outYear),G63*(1+inflation_rate/100 + escalation_rate/100),"")</f>
        <v>912003.865867296</v>
      </c>
      <c r="I63" s="101" t="n">
        <f aca="false">IF(ISNUMBER(outYear),H63*(1+inflation_rate/100 + escalation_rate/100),"")</f>
        <v>930243.943184642</v>
      </c>
      <c r="J63" s="101" t="n">
        <f aca="false">IF(ISNUMBER(outYear),I63*(1+inflation_rate/100 + escalation_rate/100),"")</f>
        <v>948848.822048335</v>
      </c>
      <c r="K63" s="101" t="n">
        <f aca="false">IF(ISNUMBER(outYear),J63*(1+inflation_rate/100 + escalation_rate/100),"")</f>
        <v>967825.798489302</v>
      </c>
      <c r="L63" s="101" t="n">
        <f aca="false">IF(ISNUMBER(outYear),K63*(1+inflation_rate/100 + escalation_rate/100),"")</f>
        <v>987182.314459088</v>
      </c>
      <c r="M63" s="101" t="n">
        <f aca="false">IF(ISNUMBER(outYear),L63*(1+inflation_rate/100 + escalation_rate/100),"")</f>
        <v>1006925.96074827</v>
      </c>
      <c r="N63" s="101" t="n">
        <f aca="false">IF(ISNUMBER(outYear),M63*(1+inflation_rate/100 + escalation_rate/100),"")</f>
        <v>1027064.47996323</v>
      </c>
      <c r="O63" s="101" t="n">
        <f aca="false">IF(ISNUMBER(outYear),N63*(1+inflation_rate/100 + escalation_rate/100),"")</f>
        <v>1047605.7695625</v>
      </c>
      <c r="P63" s="101" t="n">
        <f aca="false">IF(ISNUMBER(outYear),O63*(1+inflation_rate/100 + escalation_rate/100),"")</f>
        <v>1068557.88495375</v>
      </c>
      <c r="Q63" s="101" t="n">
        <f aca="false">IF(ISNUMBER(outYear),P63*(1+inflation_rate/100 + escalation_rate/100),"")</f>
        <v>1089929.04265282</v>
      </c>
      <c r="R63" s="101" t="n">
        <f aca="false">IF(ISNUMBER(outYear),Q63*(1+inflation_rate/100 + escalation_rate/100),"")</f>
        <v>1111727.62350588</v>
      </c>
      <c r="S63" s="101" t="n">
        <f aca="false">IF(ISNUMBER(outYear),R63*(1+inflation_rate/100 + escalation_rate/100),"")</f>
        <v>1133962.175976</v>
      </c>
      <c r="T63" s="101" t="n">
        <f aca="false">IF(ISNUMBER(outYear),S63*(1+inflation_rate/100 + escalation_rate/100),"")</f>
        <v>1156641.41949552</v>
      </c>
      <c r="U63" s="101" t="n">
        <f aca="false">IF(ISNUMBER(outYear),T63*(1+inflation_rate/100 + escalation_rate/100),"")</f>
        <v>1179774.24788543</v>
      </c>
      <c r="V63" s="101" t="n">
        <f aca="false">IF(ISNUMBER(outYear),U63*(1+inflation_rate/100 + escalation_rate/100),"")</f>
        <v>1203369.73284314</v>
      </c>
      <c r="W63" s="101" t="n">
        <f aca="false">IF(ISNUMBER(outYear),V63*(1+inflation_rate/100 + escalation_rate/100),"")</f>
        <v>1227437.1275</v>
      </c>
      <c r="X63" s="101" t="n">
        <f aca="false">IF(ISNUMBER(outYear),W63*(1+inflation_rate/100 + escalation_rate/100),"")</f>
        <v>1251985.87005</v>
      </c>
      <c r="Y63" s="101" t="n">
        <f aca="false">IF(ISNUMBER(outYear),X63*(1+inflation_rate/100 + escalation_rate/100),"")</f>
        <v>1277025.587451</v>
      </c>
      <c r="Z63" s="101" t="n">
        <f aca="false">IF(ISNUMBER(outYear),Y63*(1+inflation_rate/100 + escalation_rate/100),"")</f>
        <v>1302566.09920002</v>
      </c>
      <c r="AA63" s="101" t="n">
        <f aca="false">IF(ISNUMBER(outYear),Z63*(1+inflation_rate/100 + escalation_rate/100),"")</f>
        <v>1328617.42118402</v>
      </c>
      <c r="AB63" s="101" t="str">
        <f aca="false">IF(ISNUMBER(outYear),AA63*(1+inflation_rate/100 + escalation_rate/100),"")</f>
        <v/>
      </c>
      <c r="AC63" s="101" t="str">
        <f aca="false">IF(ISNUMBER(outYear),AB63*(1+inflation_rate/100 + escalation_rate/100),"")</f>
        <v/>
      </c>
      <c r="AD63" s="101" t="str">
        <f aca="false">IF(ISNUMBER(outYear),AC63*(1+inflation_rate/100 + escalation_rate/100),"")</f>
        <v/>
      </c>
      <c r="AE63" s="101" t="str">
        <f aca="false">IF(ISNUMBER(outYear),AD63*(1+inflation_rate/100 + escalation_rate/100),"")</f>
        <v/>
      </c>
      <c r="AF63" s="101" t="str">
        <f aca="false">IF(ISNUMBER(outYear),AE63*(1+inflation_rate/100 + escalation_rate/100),"")</f>
        <v/>
      </c>
      <c r="AG63" s="101" t="str">
        <f aca="false">IF(ISNUMBER(outYear),AF63*(1+inflation_rate/100 + escalation_rate/100),"")</f>
        <v/>
      </c>
      <c r="AH63" s="101" t="str">
        <f aca="false">IF(ISNUMBER(outYear),AG63*(1+inflation_rate/100 + escalation_rate/100),"")</f>
        <v/>
      </c>
      <c r="AI63" s="101" t="str">
        <f aca="false">IF(ISNUMBER(outYear),AH63*(1+inflation_rate/100 + escalation_rate/100),"")</f>
        <v/>
      </c>
      <c r="AJ63" s="101" t="str">
        <f aca="false">IF(ISNUMBER(outYear),AI63*(1+inflation_rate/100 + escalation_rate/100),"")</f>
        <v/>
      </c>
      <c r="AK63" s="101" t="str">
        <f aca="false">IF(ISNUMBER(outYear),AJ63*(1+inflation_rate/100 + escalation_rate/100),"")</f>
        <v/>
      </c>
      <c r="AL63" s="101" t="str">
        <f aca="false">IF(ISNUMBER(outYear),AK63*(1+inflation_rate/100 + escalation_rate/100),"")</f>
        <v/>
      </c>
      <c r="AM63" s="101" t="str">
        <f aca="false">IF(ISNUMBER(outYear),AL63*(1+inflation_rate/100 + escalation_rate/100),"")</f>
        <v/>
      </c>
      <c r="AN63" s="101" t="str">
        <f aca="false">IF(ISNUMBER(outYear),AM63*(1+inflation_rate/100 + escalation_rate/100),"")</f>
        <v/>
      </c>
      <c r="AO63" s="101" t="str">
        <f aca="false">IF(ISNUMBER(outYear),AN63*(1+inflation_rate/100 + escalation_rate/100),"")</f>
        <v/>
      </c>
      <c r="AP63" s="101" t="str">
        <f aca="false">IF(ISNUMBER(outYear),AO63*(1+inflation_rate/100 + escalation_rate/100),"")</f>
        <v/>
      </c>
      <c r="AQ63" s="101" t="str">
        <f aca="false">IF(ISNUMBER(outYear),AP63*(1+inflation_rate/100 + escalation_rate/100),"")</f>
        <v/>
      </c>
      <c r="AR63" s="101" t="str">
        <f aca="false">IF(ISNUMBER(outYear),AQ63*(1+inflation_rate/100 + escalation_rate/100),"")</f>
        <v/>
      </c>
      <c r="AS63" s="101" t="str">
        <f aca="false">IF(ISNUMBER(outYear),AR63*(1+inflation_rate/100 + escalation_rate/100),"")</f>
        <v/>
      </c>
      <c r="AT63" s="101" t="str">
        <f aca="false">IF(ISNUMBER(outYear),AS63*(1+inflation_rate/100 + escalation_rate/100),"")</f>
        <v/>
      </c>
      <c r="AU63" s="101" t="str">
        <f aca="false">IF(ISNUMBER(outYear),AT63*(1+inflation_rate/100 + escalation_rate/100),"")</f>
        <v/>
      </c>
      <c r="AV63" s="101" t="str">
        <f aca="false">IF(ISNUMBER(outYear),AU63*(1+inflation_rate/100 + escalation_rate/100),"")</f>
        <v/>
      </c>
      <c r="AW63" s="101" t="str">
        <f aca="false">IF(ISNUMBER(outYear),AV63*(1+inflation_rate/100 + escalation_rate/100),"")</f>
        <v/>
      </c>
      <c r="AX63" s="101" t="str">
        <f aca="false">IF(ISNUMBER(outYear),AW63*(1+inflation_rate/100 + escalation_rate/100),"")</f>
        <v/>
      </c>
      <c r="AY63" s="101" t="str">
        <f aca="false">IF(ISNUMBER(outYear),AX63*(1+inflation_rate/100 + escalation_rate/100),"")</f>
        <v/>
      </c>
      <c r="AZ63" s="101" t="str">
        <f aca="false">IF(ISNUMBER(outYear),AY63*(1+inflation_rate/100 + escalation_rate/100),"")</f>
        <v/>
      </c>
      <c r="BA63" s="101" t="str">
        <f aca="false">IF(ISNUMBER(outYear),AZ63*(1+inflation_rate/100 + escalation_rate/100),"")</f>
        <v/>
      </c>
      <c r="BB63" s="101" t="str">
        <f aca="false">IF(ISNUMBER(outYear),BA63*(1+inflation_rate/100 + escalation_rate/100),"")</f>
        <v/>
      </c>
      <c r="BC63" s="101" t="str">
        <f aca="false">IF(ISNUMBER(outYear),BB63*(1+inflation_rate/100 + escalation_rate/100),"")</f>
        <v/>
      </c>
      <c r="BD63" s="101" t="str">
        <f aca="false">IF(ISNUMBER(outYear),BC63*(1+inflation_rate/100 + escalation_rate/100),"")</f>
        <v/>
      </c>
      <c r="BE63" s="101" t="str">
        <f aca="false">IF(ISNUMBER(outYear),BD63*(1+inflation_rate/100 + escalation_rate/100),"")</f>
        <v/>
      </c>
      <c r="BF63" s="101" t="str">
        <f aca="false">IF(ISNUMBER(outYear),BE63*(1+inflation_rate/100 + escalation_rate/100),"")</f>
        <v/>
      </c>
      <c r="BG63" s="101" t="str">
        <f aca="false">IF(ISNUMBER(outYear),BF63*(1+inflation_rate/100 + escalation_rate/100),"")</f>
        <v/>
      </c>
      <c r="BH63" s="101" t="str">
        <f aca="false">IF(ISNUMBER(outYear),BG63*(1+inflation_rate/100 + escalation_rate/100),"")</f>
        <v/>
      </c>
      <c r="BI63" s="101" t="str">
        <f aca="false">IF(ISNUMBER(outYear),BH63*(1+inflation_rate/100 + escalation_rate/100),"")</f>
        <v/>
      </c>
      <c r="BJ63" s="101" t="str">
        <f aca="false">IF(ISNUMBER(outYear),BI63*(1+inflation_rate/100 + escalation_rate/100),"")</f>
        <v/>
      </c>
      <c r="BK63" s="101" t="str">
        <f aca="false">IF(ISNUMBER(outYear),BJ63*(1+inflation_rate/100 + escalation_rate/100),"")</f>
        <v/>
      </c>
      <c r="BL63" s="101" t="str">
        <f aca="false">IF(ISNUMBER(outYear),BK63*(1+inflation_rate/100 + escalation_rate/100),"")</f>
        <v/>
      </c>
      <c r="BM63" s="101" t="str">
        <f aca="false">IF(ISNUMBER(outYear),BL63*(1+inflation_rate/100 + escalation_rate/100),"")</f>
        <v/>
      </c>
      <c r="BN63" s="101" t="str">
        <f aca="false">IF(ISNUMBER(outYear),BM63*(1+inflation_rate/100 + escalation_rate/100),"")</f>
        <v/>
      </c>
      <c r="BO63" s="101" t="str">
        <f aca="false">IF(ISNUMBER(outYear),BN63*(1+inflation_rate/100 + escalation_rate/100),"")</f>
        <v/>
      </c>
      <c r="BP63" s="101" t="str">
        <f aca="false">IF(ISNUMBER(outYear),BO63*(1+inflation_rate/100 + escalation_rate/100),"")</f>
        <v/>
      </c>
      <c r="BQ63" s="101" t="str">
        <f aca="false">IF(ISNUMBER(outYear),BP63*(1+inflation_rate/100 + escalation_rate/100),"")</f>
        <v/>
      </c>
      <c r="BR63" s="101" t="str">
        <f aca="false">IF(ISNUMBER(outYear),BQ63*(1+inflation_rate/100 + escalation_rate/100),"")</f>
        <v/>
      </c>
      <c r="BS63" s="101" t="str">
        <f aca="false">IF(ISNUMBER(outYear),BR63*(1+inflation_rate/100 + escalation_rate/100),"")</f>
        <v/>
      </c>
      <c r="BT63" s="101" t="str">
        <f aca="false">IF(ISNUMBER(outYear),BS63*(1+inflation_rate/100 + escalation_rate/100),"")</f>
        <v/>
      </c>
      <c r="BU63" s="101" t="str">
        <f aca="false">IF(ISNUMBER(outYear),BT63*(1+inflation_rate/100 + escalation_rate/100),"")</f>
        <v/>
      </c>
      <c r="BV63" s="101" t="str">
        <f aca="false">IF(ISNUMBER(outYear),BU63*(1+inflation_rate/100 + escalation_rate/100),"")</f>
        <v/>
      </c>
      <c r="BW63" s="101" t="str">
        <f aca="false">IF(ISNUMBER(outYear),BV63*(1+inflation_rate/100 + escalation_rate/100),"")</f>
        <v/>
      </c>
      <c r="BX63" s="101" t="str">
        <f aca="false">IF(ISNUMBER(outYear),BW63*(1+inflation_rate/100 + escalation_rate/100),"")</f>
        <v/>
      </c>
      <c r="BY63" s="101" t="str">
        <f aca="false">IF(ISNUMBER(outYear),BX63*(1+inflation_rate/100 + escalation_rate/100),"")</f>
        <v/>
      </c>
      <c r="BZ63" s="101" t="str">
        <f aca="false">IF(ISNUMBER(outYear),BY63*(1+inflation_rate/100 + escalation_rate/100),"")</f>
        <v/>
      </c>
      <c r="CA63" s="101" t="str">
        <f aca="false">IF(ISNUMBER(outYear),BZ63*(1+inflation_rate/100 + escalation_rate/100),"")</f>
        <v/>
      </c>
      <c r="CB63" s="101" t="str">
        <f aca="false">IF(ISNUMBER(outYear),CA63*(1+inflation_rate/100 + escalation_rate/100),"")</f>
        <v/>
      </c>
      <c r="CC63" s="101" t="str">
        <f aca="false">IF(ISNUMBER(outYear),CB63*(1+inflation_rate/100 + escalation_rate/100),"")</f>
        <v/>
      </c>
      <c r="CD63" s="101" t="str">
        <f aca="false">IF(ISNUMBER(outYear),CC63*(1+inflation_rate/100 + escalation_rate/100),"")</f>
        <v/>
      </c>
      <c r="CE63" s="101" t="str">
        <f aca="false">IF(ISNUMBER(outYear),CD63*(1+inflation_rate/100 + escalation_rate/100),"")</f>
        <v/>
      </c>
      <c r="CF63" s="101" t="str">
        <f aca="false">IF(ISNUMBER(outYear),CE63*(1+inflation_rate/100 + escalation_rate/100),"")</f>
        <v/>
      </c>
      <c r="CG63" s="101" t="str">
        <f aca="false">IF(ISNUMBER(outYear),CF63*(1+inflation_rate/100 + escalation_rate/100),"")</f>
        <v/>
      </c>
      <c r="CH63" s="101" t="str">
        <f aca="false">IF(ISNUMBER(outYear),CG63*(1+inflation_rate/100 + escalation_rate/100),"")</f>
        <v/>
      </c>
      <c r="CI63" s="101" t="str">
        <f aca="false">IF(ISNUMBER(outYear),CH63*(1+inflation_rate/100 + escalation_rate/100),"")</f>
        <v/>
      </c>
      <c r="CJ63" s="101" t="str">
        <f aca="false">IF(ISNUMBER(outYear),CI63*(1+inflation_rate/100 + escalation_rate/100),"")</f>
        <v/>
      </c>
      <c r="CK63" s="101" t="str">
        <f aca="false">IF(ISNUMBER(outYear),CJ63*(1+inflation_rate/100 + escalation_rate/100),"")</f>
        <v/>
      </c>
      <c r="CL63" s="101" t="str">
        <f aca="false">IF(ISNUMBER(outYear),CK63*(1+inflation_rate/100 + escalation_rate/100),"")</f>
        <v/>
      </c>
      <c r="CM63" s="101" t="str">
        <f aca="false">IF(ISNUMBER(outYear),CL63*(1+inflation_rate/100 + escalation_rate/100),"")</f>
        <v/>
      </c>
      <c r="CN63" s="101" t="str">
        <f aca="false">IF(ISNUMBER(outYear),CM63*(1+inflation_rate/100 + escalation_rate/100),"")</f>
        <v/>
      </c>
      <c r="CO63" s="101" t="str">
        <f aca="false">IF(ISNUMBER(outYear),CN63*(1+inflation_rate/100 + escalation_rate/100),"")</f>
        <v/>
      </c>
      <c r="CP63" s="101" t="str">
        <f aca="false">IF(ISNUMBER(outYear),CO63*(1+inflation_rate/100 + escalation_rate/100),"")</f>
        <v/>
      </c>
      <c r="CQ63" s="101" t="str">
        <f aca="false">IF(ISNUMBER(outYear),CP63*(1+inflation_rate/100 + escalation_rate/100),"")</f>
        <v/>
      </c>
      <c r="CR63" s="101" t="str">
        <f aca="false">IF(ISNUMBER(outYear),CQ63*(1+inflation_rate/100 + escalation_rate/100),"")</f>
        <v/>
      </c>
      <c r="CS63" s="101" t="str">
        <f aca="false">IF(ISNUMBER(outYear),CR63*(1+inflation_rate/100 + escalation_rate/100),"")</f>
        <v/>
      </c>
      <c r="CT63" s="101" t="str">
        <f aca="false">IF(ISNUMBER(outYear),CS63*(1+inflation_rate/100 + escalation_rate/100),"")</f>
        <v/>
      </c>
      <c r="CU63" s="101" t="str">
        <f aca="false">IF(ISNUMBER(outYear),CT63*(1+inflation_rate/100 + escalation_rate/100),"")</f>
        <v/>
      </c>
      <c r="CV63" s="101" t="str">
        <f aca="false">IF(ISNUMBER(outYear),CU63*(1+inflation_rate/100 + escalation_rate/100),"")</f>
        <v/>
      </c>
      <c r="CW63" s="101" t="str">
        <f aca="false">IF(ISNUMBER(outYear),CV63*(1+inflation_rate/100 + escalation_rate/100),"")</f>
        <v/>
      </c>
      <c r="CX63" s="101" t="str">
        <f aca="false">IF(ISNUMBER(outYear),CW63*(1+inflation_rate/100 + escalation_rate/100),"")</f>
        <v/>
      </c>
    </row>
    <row r="64" customFormat="false" ht="12.75" hidden="false" customHeight="true" outlineLevel="0" collapsed="false">
      <c r="A64" s="97" t="s">
        <v>70</v>
      </c>
      <c r="B64" s="98"/>
      <c r="C64" s="94" t="n">
        <v>783215</v>
      </c>
      <c r="D64" s="101" t="n">
        <f aca="false">IF(ISNUMBER(outYear),C64*(1+inflation_rate/100 + escalation_rate/100),"")</f>
        <v>798879.3</v>
      </c>
      <c r="E64" s="101" t="n">
        <f aca="false">IF(ISNUMBER(outYear),D64*(1+inflation_rate/100 + escalation_rate/100),"")</f>
        <v>814856.886</v>
      </c>
      <c r="F64" s="101" t="n">
        <f aca="false">IF(ISNUMBER(outYear),E64*(1+inflation_rate/100 + escalation_rate/100),"")</f>
        <v>831154.02372</v>
      </c>
      <c r="G64" s="101" t="n">
        <f aca="false">IF(ISNUMBER(outYear),F64*(1+inflation_rate/100 + escalation_rate/100),"")</f>
        <v>847777.1041944</v>
      </c>
      <c r="H64" s="101" t="n">
        <f aca="false">IF(ISNUMBER(outYear),G64*(1+inflation_rate/100 + escalation_rate/100),"")</f>
        <v>864732.646278288</v>
      </c>
      <c r="I64" s="101" t="n">
        <f aca="false">IF(ISNUMBER(outYear),H64*(1+inflation_rate/100 + escalation_rate/100),"")</f>
        <v>882027.299203854</v>
      </c>
      <c r="J64" s="101" t="n">
        <f aca="false">IF(ISNUMBER(outYear),I64*(1+inflation_rate/100 + escalation_rate/100),"")</f>
        <v>899667.845187931</v>
      </c>
      <c r="K64" s="101" t="n">
        <f aca="false">IF(ISNUMBER(outYear),J64*(1+inflation_rate/100 + escalation_rate/100),"")</f>
        <v>917661.202091689</v>
      </c>
      <c r="L64" s="101" t="n">
        <f aca="false">IF(ISNUMBER(outYear),K64*(1+inflation_rate/100 + escalation_rate/100),"")</f>
        <v>936014.426133523</v>
      </c>
      <c r="M64" s="101" t="n">
        <f aca="false">IF(ISNUMBER(outYear),L64*(1+inflation_rate/100 + escalation_rate/100),"")</f>
        <v>954734.714656194</v>
      </c>
      <c r="N64" s="101" t="n">
        <f aca="false">IF(ISNUMBER(outYear),M64*(1+inflation_rate/100 + escalation_rate/100),"")</f>
        <v>973829.408949318</v>
      </c>
      <c r="O64" s="101" t="n">
        <f aca="false">IF(ISNUMBER(outYear),N64*(1+inflation_rate/100 + escalation_rate/100),"")</f>
        <v>993305.997128304</v>
      </c>
      <c r="P64" s="101" t="n">
        <f aca="false">IF(ISNUMBER(outYear),O64*(1+inflation_rate/100 + escalation_rate/100),"")</f>
        <v>1013172.11707087</v>
      </c>
      <c r="Q64" s="101" t="n">
        <f aca="false">IF(ISNUMBER(outYear),P64*(1+inflation_rate/100 + escalation_rate/100),"")</f>
        <v>1033435.55941229</v>
      </c>
      <c r="R64" s="101" t="n">
        <f aca="false">IF(ISNUMBER(outYear),Q64*(1+inflation_rate/100 + escalation_rate/100),"")</f>
        <v>1054104.27060053</v>
      </c>
      <c r="S64" s="101" t="n">
        <f aca="false">IF(ISNUMBER(outYear),R64*(1+inflation_rate/100 + escalation_rate/100),"")</f>
        <v>1075186.35601254</v>
      </c>
      <c r="T64" s="101" t="n">
        <f aca="false">IF(ISNUMBER(outYear),S64*(1+inflation_rate/100 + escalation_rate/100),"")</f>
        <v>1096690.08313279</v>
      </c>
      <c r="U64" s="101" t="n">
        <f aca="false">IF(ISNUMBER(outYear),T64*(1+inflation_rate/100 + escalation_rate/100),"")</f>
        <v>1118623.88479545</v>
      </c>
      <c r="V64" s="101" t="n">
        <f aca="false">IF(ISNUMBER(outYear),U64*(1+inflation_rate/100 + escalation_rate/100),"")</f>
        <v>1140996.36249136</v>
      </c>
      <c r="W64" s="101" t="n">
        <f aca="false">IF(ISNUMBER(outYear),V64*(1+inflation_rate/100 + escalation_rate/100),"")</f>
        <v>1163816.28974119</v>
      </c>
      <c r="X64" s="101" t="n">
        <f aca="false">IF(ISNUMBER(outYear),W64*(1+inflation_rate/100 + escalation_rate/100),"")</f>
        <v>1187092.61553601</v>
      </c>
      <c r="Y64" s="101" t="n">
        <f aca="false">IF(ISNUMBER(outYear),X64*(1+inflation_rate/100 + escalation_rate/100),"")</f>
        <v>1210834.46784673</v>
      </c>
      <c r="Z64" s="101" t="n">
        <f aca="false">IF(ISNUMBER(outYear),Y64*(1+inflation_rate/100 + escalation_rate/100),"")</f>
        <v>1235051.15720367</v>
      </c>
      <c r="AA64" s="101" t="n">
        <f aca="false">IF(ISNUMBER(outYear),Z64*(1+inflation_rate/100 + escalation_rate/100),"")</f>
        <v>1259752.18034774</v>
      </c>
      <c r="AB64" s="101" t="str">
        <f aca="false">IF(ISNUMBER(outYear),AA64*(1+inflation_rate/100 + escalation_rate/100),"")</f>
        <v/>
      </c>
      <c r="AC64" s="101" t="str">
        <f aca="false">IF(ISNUMBER(outYear),AB64*(1+inflation_rate/100 + escalation_rate/100),"")</f>
        <v/>
      </c>
      <c r="AD64" s="101" t="str">
        <f aca="false">IF(ISNUMBER(outYear),AC64*(1+inflation_rate/100 + escalation_rate/100),"")</f>
        <v/>
      </c>
      <c r="AE64" s="101" t="str">
        <f aca="false">IF(ISNUMBER(outYear),AD64*(1+inflation_rate/100 + escalation_rate/100),"")</f>
        <v/>
      </c>
      <c r="AF64" s="101" t="str">
        <f aca="false">IF(ISNUMBER(outYear),AE64*(1+inflation_rate/100 + escalation_rate/100),"")</f>
        <v/>
      </c>
      <c r="AG64" s="101" t="str">
        <f aca="false">IF(ISNUMBER(outYear),AF64*(1+inflation_rate/100 + escalation_rate/100),"")</f>
        <v/>
      </c>
      <c r="AH64" s="101" t="str">
        <f aca="false">IF(ISNUMBER(outYear),AG64*(1+inflation_rate/100 + escalation_rate/100),"")</f>
        <v/>
      </c>
      <c r="AI64" s="101" t="str">
        <f aca="false">IF(ISNUMBER(outYear),AH64*(1+inflation_rate/100 + escalation_rate/100),"")</f>
        <v/>
      </c>
      <c r="AJ64" s="101" t="str">
        <f aca="false">IF(ISNUMBER(outYear),AI64*(1+inflation_rate/100 + escalation_rate/100),"")</f>
        <v/>
      </c>
      <c r="AK64" s="101" t="str">
        <f aca="false">IF(ISNUMBER(outYear),AJ64*(1+inflation_rate/100 + escalation_rate/100),"")</f>
        <v/>
      </c>
      <c r="AL64" s="101" t="str">
        <f aca="false">IF(ISNUMBER(outYear),AK64*(1+inflation_rate/100 + escalation_rate/100),"")</f>
        <v/>
      </c>
      <c r="AM64" s="101" t="str">
        <f aca="false">IF(ISNUMBER(outYear),AL64*(1+inflation_rate/100 + escalation_rate/100),"")</f>
        <v/>
      </c>
      <c r="AN64" s="101" t="str">
        <f aca="false">IF(ISNUMBER(outYear),AM64*(1+inflation_rate/100 + escalation_rate/100),"")</f>
        <v/>
      </c>
      <c r="AO64" s="101" t="str">
        <f aca="false">IF(ISNUMBER(outYear),AN64*(1+inflation_rate/100 + escalation_rate/100),"")</f>
        <v/>
      </c>
      <c r="AP64" s="101" t="str">
        <f aca="false">IF(ISNUMBER(outYear),AO64*(1+inflation_rate/100 + escalation_rate/100),"")</f>
        <v/>
      </c>
      <c r="AQ64" s="101" t="str">
        <f aca="false">IF(ISNUMBER(outYear),AP64*(1+inflation_rate/100 + escalation_rate/100),"")</f>
        <v/>
      </c>
      <c r="AR64" s="101" t="str">
        <f aca="false">IF(ISNUMBER(outYear),AQ64*(1+inflation_rate/100 + escalation_rate/100),"")</f>
        <v/>
      </c>
      <c r="AS64" s="101" t="str">
        <f aca="false">IF(ISNUMBER(outYear),AR64*(1+inflation_rate/100 + escalation_rate/100),"")</f>
        <v/>
      </c>
      <c r="AT64" s="101" t="str">
        <f aca="false">IF(ISNUMBER(outYear),AS64*(1+inflation_rate/100 + escalation_rate/100),"")</f>
        <v/>
      </c>
      <c r="AU64" s="101" t="str">
        <f aca="false">IF(ISNUMBER(outYear),AT64*(1+inflation_rate/100 + escalation_rate/100),"")</f>
        <v/>
      </c>
      <c r="AV64" s="101" t="str">
        <f aca="false">IF(ISNUMBER(outYear),AU64*(1+inflation_rate/100 + escalation_rate/100),"")</f>
        <v/>
      </c>
      <c r="AW64" s="101" t="str">
        <f aca="false">IF(ISNUMBER(outYear),AV64*(1+inflation_rate/100 + escalation_rate/100),"")</f>
        <v/>
      </c>
      <c r="AX64" s="101" t="str">
        <f aca="false">IF(ISNUMBER(outYear),AW64*(1+inflation_rate/100 + escalation_rate/100),"")</f>
        <v/>
      </c>
      <c r="AY64" s="101" t="str">
        <f aca="false">IF(ISNUMBER(outYear),AX64*(1+inflation_rate/100 + escalation_rate/100),"")</f>
        <v/>
      </c>
      <c r="AZ64" s="101" t="str">
        <f aca="false">IF(ISNUMBER(outYear),AY64*(1+inflation_rate/100 + escalation_rate/100),"")</f>
        <v/>
      </c>
      <c r="BA64" s="101" t="str">
        <f aca="false">IF(ISNUMBER(outYear),AZ64*(1+inflation_rate/100 + escalation_rate/100),"")</f>
        <v/>
      </c>
      <c r="BB64" s="101" t="str">
        <f aca="false">IF(ISNUMBER(outYear),BA64*(1+inflation_rate/100 + escalation_rate/100),"")</f>
        <v/>
      </c>
      <c r="BC64" s="101" t="str">
        <f aca="false">IF(ISNUMBER(outYear),BB64*(1+inflation_rate/100 + escalation_rate/100),"")</f>
        <v/>
      </c>
      <c r="BD64" s="101" t="str">
        <f aca="false">IF(ISNUMBER(outYear),BC64*(1+inflation_rate/100 + escalation_rate/100),"")</f>
        <v/>
      </c>
      <c r="BE64" s="101" t="str">
        <f aca="false">IF(ISNUMBER(outYear),BD64*(1+inflation_rate/100 + escalation_rate/100),"")</f>
        <v/>
      </c>
      <c r="BF64" s="101" t="str">
        <f aca="false">IF(ISNUMBER(outYear),BE64*(1+inflation_rate/100 + escalation_rate/100),"")</f>
        <v/>
      </c>
      <c r="BG64" s="101" t="str">
        <f aca="false">IF(ISNUMBER(outYear),BF64*(1+inflation_rate/100 + escalation_rate/100),"")</f>
        <v/>
      </c>
      <c r="BH64" s="101" t="str">
        <f aca="false">IF(ISNUMBER(outYear),BG64*(1+inflation_rate/100 + escalation_rate/100),"")</f>
        <v/>
      </c>
      <c r="BI64" s="101" t="str">
        <f aca="false">IF(ISNUMBER(outYear),BH64*(1+inflation_rate/100 + escalation_rate/100),"")</f>
        <v/>
      </c>
      <c r="BJ64" s="101" t="str">
        <f aca="false">IF(ISNUMBER(outYear),BI64*(1+inflation_rate/100 + escalation_rate/100),"")</f>
        <v/>
      </c>
      <c r="BK64" s="101" t="str">
        <f aca="false">IF(ISNUMBER(outYear),BJ64*(1+inflation_rate/100 + escalation_rate/100),"")</f>
        <v/>
      </c>
      <c r="BL64" s="101" t="str">
        <f aca="false">IF(ISNUMBER(outYear),BK64*(1+inflation_rate/100 + escalation_rate/100),"")</f>
        <v/>
      </c>
      <c r="BM64" s="101" t="str">
        <f aca="false">IF(ISNUMBER(outYear),BL64*(1+inflation_rate/100 + escalation_rate/100),"")</f>
        <v/>
      </c>
      <c r="BN64" s="101" t="str">
        <f aca="false">IF(ISNUMBER(outYear),BM64*(1+inflation_rate/100 + escalation_rate/100),"")</f>
        <v/>
      </c>
      <c r="BO64" s="101" t="str">
        <f aca="false">IF(ISNUMBER(outYear),BN64*(1+inflation_rate/100 + escalation_rate/100),"")</f>
        <v/>
      </c>
      <c r="BP64" s="101" t="str">
        <f aca="false">IF(ISNUMBER(outYear),BO64*(1+inflation_rate/100 + escalation_rate/100),"")</f>
        <v/>
      </c>
      <c r="BQ64" s="101" t="str">
        <f aca="false">IF(ISNUMBER(outYear),BP64*(1+inflation_rate/100 + escalation_rate/100),"")</f>
        <v/>
      </c>
      <c r="BR64" s="101" t="str">
        <f aca="false">IF(ISNUMBER(outYear),BQ64*(1+inflation_rate/100 + escalation_rate/100),"")</f>
        <v/>
      </c>
      <c r="BS64" s="101" t="str">
        <f aca="false">IF(ISNUMBER(outYear),BR64*(1+inflation_rate/100 + escalation_rate/100),"")</f>
        <v/>
      </c>
      <c r="BT64" s="101" t="str">
        <f aca="false">IF(ISNUMBER(outYear),BS64*(1+inflation_rate/100 + escalation_rate/100),"")</f>
        <v/>
      </c>
      <c r="BU64" s="101" t="str">
        <f aca="false">IF(ISNUMBER(outYear),BT64*(1+inflation_rate/100 + escalation_rate/100),"")</f>
        <v/>
      </c>
      <c r="BV64" s="101" t="str">
        <f aca="false">IF(ISNUMBER(outYear),BU64*(1+inflation_rate/100 + escalation_rate/100),"")</f>
        <v/>
      </c>
      <c r="BW64" s="101" t="str">
        <f aca="false">IF(ISNUMBER(outYear),BV64*(1+inflation_rate/100 + escalation_rate/100),"")</f>
        <v/>
      </c>
      <c r="BX64" s="101" t="str">
        <f aca="false">IF(ISNUMBER(outYear),BW64*(1+inflation_rate/100 + escalation_rate/100),"")</f>
        <v/>
      </c>
      <c r="BY64" s="101" t="str">
        <f aca="false">IF(ISNUMBER(outYear),BX64*(1+inflation_rate/100 + escalation_rate/100),"")</f>
        <v/>
      </c>
      <c r="BZ64" s="101" t="str">
        <f aca="false">IF(ISNUMBER(outYear),BY64*(1+inflation_rate/100 + escalation_rate/100),"")</f>
        <v/>
      </c>
      <c r="CA64" s="101" t="str">
        <f aca="false">IF(ISNUMBER(outYear),BZ64*(1+inflation_rate/100 + escalation_rate/100),"")</f>
        <v/>
      </c>
      <c r="CB64" s="101" t="str">
        <f aca="false">IF(ISNUMBER(outYear),CA64*(1+inflation_rate/100 + escalation_rate/100),"")</f>
        <v/>
      </c>
      <c r="CC64" s="101" t="str">
        <f aca="false">IF(ISNUMBER(outYear),CB64*(1+inflation_rate/100 + escalation_rate/100),"")</f>
        <v/>
      </c>
      <c r="CD64" s="101" t="str">
        <f aca="false">IF(ISNUMBER(outYear),CC64*(1+inflation_rate/100 + escalation_rate/100),"")</f>
        <v/>
      </c>
      <c r="CE64" s="101" t="str">
        <f aca="false">IF(ISNUMBER(outYear),CD64*(1+inflation_rate/100 + escalation_rate/100),"")</f>
        <v/>
      </c>
      <c r="CF64" s="101" t="str">
        <f aca="false">IF(ISNUMBER(outYear),CE64*(1+inflation_rate/100 + escalation_rate/100),"")</f>
        <v/>
      </c>
      <c r="CG64" s="101" t="str">
        <f aca="false">IF(ISNUMBER(outYear),CF64*(1+inflation_rate/100 + escalation_rate/100),"")</f>
        <v/>
      </c>
      <c r="CH64" s="101" t="str">
        <f aca="false">IF(ISNUMBER(outYear),CG64*(1+inflation_rate/100 + escalation_rate/100),"")</f>
        <v/>
      </c>
      <c r="CI64" s="101" t="str">
        <f aca="false">IF(ISNUMBER(outYear),CH64*(1+inflation_rate/100 + escalation_rate/100),"")</f>
        <v/>
      </c>
      <c r="CJ64" s="101" t="str">
        <f aca="false">IF(ISNUMBER(outYear),CI64*(1+inflation_rate/100 + escalation_rate/100),"")</f>
        <v/>
      </c>
      <c r="CK64" s="101" t="str">
        <f aca="false">IF(ISNUMBER(outYear),CJ64*(1+inflation_rate/100 + escalation_rate/100),"")</f>
        <v/>
      </c>
      <c r="CL64" s="101" t="str">
        <f aca="false">IF(ISNUMBER(outYear),CK64*(1+inflation_rate/100 + escalation_rate/100),"")</f>
        <v/>
      </c>
      <c r="CM64" s="101" t="str">
        <f aca="false">IF(ISNUMBER(outYear),CL64*(1+inflation_rate/100 + escalation_rate/100),"")</f>
        <v/>
      </c>
      <c r="CN64" s="101" t="str">
        <f aca="false">IF(ISNUMBER(outYear),CM64*(1+inflation_rate/100 + escalation_rate/100),"")</f>
        <v/>
      </c>
      <c r="CO64" s="101" t="str">
        <f aca="false">IF(ISNUMBER(outYear),CN64*(1+inflation_rate/100 + escalation_rate/100),"")</f>
        <v/>
      </c>
      <c r="CP64" s="101" t="str">
        <f aca="false">IF(ISNUMBER(outYear),CO64*(1+inflation_rate/100 + escalation_rate/100),"")</f>
        <v/>
      </c>
      <c r="CQ64" s="101" t="str">
        <f aca="false">IF(ISNUMBER(outYear),CP64*(1+inflation_rate/100 + escalation_rate/100),"")</f>
        <v/>
      </c>
      <c r="CR64" s="101" t="str">
        <f aca="false">IF(ISNUMBER(outYear),CQ64*(1+inflation_rate/100 + escalation_rate/100),"")</f>
        <v/>
      </c>
      <c r="CS64" s="101" t="str">
        <f aca="false">IF(ISNUMBER(outYear),CR64*(1+inflation_rate/100 + escalation_rate/100),"")</f>
        <v/>
      </c>
      <c r="CT64" s="101" t="str">
        <f aca="false">IF(ISNUMBER(outYear),CS64*(1+inflation_rate/100 + escalation_rate/100),"")</f>
        <v/>
      </c>
      <c r="CU64" s="101" t="str">
        <f aca="false">IF(ISNUMBER(outYear),CT64*(1+inflation_rate/100 + escalation_rate/100),"")</f>
        <v/>
      </c>
      <c r="CV64" s="101" t="str">
        <f aca="false">IF(ISNUMBER(outYear),CU64*(1+inflation_rate/100 + escalation_rate/100),"")</f>
        <v/>
      </c>
      <c r="CW64" s="101" t="str">
        <f aca="false">IF(ISNUMBER(outYear),CV64*(1+inflation_rate/100 + escalation_rate/100),"")</f>
        <v/>
      </c>
      <c r="CX64" s="101" t="str">
        <f aca="false">IF(ISNUMBER(outYear),CW64*(1+inflation_rate/100 + escalation_rate/100),"")</f>
        <v/>
      </c>
    </row>
    <row r="65" customFormat="false" ht="12.75" hidden="false" customHeight="true" outlineLevel="0" collapsed="false">
      <c r="A65" s="97" t="s">
        <v>71</v>
      </c>
      <c r="B65" s="98" t="n">
        <v>0</v>
      </c>
      <c r="C65" s="99" t="n">
        <f aca="false">C63-C64</f>
        <v>42815</v>
      </c>
      <c r="D65" s="100" t="n">
        <f aca="false">D63-D64</f>
        <v>43671.2999999999</v>
      </c>
      <c r="E65" s="100" t="n">
        <f aca="false">E63-E64</f>
        <v>44544.7259999999</v>
      </c>
      <c r="F65" s="100" t="n">
        <f aca="false">F63-F64</f>
        <v>45435.6205199999</v>
      </c>
      <c r="G65" s="100" t="n">
        <f aca="false">G63-G64</f>
        <v>46344.3329303999</v>
      </c>
      <c r="H65" s="100" t="n">
        <f aca="false">H63-H64</f>
        <v>47271.219589008</v>
      </c>
      <c r="I65" s="100" t="n">
        <f aca="false">I63-I64</f>
        <v>48216.6439807882</v>
      </c>
      <c r="J65" s="100" t="n">
        <f aca="false">J63-J64</f>
        <v>49180.976860404</v>
      </c>
      <c r="K65" s="100" t="n">
        <f aca="false">K63-K64</f>
        <v>50164.5963976121</v>
      </c>
      <c r="L65" s="100" t="n">
        <f aca="false">L63-L64</f>
        <v>51167.8883255645</v>
      </c>
      <c r="M65" s="100" t="n">
        <f aca="false">M63-M64</f>
        <v>52191.2460920757</v>
      </c>
      <c r="N65" s="100" t="n">
        <f aca="false">N63-N64</f>
        <v>53235.0710139172</v>
      </c>
      <c r="O65" s="100" t="n">
        <f aca="false">O63-O64</f>
        <v>54299.7724341956</v>
      </c>
      <c r="P65" s="100" t="n">
        <f aca="false">P63-P64</f>
        <v>55385.7678828796</v>
      </c>
      <c r="Q65" s="100" t="n">
        <f aca="false">Q63-Q64</f>
        <v>56493.4832405372</v>
      </c>
      <c r="R65" s="100" t="n">
        <f aca="false">R63-R64</f>
        <v>57623.3529053482</v>
      </c>
      <c r="S65" s="100" t="n">
        <f aca="false">S63-S64</f>
        <v>58775.819963455</v>
      </c>
      <c r="T65" s="100" t="n">
        <f aca="false">T63-T64</f>
        <v>59951.336362724</v>
      </c>
      <c r="U65" s="100" t="n">
        <f aca="false">U63-U64</f>
        <v>61150.3630899782</v>
      </c>
      <c r="V65" s="100" t="n">
        <f aca="false">V63-V64</f>
        <v>62373.3703517777</v>
      </c>
      <c r="W65" s="100" t="n">
        <f aca="false">W63-W64</f>
        <v>63620.8377588133</v>
      </c>
      <c r="X65" s="100" t="n">
        <f aca="false">X63-X64</f>
        <v>64893.2545139897</v>
      </c>
      <c r="Y65" s="100" t="n">
        <f aca="false">Y63-Y64</f>
        <v>66191.1196042695</v>
      </c>
      <c r="Z65" s="100" t="n">
        <f aca="false">Z63-Z64</f>
        <v>67514.9419963548</v>
      </c>
      <c r="AA65" s="100" t="n">
        <f aca="false">AA63-AA64</f>
        <v>68865.240836282</v>
      </c>
      <c r="AB65" s="102"/>
      <c r="AC65" s="102"/>
      <c r="AD65" s="102"/>
      <c r="AE65" s="102"/>
      <c r="AF65" s="102"/>
      <c r="AG65" s="102"/>
      <c r="AH65" s="102"/>
      <c r="AI65" s="102"/>
      <c r="AJ65" s="102"/>
      <c r="AK65" s="102"/>
      <c r="AL65" s="102"/>
      <c r="AM65" s="102"/>
      <c r="AN65" s="102"/>
      <c r="AO65" s="102"/>
      <c r="AP65" s="102"/>
      <c r="AQ65" s="102"/>
      <c r="AR65" s="102"/>
      <c r="AS65" s="102"/>
      <c r="AT65" s="102"/>
      <c r="AU65" s="102"/>
      <c r="AV65" s="102"/>
      <c r="AW65" s="102"/>
      <c r="AX65" s="102"/>
      <c r="AY65" s="102"/>
      <c r="AZ65" s="102"/>
      <c r="BA65" s="102"/>
      <c r="BB65" s="102"/>
      <c r="BC65" s="102"/>
      <c r="BD65" s="102"/>
      <c r="BE65" s="102"/>
      <c r="BF65" s="102"/>
      <c r="BG65" s="102"/>
      <c r="BH65" s="102"/>
      <c r="BI65" s="102"/>
      <c r="BJ65" s="102"/>
      <c r="BK65" s="102"/>
      <c r="BL65" s="102"/>
      <c r="BM65" s="102"/>
      <c r="BN65" s="102"/>
      <c r="BO65" s="102"/>
      <c r="BP65" s="102"/>
      <c r="BQ65" s="102"/>
      <c r="BR65" s="102"/>
      <c r="BS65" s="102"/>
      <c r="BT65" s="102"/>
      <c r="BU65" s="102"/>
      <c r="BV65" s="102"/>
      <c r="BW65" s="102"/>
      <c r="BX65" s="102"/>
      <c r="BY65" s="102"/>
      <c r="BZ65" s="102"/>
      <c r="CA65" s="102"/>
      <c r="CB65" s="102"/>
      <c r="CC65" s="102"/>
      <c r="CD65" s="102"/>
      <c r="CE65" s="102"/>
      <c r="CF65" s="102"/>
      <c r="CG65" s="102"/>
      <c r="CH65" s="102"/>
      <c r="CI65" s="102"/>
      <c r="CJ65" s="102"/>
      <c r="CK65" s="102"/>
      <c r="CL65" s="102"/>
      <c r="CM65" s="102"/>
      <c r="CN65" s="102"/>
      <c r="CO65" s="102"/>
      <c r="CP65" s="102"/>
      <c r="CQ65" s="102"/>
      <c r="CR65" s="102"/>
      <c r="CS65" s="102"/>
      <c r="CT65" s="102"/>
      <c r="CU65" s="102"/>
      <c r="CV65" s="102"/>
      <c r="CW65" s="102"/>
      <c r="CX65" s="102"/>
    </row>
    <row r="66" customFormat="false" ht="12.75" hidden="false" customHeight="true" outlineLevel="0" collapsed="false">
      <c r="A66" s="97" t="s">
        <v>72</v>
      </c>
      <c r="B66" s="103" t="n">
        <v>0</v>
      </c>
      <c r="C66" s="104" t="n">
        <v>0.2</v>
      </c>
      <c r="D66" s="104" t="n">
        <v>0.32</v>
      </c>
      <c r="E66" s="104" t="n">
        <v>0.192</v>
      </c>
      <c r="F66" s="104" t="n">
        <v>0.1152</v>
      </c>
      <c r="G66" s="104" t="n">
        <v>0.1152</v>
      </c>
      <c r="H66" s="104" t="n">
        <v>0.0576</v>
      </c>
      <c r="I66" s="104" t="n">
        <v>0</v>
      </c>
      <c r="J66" s="104" t="n">
        <v>0</v>
      </c>
      <c r="K66" s="104" t="n">
        <v>0</v>
      </c>
      <c r="L66" s="104" t="n">
        <v>0</v>
      </c>
      <c r="M66" s="104" t="n">
        <v>0</v>
      </c>
      <c r="N66" s="104" t="n">
        <v>0</v>
      </c>
      <c r="O66" s="104" t="n">
        <v>0</v>
      </c>
      <c r="P66" s="104" t="n">
        <v>0</v>
      </c>
      <c r="Q66" s="104" t="n">
        <v>0</v>
      </c>
      <c r="R66" s="104" t="n">
        <v>0</v>
      </c>
      <c r="S66" s="104" t="n">
        <v>0</v>
      </c>
      <c r="T66" s="104" t="n">
        <v>0</v>
      </c>
      <c r="U66" s="104" t="n">
        <v>0</v>
      </c>
      <c r="V66" s="104" t="n">
        <v>0</v>
      </c>
      <c r="W66" s="104" t="n">
        <v>0</v>
      </c>
      <c r="X66" s="104" t="n">
        <v>0</v>
      </c>
      <c r="Y66" s="104" t="n">
        <v>0</v>
      </c>
      <c r="Z66" s="104" t="n">
        <v>0</v>
      </c>
      <c r="AA66" s="104" t="n">
        <v>0</v>
      </c>
      <c r="AB66" s="105"/>
      <c r="AC66" s="105"/>
      <c r="AD66" s="105"/>
      <c r="AE66" s="105"/>
      <c r="AF66" s="105"/>
      <c r="AG66" s="105"/>
      <c r="AH66" s="105"/>
      <c r="AI66" s="105"/>
      <c r="AJ66" s="105"/>
      <c r="AK66" s="105"/>
      <c r="AL66" s="105"/>
      <c r="AM66" s="105"/>
      <c r="AN66" s="105"/>
      <c r="AO66" s="105"/>
      <c r="AP66" s="105"/>
      <c r="AQ66" s="105"/>
      <c r="AR66" s="105"/>
      <c r="AS66" s="105"/>
      <c r="AT66" s="105"/>
      <c r="AU66" s="105"/>
      <c r="AV66" s="105"/>
      <c r="AW66" s="105"/>
      <c r="AX66" s="105"/>
      <c r="AY66" s="105"/>
      <c r="AZ66" s="105"/>
      <c r="BA66" s="105"/>
      <c r="BB66" s="105"/>
      <c r="BC66" s="105"/>
      <c r="BD66" s="105"/>
      <c r="BE66" s="105"/>
      <c r="BF66" s="105"/>
      <c r="BG66" s="105"/>
      <c r="BH66" s="105"/>
      <c r="BI66" s="105"/>
      <c r="BJ66" s="105"/>
      <c r="BK66" s="105"/>
      <c r="BL66" s="105"/>
      <c r="BM66" s="105"/>
      <c r="BN66" s="105"/>
      <c r="BO66" s="105"/>
      <c r="BP66" s="105"/>
      <c r="BQ66" s="105"/>
      <c r="BR66" s="105"/>
      <c r="BS66" s="105"/>
      <c r="BT66" s="105"/>
      <c r="BU66" s="105"/>
      <c r="BV66" s="105"/>
      <c r="BW66" s="105"/>
      <c r="BX66" s="105"/>
      <c r="BY66" s="105"/>
      <c r="BZ66" s="105"/>
      <c r="CA66" s="105"/>
      <c r="CB66" s="105"/>
      <c r="CC66" s="105"/>
      <c r="CD66" s="105"/>
      <c r="CE66" s="105"/>
      <c r="CF66" s="105"/>
      <c r="CG66" s="105"/>
      <c r="CH66" s="105"/>
      <c r="CI66" s="105"/>
      <c r="CJ66" s="105"/>
      <c r="CK66" s="105"/>
      <c r="CL66" s="105"/>
      <c r="CM66" s="105"/>
      <c r="CN66" s="105"/>
      <c r="CO66" s="105"/>
      <c r="CP66" s="105"/>
      <c r="CQ66" s="105"/>
      <c r="CR66" s="105"/>
      <c r="CS66" s="105"/>
      <c r="CT66" s="105"/>
      <c r="CU66" s="105"/>
      <c r="CV66" s="105"/>
      <c r="CW66" s="105"/>
      <c r="CX66" s="105"/>
    </row>
    <row r="67" customFormat="false" ht="12.75" hidden="false" customHeight="true" outlineLevel="0" collapsed="false">
      <c r="A67" s="97" t="s">
        <v>73</v>
      </c>
      <c r="B67" s="103" t="n">
        <v>0</v>
      </c>
      <c r="C67" s="104" t="n">
        <v>0.2</v>
      </c>
      <c r="D67" s="104" t="n">
        <v>0.32</v>
      </c>
      <c r="E67" s="104" t="n">
        <v>0.192</v>
      </c>
      <c r="F67" s="104" t="n">
        <v>0.1152</v>
      </c>
      <c r="G67" s="104" t="n">
        <v>0.1152</v>
      </c>
      <c r="H67" s="104" t="n">
        <v>0.0576</v>
      </c>
      <c r="I67" s="104" t="n">
        <v>0</v>
      </c>
      <c r="J67" s="104" t="n">
        <v>0</v>
      </c>
      <c r="K67" s="104" t="n">
        <v>0</v>
      </c>
      <c r="L67" s="104" t="n">
        <v>0</v>
      </c>
      <c r="M67" s="104" t="n">
        <v>0</v>
      </c>
      <c r="N67" s="104" t="n">
        <v>0</v>
      </c>
      <c r="O67" s="104" t="n">
        <v>0</v>
      </c>
      <c r="P67" s="104" t="n">
        <v>0</v>
      </c>
      <c r="Q67" s="104" t="n">
        <v>0</v>
      </c>
      <c r="R67" s="104" t="n">
        <v>0</v>
      </c>
      <c r="S67" s="104" t="n">
        <v>0</v>
      </c>
      <c r="T67" s="104" t="n">
        <v>0</v>
      </c>
      <c r="U67" s="104" t="n">
        <v>0</v>
      </c>
      <c r="V67" s="104" t="n">
        <v>0</v>
      </c>
      <c r="W67" s="104" t="n">
        <v>0</v>
      </c>
      <c r="X67" s="104" t="n">
        <v>0</v>
      </c>
      <c r="Y67" s="104" t="n">
        <v>0</v>
      </c>
      <c r="Z67" s="104" t="n">
        <v>0</v>
      </c>
      <c r="AA67" s="104" t="n">
        <v>0</v>
      </c>
      <c r="AB67" s="105"/>
      <c r="AC67" s="105"/>
      <c r="AD67" s="105"/>
      <c r="AE67" s="105"/>
      <c r="AF67" s="105"/>
      <c r="AG67" s="105"/>
      <c r="AH67" s="105"/>
      <c r="AI67" s="105"/>
      <c r="AJ67" s="105"/>
      <c r="AK67" s="105"/>
      <c r="AL67" s="105"/>
      <c r="AM67" s="105"/>
      <c r="AN67" s="105"/>
      <c r="AO67" s="105"/>
      <c r="AP67" s="105"/>
      <c r="AQ67" s="105"/>
      <c r="AR67" s="105"/>
      <c r="AS67" s="105"/>
      <c r="AT67" s="105"/>
      <c r="AU67" s="105"/>
      <c r="AV67" s="105"/>
      <c r="AW67" s="105"/>
      <c r="AX67" s="105"/>
      <c r="AY67" s="105"/>
      <c r="AZ67" s="105"/>
      <c r="BA67" s="105"/>
      <c r="BB67" s="105"/>
      <c r="BC67" s="105"/>
      <c r="BD67" s="105"/>
      <c r="BE67" s="105"/>
      <c r="BF67" s="105"/>
      <c r="BG67" s="105"/>
      <c r="BH67" s="105"/>
      <c r="BI67" s="105"/>
      <c r="BJ67" s="105"/>
      <c r="BK67" s="105"/>
      <c r="BL67" s="105"/>
      <c r="BM67" s="105"/>
      <c r="BN67" s="105"/>
      <c r="BO67" s="105"/>
      <c r="BP67" s="105"/>
      <c r="BQ67" s="105"/>
      <c r="BR67" s="105"/>
      <c r="BS67" s="105"/>
      <c r="BT67" s="105"/>
      <c r="BU67" s="105"/>
      <c r="BV67" s="105"/>
      <c r="BW67" s="105"/>
      <c r="BX67" s="105"/>
      <c r="BY67" s="105"/>
      <c r="BZ67" s="105"/>
      <c r="CA67" s="105"/>
      <c r="CB67" s="105"/>
      <c r="CC67" s="105"/>
      <c r="CD67" s="105"/>
      <c r="CE67" s="105"/>
      <c r="CF67" s="105"/>
      <c r="CG67" s="105"/>
      <c r="CH67" s="105"/>
      <c r="CI67" s="105"/>
      <c r="CJ67" s="105"/>
      <c r="CK67" s="105"/>
      <c r="CL67" s="105"/>
      <c r="CM67" s="105"/>
      <c r="CN67" s="105"/>
      <c r="CO67" s="105"/>
      <c r="CP67" s="105"/>
      <c r="CQ67" s="105"/>
      <c r="CR67" s="105"/>
      <c r="CS67" s="105"/>
      <c r="CT67" s="105"/>
      <c r="CU67" s="105"/>
      <c r="CV67" s="105"/>
      <c r="CW67" s="105"/>
      <c r="CX67" s="105"/>
    </row>
  </sheetData>
  <conditionalFormatting sqref="B42">
    <cfRule type="expression" priority="2" aboveAverage="0" equalAverage="0" bottom="0" percent="0" rank="0" text="" dxfId="0">
      <formula>#ref!="Fixed"</formula>
    </cfRule>
  </conditionalFormatting>
  <conditionalFormatting sqref="B47">
    <cfRule type="expression" priority="3" aboveAverage="0" equalAverage="0" bottom="0" percent="0" rank="0" text="" dxfId="1">
      <formula>#ref!="Fixed"</formula>
    </cfRule>
  </conditionalFormatting>
  <conditionalFormatting sqref="B48">
    <cfRule type="expression" priority="4" aboveAverage="0" equalAverage="0" bottom="0" percent="0" rank="0" text="" dxfId="2">
      <formula>#ref!="Fixed"</formula>
    </cfRule>
  </conditionalFormatting>
  <dataValidations count="2">
    <dataValidation allowBlank="true" operator="between" showDropDown="false" showErrorMessage="true" showInputMessage="true" sqref="B55:B56" type="list">
      <formula1>"No Depreciation,5-yr MACRS,Straight Line,Custom,N/A"</formula1>
      <formula2>0</formula2>
    </dataValidation>
    <dataValidation allowBlank="true" operator="between" showDropDown="false" showErrorMessage="true" showInputMessage="true" sqref="B57" type="list">
      <formula1>"Yes,No"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45" activePane="bottomRight" state="frozen"/>
      <selection pane="topLeft" activeCell="A1" activeCellId="0" sqref="A1"/>
      <selection pane="topRight" activeCell="B1" activeCellId="0" sqref="B1"/>
      <selection pane="bottomLeft" activeCell="A45" activeCellId="0" sqref="A45"/>
      <selection pane="bottomRight" activeCell="B83" activeCellId="0" sqref="B83"/>
    </sheetView>
  </sheetViews>
  <sheetFormatPr defaultRowHeight="12.75"/>
  <cols>
    <col collapsed="false" hidden="false" max="1" min="1" style="0" width="53.7244897959184"/>
    <col collapsed="false" hidden="false" max="102" min="2" style="0" width="15.5255102040816"/>
    <col collapsed="false" hidden="false" max="1025" min="103" style="0" width="8.50510204081633"/>
  </cols>
  <sheetData>
    <row r="1" customFormat="false" ht="20.25" hidden="false" customHeight="false" outlineLevel="0" collapsed="false">
      <c r="A1" s="106" t="s">
        <v>74</v>
      </c>
      <c r="B1" s="107"/>
      <c r="C1" s="108"/>
      <c r="D1" s="109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8"/>
      <c r="AJ1" s="108"/>
      <c r="AK1" s="108"/>
      <c r="AL1" s="108"/>
      <c r="AM1" s="108"/>
      <c r="AN1" s="108"/>
      <c r="AO1" s="108"/>
      <c r="AP1" s="108"/>
      <c r="AQ1" s="110"/>
      <c r="AR1" s="111"/>
      <c r="AS1" s="111"/>
      <c r="AT1" s="111"/>
      <c r="AU1" s="111"/>
      <c r="AV1" s="111"/>
      <c r="AW1" s="111"/>
      <c r="AX1" s="111"/>
      <c r="AY1" s="111"/>
      <c r="AZ1" s="111"/>
      <c r="BA1" s="111"/>
      <c r="BB1" s="111"/>
      <c r="BC1" s="111"/>
      <c r="BD1" s="111"/>
      <c r="BE1" s="111"/>
      <c r="BF1" s="111"/>
      <c r="BG1" s="111"/>
      <c r="BH1" s="111"/>
      <c r="BI1" s="111"/>
      <c r="BJ1" s="111"/>
      <c r="BK1" s="111"/>
      <c r="BL1" s="111"/>
      <c r="BM1" s="111"/>
      <c r="BN1" s="111"/>
      <c r="BO1" s="111"/>
      <c r="BP1" s="111"/>
      <c r="BQ1" s="111"/>
      <c r="BR1" s="111"/>
      <c r="BS1" s="111"/>
      <c r="BT1" s="111"/>
      <c r="BU1" s="111"/>
      <c r="BV1" s="111"/>
      <c r="BW1" s="111"/>
      <c r="BX1" s="111"/>
      <c r="BY1" s="111"/>
      <c r="BZ1" s="111"/>
      <c r="CA1" s="111"/>
      <c r="CB1" s="111"/>
      <c r="CC1" s="111"/>
      <c r="CD1" s="111"/>
      <c r="CE1" s="111"/>
      <c r="CF1" s="111"/>
      <c r="CG1" s="111"/>
      <c r="CH1" s="111"/>
      <c r="CI1" s="111"/>
      <c r="CJ1" s="111"/>
      <c r="CK1" s="111"/>
      <c r="CL1" s="111"/>
      <c r="CM1" s="111"/>
      <c r="CN1" s="111"/>
      <c r="CO1" s="111"/>
      <c r="CP1" s="111"/>
      <c r="CQ1" s="111"/>
      <c r="CR1" s="111"/>
      <c r="CS1" s="111"/>
      <c r="CT1" s="111"/>
      <c r="CU1" s="111"/>
      <c r="CV1" s="111"/>
      <c r="CW1" s="111"/>
      <c r="CX1" s="111"/>
    </row>
    <row r="2" customFormat="false" ht="12.75" hidden="false" customHeight="false" outlineLevel="0" collapsed="false">
      <c r="A2" s="112" t="s">
        <v>75</v>
      </c>
      <c r="B2" s="113" t="n">
        <v>0</v>
      </c>
      <c r="C2" s="113" t="n">
        <f aca="false">IF(B2="","",IF(B2+1&lt;=analysis_period,B2+1,""))</f>
        <v>1</v>
      </c>
      <c r="D2" s="113" t="n">
        <f aca="false">IF(C2="","",IF(C2+1&lt;=analysis_period,C2+1,""))</f>
        <v>2</v>
      </c>
      <c r="E2" s="113" t="n">
        <f aca="false">IF(D2="","",IF(D2+1&lt;=analysis_period,D2+1,""))</f>
        <v>3</v>
      </c>
      <c r="F2" s="113" t="n">
        <f aca="false">IF(E2="","",IF(E2+1&lt;=analysis_period,E2+1,""))</f>
        <v>4</v>
      </c>
      <c r="G2" s="113" t="n">
        <f aca="false">IF(F2="","",IF(F2+1&lt;=analysis_period,F2+1,""))</f>
        <v>5</v>
      </c>
      <c r="H2" s="113" t="n">
        <f aca="false">IF(G2="","",IF(G2+1&lt;=analysis_period,G2+1,""))</f>
        <v>6</v>
      </c>
      <c r="I2" s="113" t="n">
        <f aca="false">IF(H2="","",IF(H2+1&lt;=analysis_period,H2+1,""))</f>
        <v>7</v>
      </c>
      <c r="J2" s="113" t="n">
        <f aca="false">IF(I2="","",IF(I2+1&lt;=analysis_period,I2+1,""))</f>
        <v>8</v>
      </c>
      <c r="K2" s="113" t="n">
        <f aca="false">IF(J2="","",IF(J2+1&lt;=analysis_period,J2+1,""))</f>
        <v>9</v>
      </c>
      <c r="L2" s="113" t="n">
        <f aca="false">IF(K2="","",IF(K2+1&lt;=analysis_period,K2+1,""))</f>
        <v>10</v>
      </c>
      <c r="M2" s="113" t="n">
        <f aca="false">IF(L2="","",IF(L2+1&lt;=analysis_period,L2+1,""))</f>
        <v>11</v>
      </c>
      <c r="N2" s="113" t="n">
        <f aca="false">IF(M2="","",IF(M2+1&lt;=analysis_period,M2+1,""))</f>
        <v>12</v>
      </c>
      <c r="O2" s="113" t="n">
        <f aca="false">IF(N2="","",IF(N2+1&lt;=analysis_period,N2+1,""))</f>
        <v>13</v>
      </c>
      <c r="P2" s="113" t="n">
        <f aca="false">IF(O2="","",IF(O2+1&lt;=analysis_period,O2+1,""))</f>
        <v>14</v>
      </c>
      <c r="Q2" s="113" t="n">
        <f aca="false">IF(P2="","",IF(P2+1&lt;=analysis_period,P2+1,""))</f>
        <v>15</v>
      </c>
      <c r="R2" s="113" t="n">
        <f aca="false">IF(Q2="","",IF(Q2+1&lt;=analysis_period,Q2+1,""))</f>
        <v>16</v>
      </c>
      <c r="S2" s="113" t="n">
        <f aca="false">IF(R2="","",IF(R2+1&lt;=analysis_period,R2+1,""))</f>
        <v>17</v>
      </c>
      <c r="T2" s="113" t="n">
        <f aca="false">IF(S2="","",IF(S2+1&lt;=analysis_period,S2+1,""))</f>
        <v>18</v>
      </c>
      <c r="U2" s="113" t="n">
        <f aca="false">IF(T2="","",IF(T2+1&lt;=analysis_period,T2+1,""))</f>
        <v>19</v>
      </c>
      <c r="V2" s="113" t="n">
        <f aca="false">IF(U2="","",IF(U2+1&lt;=analysis_period,U2+1,""))</f>
        <v>20</v>
      </c>
      <c r="W2" s="113" t="n">
        <f aca="false">IF(V2="","",IF(V2+1&lt;=analysis_period,V2+1,""))</f>
        <v>21</v>
      </c>
      <c r="X2" s="113" t="n">
        <f aca="false">IF(W2="","",IF(W2+1&lt;=analysis_period,W2+1,""))</f>
        <v>22</v>
      </c>
      <c r="Y2" s="113" t="n">
        <f aca="false">IF(X2="","",IF(X2+1&lt;=analysis_period,X2+1,""))</f>
        <v>23</v>
      </c>
      <c r="Z2" s="113" t="n">
        <f aca="false">IF(Y2="","",IF(Y2+1&lt;=analysis_period,Y2+1,""))</f>
        <v>24</v>
      </c>
      <c r="AA2" s="113" t="n">
        <f aca="false">IF(Z2="","",IF(Z2+1&lt;=analysis_period,Z2+1,""))</f>
        <v>25</v>
      </c>
      <c r="AB2" s="113" t="str">
        <f aca="false">IF(AA2="","",IF(AA2+1&lt;=analysis_period,AA2+1,""))</f>
        <v/>
      </c>
      <c r="AC2" s="113" t="str">
        <f aca="false">IF(AB2="","",IF(AB2+1&lt;=analysis_period,AB2+1,""))</f>
        <v/>
      </c>
      <c r="AD2" s="113" t="str">
        <f aca="false">IF(AC2="","",IF(AC2+1&lt;=analysis_period,AC2+1,""))</f>
        <v/>
      </c>
      <c r="AE2" s="113" t="str">
        <f aca="false">IF(AD2="","",IF(AD2+1&lt;=analysis_period,AD2+1,""))</f>
        <v/>
      </c>
      <c r="AF2" s="113" t="str">
        <f aca="false">IF(AE2="","",IF(AE2+1&lt;=analysis_period,AE2+1,""))</f>
        <v/>
      </c>
      <c r="AG2" s="113" t="str">
        <f aca="false">IF(AF2="","",IF(AF2+1&lt;=analysis_period,AF2+1,""))</f>
        <v/>
      </c>
      <c r="AH2" s="113" t="str">
        <f aca="false">IF(AG2="","",IF(AG2+1&lt;=analysis_period,AG2+1,""))</f>
        <v/>
      </c>
      <c r="AI2" s="113" t="str">
        <f aca="false">IF(AH2="","",IF(AH2+1&lt;=analysis_period,AH2+1,""))</f>
        <v/>
      </c>
      <c r="AJ2" s="113" t="str">
        <f aca="false">IF(AI2="","",IF(AI2+1&lt;=analysis_period,AI2+1,""))</f>
        <v/>
      </c>
      <c r="AK2" s="113" t="str">
        <f aca="false">IF(AJ2="","",IF(AJ2+1&lt;=analysis_period,AJ2+1,""))</f>
        <v/>
      </c>
      <c r="AL2" s="113" t="str">
        <f aca="false">IF(AK2="","",IF(AK2+1&lt;=analysis_period,AK2+1,""))</f>
        <v/>
      </c>
      <c r="AM2" s="113" t="str">
        <f aca="false">IF(AL2="","",IF(AL2+1&lt;=analysis_period,AL2+1,""))</f>
        <v/>
      </c>
      <c r="AN2" s="113" t="str">
        <f aca="false">IF(AM2="","",IF(AM2+1&lt;=analysis_period,AM2+1,""))</f>
        <v/>
      </c>
      <c r="AO2" s="113" t="str">
        <f aca="false">IF(AN2="","",IF(AN2+1&lt;=analysis_period,AN2+1,""))</f>
        <v/>
      </c>
      <c r="AP2" s="113" t="str">
        <f aca="false">IF(AO2="","",IF(AO2+1&lt;=analysis_period,AO2+1,""))</f>
        <v/>
      </c>
      <c r="AQ2" s="113" t="str">
        <f aca="false">IF(AP2="","",IF(AP2+1&lt;=analysis_period,AP2+1,""))</f>
        <v/>
      </c>
      <c r="AR2" s="113" t="str">
        <f aca="false">IF(AQ2="","",IF(AQ2+1&lt;=analysis_period,AQ2+1,""))</f>
        <v/>
      </c>
      <c r="AS2" s="113" t="str">
        <f aca="false">IF(AR2="","",IF(AR2+1&lt;=analysis_period,AR2+1,""))</f>
        <v/>
      </c>
      <c r="AT2" s="113" t="str">
        <f aca="false">IF(AS2="","",IF(AS2+1&lt;=analysis_period,AS2+1,""))</f>
        <v/>
      </c>
      <c r="AU2" s="113" t="str">
        <f aca="false">IF(AT2="","",IF(AT2+1&lt;=analysis_period,AT2+1,""))</f>
        <v/>
      </c>
      <c r="AV2" s="113" t="str">
        <f aca="false">IF(AU2="","",IF(AU2+1&lt;=analysis_period,AU2+1,""))</f>
        <v/>
      </c>
      <c r="AW2" s="113" t="str">
        <f aca="false">IF(AV2="","",IF(AV2+1&lt;=analysis_period,AV2+1,""))</f>
        <v/>
      </c>
      <c r="AX2" s="113" t="str">
        <f aca="false">IF(AW2="","",IF(AW2+1&lt;=analysis_period,AW2+1,""))</f>
        <v/>
      </c>
      <c r="AY2" s="113" t="str">
        <f aca="false">IF(AX2="","",IF(AX2+1&lt;=analysis_period,AX2+1,""))</f>
        <v/>
      </c>
      <c r="AZ2" s="113" t="str">
        <f aca="false">IF(AY2="","",IF(AY2+1&lt;=analysis_period,AY2+1,""))</f>
        <v/>
      </c>
      <c r="BA2" s="113" t="str">
        <f aca="false">IF(AZ2="","",IF(AZ2+1&lt;=analysis_period,AZ2+1,""))</f>
        <v/>
      </c>
      <c r="BB2" s="113" t="str">
        <f aca="false">IF(BA2="","",IF(BA2+1&lt;=analysis_period,BA2+1,""))</f>
        <v/>
      </c>
      <c r="BC2" s="113" t="str">
        <f aca="false">IF(BB2="","",IF(BB2+1&lt;=analysis_period,BB2+1,""))</f>
        <v/>
      </c>
      <c r="BD2" s="113" t="str">
        <f aca="false">IF(BC2="","",IF(BC2+1&lt;=analysis_period,BC2+1,""))</f>
        <v/>
      </c>
      <c r="BE2" s="113" t="str">
        <f aca="false">IF(BD2="","",IF(BD2+1&lt;=analysis_period,BD2+1,""))</f>
        <v/>
      </c>
      <c r="BF2" s="113" t="str">
        <f aca="false">IF(BE2="","",IF(BE2+1&lt;=analysis_period,BE2+1,""))</f>
        <v/>
      </c>
      <c r="BG2" s="113" t="str">
        <f aca="false">IF(BF2="","",IF(BF2+1&lt;=analysis_period,BF2+1,""))</f>
        <v/>
      </c>
      <c r="BH2" s="113" t="str">
        <f aca="false">IF(BG2="","",IF(BG2+1&lt;=analysis_period,BG2+1,""))</f>
        <v/>
      </c>
      <c r="BI2" s="113" t="str">
        <f aca="false">IF(BH2="","",IF(BH2+1&lt;=analysis_period,BH2+1,""))</f>
        <v/>
      </c>
      <c r="BJ2" s="113" t="str">
        <f aca="false">IF(BI2="","",IF(BI2+1&lt;=analysis_period,BI2+1,""))</f>
        <v/>
      </c>
      <c r="BK2" s="113" t="str">
        <f aca="false">IF(BJ2="","",IF(BJ2+1&lt;=analysis_period,BJ2+1,""))</f>
        <v/>
      </c>
      <c r="BL2" s="113" t="str">
        <f aca="false">IF(BK2="","",IF(BK2+1&lt;=analysis_period,BK2+1,""))</f>
        <v/>
      </c>
      <c r="BM2" s="113" t="str">
        <f aca="false">IF(BL2="","",IF(BL2+1&lt;=analysis_period,BL2+1,""))</f>
        <v/>
      </c>
      <c r="BN2" s="113" t="str">
        <f aca="false">IF(BM2="","",IF(BM2+1&lt;=analysis_period,BM2+1,""))</f>
        <v/>
      </c>
      <c r="BO2" s="113" t="str">
        <f aca="false">IF(BN2="","",IF(BN2+1&lt;=analysis_period,BN2+1,""))</f>
        <v/>
      </c>
      <c r="BP2" s="113" t="str">
        <f aca="false">IF(BO2="","",IF(BO2+1&lt;=analysis_period,BO2+1,""))</f>
        <v/>
      </c>
      <c r="BQ2" s="113" t="str">
        <f aca="false">IF(BP2="","",IF(BP2+1&lt;=analysis_period,BP2+1,""))</f>
        <v/>
      </c>
      <c r="BR2" s="113" t="str">
        <f aca="false">IF(BQ2="","",IF(BQ2+1&lt;=analysis_period,BQ2+1,""))</f>
        <v/>
      </c>
      <c r="BS2" s="113" t="str">
        <f aca="false">IF(BR2="","",IF(BR2+1&lt;=analysis_period,BR2+1,""))</f>
        <v/>
      </c>
      <c r="BT2" s="113" t="str">
        <f aca="false">IF(BS2="","",IF(BS2+1&lt;=analysis_period,BS2+1,""))</f>
        <v/>
      </c>
      <c r="BU2" s="113" t="str">
        <f aca="false">IF(BT2="","",IF(BT2+1&lt;=analysis_period,BT2+1,""))</f>
        <v/>
      </c>
      <c r="BV2" s="113" t="str">
        <f aca="false">IF(BU2="","",IF(BU2+1&lt;=analysis_period,BU2+1,""))</f>
        <v/>
      </c>
      <c r="BW2" s="113" t="str">
        <f aca="false">IF(BV2="","",IF(BV2+1&lt;=analysis_period,BV2+1,""))</f>
        <v/>
      </c>
      <c r="BX2" s="113" t="str">
        <f aca="false">IF(BW2="","",IF(BW2+1&lt;=analysis_period,BW2+1,""))</f>
        <v/>
      </c>
      <c r="BY2" s="113" t="str">
        <f aca="false">IF(BX2="","",IF(BX2+1&lt;=analysis_period,BX2+1,""))</f>
        <v/>
      </c>
      <c r="BZ2" s="113" t="str">
        <f aca="false">IF(BY2="","",IF(BY2+1&lt;=analysis_period,BY2+1,""))</f>
        <v/>
      </c>
      <c r="CA2" s="113" t="str">
        <f aca="false">IF(BZ2="","",IF(BZ2+1&lt;=analysis_period,BZ2+1,""))</f>
        <v/>
      </c>
      <c r="CB2" s="113" t="str">
        <f aca="false">IF(CA2="","",IF(CA2+1&lt;=analysis_period,CA2+1,""))</f>
        <v/>
      </c>
      <c r="CC2" s="113" t="str">
        <f aca="false">IF(CB2="","",IF(CB2+1&lt;=analysis_period,CB2+1,""))</f>
        <v/>
      </c>
      <c r="CD2" s="113" t="str">
        <f aca="false">IF(CC2="","",IF(CC2+1&lt;=analysis_period,CC2+1,""))</f>
        <v/>
      </c>
      <c r="CE2" s="113" t="str">
        <f aca="false">IF(CD2="","",IF(CD2+1&lt;=analysis_period,CD2+1,""))</f>
        <v/>
      </c>
      <c r="CF2" s="113" t="str">
        <f aca="false">IF(CE2="","",IF(CE2+1&lt;=analysis_period,CE2+1,""))</f>
        <v/>
      </c>
      <c r="CG2" s="113" t="str">
        <f aca="false">IF(CF2="","",IF(CF2+1&lt;=analysis_period,CF2+1,""))</f>
        <v/>
      </c>
      <c r="CH2" s="113" t="str">
        <f aca="false">IF(CG2="","",IF(CG2+1&lt;=analysis_period,CG2+1,""))</f>
        <v/>
      </c>
      <c r="CI2" s="113" t="str">
        <f aca="false">IF(CH2="","",IF(CH2+1&lt;=analysis_period,CH2+1,""))</f>
        <v/>
      </c>
      <c r="CJ2" s="113" t="str">
        <f aca="false">IF(CI2="","",IF(CI2+1&lt;=analysis_period,CI2+1,""))</f>
        <v/>
      </c>
      <c r="CK2" s="113" t="str">
        <f aca="false">IF(CJ2="","",IF(CJ2+1&lt;=analysis_period,CJ2+1,""))</f>
        <v/>
      </c>
      <c r="CL2" s="113" t="str">
        <f aca="false">IF(CK2="","",IF(CK2+1&lt;=analysis_period,CK2+1,""))</f>
        <v/>
      </c>
      <c r="CM2" s="113" t="str">
        <f aca="false">IF(CL2="","",IF(CL2+1&lt;=analysis_period,CL2+1,""))</f>
        <v/>
      </c>
      <c r="CN2" s="113" t="str">
        <f aca="false">IF(CM2="","",IF(CM2+1&lt;=analysis_period,CM2+1,""))</f>
        <v/>
      </c>
      <c r="CO2" s="113" t="str">
        <f aca="false">IF(CN2="","",IF(CN2+1&lt;=analysis_period,CN2+1,""))</f>
        <v/>
      </c>
      <c r="CP2" s="113" t="str">
        <f aca="false">IF(CO2="","",IF(CO2+1&lt;=analysis_period,CO2+1,""))</f>
        <v/>
      </c>
      <c r="CQ2" s="113" t="str">
        <f aca="false">IF(CP2="","",IF(CP2+1&lt;=analysis_period,CP2+1,""))</f>
        <v/>
      </c>
      <c r="CR2" s="113" t="str">
        <f aca="false">IF(CQ2="","",IF(CQ2+1&lt;=analysis_period,CQ2+1,""))</f>
        <v/>
      </c>
      <c r="CS2" s="113" t="str">
        <f aca="false">IF(CR2="","",IF(CR2+1&lt;=analysis_period,CR2+1,""))</f>
        <v/>
      </c>
      <c r="CT2" s="113" t="str">
        <f aca="false">IF(CS2="","",IF(CS2+1&lt;=analysis_period,CS2+1,""))</f>
        <v/>
      </c>
      <c r="CU2" s="113" t="str">
        <f aca="false">IF(CT2="","",IF(CT2+1&lt;=analysis_period,CT2+1,""))</f>
        <v/>
      </c>
      <c r="CV2" s="113" t="str">
        <f aca="false">IF(CU2="","",IF(CU2+1&lt;=analysis_period,CU2+1,""))</f>
        <v/>
      </c>
      <c r="CW2" s="113" t="str">
        <f aca="false">IF(CV2="","",IF(CV2+1&lt;=analysis_period,CV2+1,""))</f>
        <v/>
      </c>
      <c r="CX2" s="113" t="str">
        <f aca="false">IF(CW2="","",IF(CW2+1&lt;=analysis_period,CW2+1,""))</f>
        <v/>
      </c>
    </row>
    <row r="3" customFormat="false" ht="12.75" hidden="false" customHeight="false" outlineLevel="0" collapsed="false">
      <c r="A3" s="114"/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  <c r="AH3" s="115"/>
      <c r="AI3" s="115"/>
      <c r="AJ3" s="115"/>
      <c r="AK3" s="115"/>
      <c r="AL3" s="115"/>
      <c r="AM3" s="115"/>
      <c r="AN3" s="115"/>
      <c r="AO3" s="115"/>
      <c r="AP3" s="115"/>
      <c r="AQ3" s="115"/>
      <c r="AR3" s="115"/>
      <c r="AS3" s="115"/>
      <c r="AT3" s="115"/>
      <c r="AU3" s="115"/>
      <c r="AV3" s="115"/>
      <c r="AW3" s="115"/>
      <c r="AX3" s="115"/>
      <c r="AY3" s="115"/>
      <c r="AZ3" s="115"/>
      <c r="BA3" s="115"/>
      <c r="BB3" s="115"/>
      <c r="BC3" s="115"/>
      <c r="BD3" s="115"/>
      <c r="BE3" s="115"/>
      <c r="BF3" s="115"/>
      <c r="BG3" s="115"/>
      <c r="BH3" s="115"/>
      <c r="BI3" s="115"/>
      <c r="BJ3" s="115"/>
      <c r="BK3" s="115"/>
      <c r="BL3" s="115"/>
      <c r="BM3" s="115"/>
      <c r="BN3" s="115"/>
      <c r="BO3" s="115"/>
      <c r="BP3" s="115"/>
      <c r="BQ3" s="115"/>
      <c r="BR3" s="115"/>
      <c r="BS3" s="115"/>
      <c r="BT3" s="115"/>
      <c r="BU3" s="115"/>
      <c r="BV3" s="115"/>
      <c r="BW3" s="115"/>
      <c r="BX3" s="115"/>
      <c r="BY3" s="115"/>
      <c r="BZ3" s="115"/>
      <c r="CA3" s="115"/>
      <c r="CB3" s="115"/>
      <c r="CC3" s="115"/>
      <c r="CD3" s="115"/>
      <c r="CE3" s="115"/>
      <c r="CF3" s="115"/>
      <c r="CG3" s="115"/>
      <c r="CH3" s="115"/>
      <c r="CI3" s="115"/>
      <c r="CJ3" s="115"/>
      <c r="CK3" s="115"/>
      <c r="CL3" s="115"/>
      <c r="CM3" s="115"/>
      <c r="CN3" s="115"/>
      <c r="CO3" s="115"/>
      <c r="CP3" s="115"/>
      <c r="CQ3" s="115"/>
      <c r="CR3" s="115"/>
      <c r="CS3" s="115"/>
      <c r="CT3" s="115"/>
      <c r="CU3" s="115"/>
      <c r="CV3" s="115"/>
      <c r="CW3" s="115"/>
      <c r="CX3" s="115"/>
    </row>
    <row r="4" customFormat="false" ht="12.75" hidden="false" customHeight="false" outlineLevel="0" collapsed="false">
      <c r="A4" s="112" t="s">
        <v>76</v>
      </c>
      <c r="B4" s="116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113"/>
      <c r="AL4" s="113"/>
      <c r="AM4" s="113"/>
      <c r="AN4" s="113"/>
      <c r="AO4" s="113"/>
      <c r="AP4" s="113"/>
      <c r="AQ4" s="113"/>
      <c r="AR4" s="113"/>
      <c r="AS4" s="113"/>
      <c r="AT4" s="113"/>
      <c r="AU4" s="113"/>
      <c r="AV4" s="113"/>
      <c r="AW4" s="113"/>
      <c r="AX4" s="113"/>
      <c r="AY4" s="113"/>
      <c r="AZ4" s="113"/>
      <c r="BA4" s="113"/>
      <c r="BB4" s="113"/>
      <c r="BC4" s="113"/>
      <c r="BD4" s="113"/>
      <c r="BE4" s="113"/>
      <c r="BF4" s="113"/>
      <c r="BG4" s="113"/>
      <c r="BH4" s="113"/>
      <c r="BI4" s="113"/>
      <c r="BJ4" s="113"/>
      <c r="BK4" s="113"/>
      <c r="BL4" s="113"/>
      <c r="BM4" s="113"/>
      <c r="BN4" s="113"/>
      <c r="BO4" s="113"/>
      <c r="BP4" s="113"/>
      <c r="BQ4" s="113"/>
      <c r="BR4" s="113"/>
      <c r="BS4" s="113"/>
      <c r="BT4" s="113"/>
      <c r="BU4" s="113"/>
      <c r="BV4" s="113"/>
      <c r="BW4" s="113"/>
      <c r="BX4" s="113"/>
      <c r="BY4" s="113"/>
      <c r="BZ4" s="113"/>
      <c r="CA4" s="113"/>
      <c r="CB4" s="113"/>
      <c r="CC4" s="113"/>
      <c r="CD4" s="113"/>
      <c r="CE4" s="113"/>
      <c r="CF4" s="113"/>
      <c r="CG4" s="113"/>
      <c r="CH4" s="113"/>
      <c r="CI4" s="113"/>
      <c r="CJ4" s="113"/>
      <c r="CK4" s="113"/>
      <c r="CL4" s="113"/>
      <c r="CM4" s="113"/>
      <c r="CN4" s="113"/>
      <c r="CO4" s="113"/>
      <c r="CP4" s="113"/>
      <c r="CQ4" s="113"/>
      <c r="CR4" s="113"/>
      <c r="CS4" s="113"/>
      <c r="CT4" s="113"/>
      <c r="CU4" s="113"/>
      <c r="CV4" s="113"/>
      <c r="CW4" s="113"/>
      <c r="CX4" s="117"/>
    </row>
    <row r="5" customFormat="false" ht="12.75" hidden="false" customHeight="false" outlineLevel="0" collapsed="false">
      <c r="A5" s="118" t="s">
        <v>77</v>
      </c>
      <c r="B5" s="119" t="n">
        <f aca="false" t="array" ref="B5:CX5">'Inputs and Outputs'!B62:CX62</f>
        <v>0</v>
      </c>
      <c r="C5" s="119" t="n">
        <v>411626</v>
      </c>
      <c r="D5" s="119" t="n">
        <v>409567.87</v>
      </c>
      <c r="E5" s="119" t="n">
        <v>407520.03065</v>
      </c>
      <c r="F5" s="119" t="n">
        <v>405482.43049675</v>
      </c>
      <c r="G5" s="119" t="n">
        <v>403455.018344266</v>
      </c>
      <c r="H5" s="119" t="n">
        <v>401437.743252545</v>
      </c>
      <c r="I5" s="119" t="n">
        <v>399430.554536282</v>
      </c>
      <c r="J5" s="119" t="n">
        <v>397433.401763601</v>
      </c>
      <c r="K5" s="119" t="n">
        <v>395446.234754783</v>
      </c>
      <c r="L5" s="119" t="n">
        <v>393469.003581009</v>
      </c>
      <c r="M5" s="119" t="n">
        <v>391501.658563104</v>
      </c>
      <c r="N5" s="119" t="n">
        <v>389544.150270288</v>
      </c>
      <c r="O5" s="119" t="n">
        <v>387596.429518937</v>
      </c>
      <c r="P5" s="119" t="n">
        <v>385658.447371342</v>
      </c>
      <c r="Q5" s="119" t="n">
        <v>383730.155134485</v>
      </c>
      <c r="R5" s="119" t="n">
        <v>381811.504358813</v>
      </c>
      <c r="S5" s="119" t="n">
        <v>379902.446837019</v>
      </c>
      <c r="T5" s="119" t="n">
        <v>378002.934602834</v>
      </c>
      <c r="U5" s="119" t="n">
        <v>376112.91992982</v>
      </c>
      <c r="V5" s="119" t="n">
        <v>374232.35533017</v>
      </c>
      <c r="W5" s="119" t="n">
        <v>372361.19355352</v>
      </c>
      <c r="X5" s="119" t="n">
        <v>370499.387585752</v>
      </c>
      <c r="Y5" s="119" t="n">
        <v>368646.890647823</v>
      </c>
      <c r="Z5" s="119" t="n">
        <v>366803.656194584</v>
      </c>
      <c r="AA5" s="119" t="n">
        <v>364969.637913611</v>
      </c>
      <c r="AB5" s="119" t="str">
        <v/>
      </c>
      <c r="AC5" s="119" t="str">
        <v/>
      </c>
      <c r="AD5" s="119" t="str">
        <v/>
      </c>
      <c r="AE5" s="119" t="str">
        <v/>
      </c>
      <c r="AF5" s="119" t="str">
        <v/>
      </c>
      <c r="AG5" s="119" t="str">
        <v/>
      </c>
      <c r="AH5" s="119" t="str">
        <v/>
      </c>
      <c r="AI5" s="119" t="str">
        <v/>
      </c>
      <c r="AJ5" s="119" t="str">
        <v/>
      </c>
      <c r="AK5" s="119" t="str">
        <v/>
      </c>
      <c r="AL5" s="119" t="str">
        <v/>
      </c>
      <c r="AM5" s="119" t="str">
        <v/>
      </c>
      <c r="AN5" s="119" t="str">
        <v/>
      </c>
      <c r="AO5" s="119" t="str">
        <v/>
      </c>
      <c r="AP5" s="119" t="str">
        <v/>
      </c>
      <c r="AQ5" s="119" t="str">
        <v/>
      </c>
      <c r="AR5" s="119" t="str">
        <v/>
      </c>
      <c r="AS5" s="119" t="str">
        <v/>
      </c>
      <c r="AT5" s="119" t="str">
        <v/>
      </c>
      <c r="AU5" s="119" t="str">
        <v/>
      </c>
      <c r="AV5" s="119" t="str">
        <v/>
      </c>
      <c r="AW5" s="119" t="str">
        <v/>
      </c>
      <c r="AX5" s="119" t="str">
        <v/>
      </c>
      <c r="AY5" s="119" t="str">
        <v/>
      </c>
      <c r="AZ5" s="119" t="str">
        <v/>
      </c>
      <c r="BA5" s="119" t="str">
        <v/>
      </c>
      <c r="BB5" s="119" t="str">
        <v/>
      </c>
      <c r="BC5" s="119" t="str">
        <v/>
      </c>
      <c r="BD5" s="119" t="str">
        <v/>
      </c>
      <c r="BE5" s="119" t="str">
        <v/>
      </c>
      <c r="BF5" s="119" t="str">
        <v/>
      </c>
      <c r="BG5" s="119" t="str">
        <v/>
      </c>
      <c r="BH5" s="119" t="str">
        <v/>
      </c>
      <c r="BI5" s="119" t="str">
        <v/>
      </c>
      <c r="BJ5" s="119" t="str">
        <v/>
      </c>
      <c r="BK5" s="119" t="str">
        <v/>
      </c>
      <c r="BL5" s="119" t="str">
        <v/>
      </c>
      <c r="BM5" s="119" t="str">
        <v/>
      </c>
      <c r="BN5" s="119" t="str">
        <v/>
      </c>
      <c r="BO5" s="119" t="str">
        <v/>
      </c>
      <c r="BP5" s="119" t="str">
        <v/>
      </c>
      <c r="BQ5" s="119" t="str">
        <v/>
      </c>
      <c r="BR5" s="119" t="str">
        <v/>
      </c>
      <c r="BS5" s="119" t="str">
        <v/>
      </c>
      <c r="BT5" s="119" t="str">
        <v/>
      </c>
      <c r="BU5" s="119" t="str">
        <v/>
      </c>
      <c r="BV5" s="119" t="str">
        <v/>
      </c>
      <c r="BW5" s="119" t="str">
        <v/>
      </c>
      <c r="BX5" s="119" t="str">
        <v/>
      </c>
      <c r="BY5" s="119" t="str">
        <v/>
      </c>
      <c r="BZ5" s="119" t="str">
        <v/>
      </c>
      <c r="CA5" s="119" t="str">
        <v/>
      </c>
      <c r="CB5" s="119" t="str">
        <v/>
      </c>
      <c r="CC5" s="119" t="str">
        <v/>
      </c>
      <c r="CD5" s="119" t="str">
        <v/>
      </c>
      <c r="CE5" s="119" t="str">
        <v/>
      </c>
      <c r="CF5" s="119" t="str">
        <v/>
      </c>
      <c r="CG5" s="119" t="str">
        <v/>
      </c>
      <c r="CH5" s="119" t="str">
        <v/>
      </c>
      <c r="CI5" s="119" t="str">
        <v/>
      </c>
      <c r="CJ5" s="119" t="str">
        <v/>
      </c>
      <c r="CK5" s="119" t="str">
        <v/>
      </c>
      <c r="CL5" s="119" t="str">
        <v/>
      </c>
      <c r="CM5" s="119" t="str">
        <v/>
      </c>
      <c r="CN5" s="119" t="str">
        <v/>
      </c>
      <c r="CO5" s="119" t="str">
        <v/>
      </c>
      <c r="CP5" s="119" t="str">
        <v/>
      </c>
      <c r="CQ5" s="119" t="str">
        <v/>
      </c>
      <c r="CR5" s="119" t="str">
        <v/>
      </c>
      <c r="CS5" s="119" t="str">
        <v/>
      </c>
      <c r="CT5" s="119" t="str">
        <v/>
      </c>
      <c r="CU5" s="119" t="str">
        <v/>
      </c>
      <c r="CV5" s="119" t="str">
        <v/>
      </c>
      <c r="CW5" s="119" t="str">
        <v/>
      </c>
      <c r="CX5" s="119" t="str">
        <v/>
      </c>
    </row>
    <row r="6" customFormat="false" ht="12.75" hidden="false" customHeight="false" outlineLevel="0" collapsed="false">
      <c r="A6" s="118"/>
      <c r="B6" s="119"/>
      <c r="C6" s="119"/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  <c r="AO6" s="119"/>
      <c r="AP6" s="119"/>
      <c r="AQ6" s="119"/>
      <c r="AR6" s="119"/>
      <c r="AS6" s="119"/>
      <c r="AT6" s="119"/>
      <c r="AU6" s="119"/>
      <c r="AV6" s="119"/>
      <c r="AW6" s="119"/>
      <c r="AX6" s="119"/>
      <c r="AY6" s="119"/>
      <c r="AZ6" s="119"/>
      <c r="BA6" s="119"/>
      <c r="BB6" s="119"/>
      <c r="BC6" s="119"/>
      <c r="BD6" s="119"/>
      <c r="BE6" s="119"/>
      <c r="BF6" s="119"/>
      <c r="BG6" s="119"/>
      <c r="BH6" s="119"/>
      <c r="BI6" s="119"/>
      <c r="BJ6" s="119"/>
      <c r="BK6" s="119"/>
      <c r="BL6" s="119"/>
      <c r="BM6" s="119"/>
      <c r="BN6" s="119"/>
      <c r="BO6" s="119"/>
      <c r="BP6" s="119"/>
      <c r="BQ6" s="119"/>
      <c r="BR6" s="119"/>
      <c r="BS6" s="119"/>
      <c r="BT6" s="119"/>
      <c r="BU6" s="119"/>
      <c r="BV6" s="119"/>
      <c r="BW6" s="119"/>
      <c r="BX6" s="119"/>
      <c r="BY6" s="119"/>
      <c r="BZ6" s="119"/>
      <c r="CA6" s="119"/>
      <c r="CB6" s="119"/>
      <c r="CC6" s="119"/>
      <c r="CD6" s="119"/>
      <c r="CE6" s="119"/>
      <c r="CF6" s="119"/>
      <c r="CG6" s="119"/>
      <c r="CH6" s="119"/>
      <c r="CI6" s="119"/>
      <c r="CJ6" s="119"/>
      <c r="CK6" s="119"/>
      <c r="CL6" s="119"/>
      <c r="CM6" s="119"/>
      <c r="CN6" s="119"/>
      <c r="CO6" s="119"/>
      <c r="CP6" s="119"/>
      <c r="CQ6" s="119"/>
      <c r="CR6" s="119"/>
      <c r="CS6" s="119"/>
      <c r="CT6" s="119"/>
      <c r="CU6" s="119"/>
      <c r="CV6" s="119"/>
      <c r="CW6" s="119"/>
      <c r="CX6" s="119"/>
    </row>
    <row r="7" customFormat="false" ht="12.75" hidden="false" customHeight="false" outlineLevel="0" collapsed="false">
      <c r="A7" s="112" t="s">
        <v>78</v>
      </c>
      <c r="B7" s="120"/>
      <c r="C7" s="120"/>
      <c r="D7" s="120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0"/>
      <c r="AF7" s="120"/>
      <c r="AG7" s="120"/>
      <c r="AH7" s="120"/>
      <c r="AI7" s="120"/>
      <c r="AJ7" s="120"/>
      <c r="AK7" s="120"/>
      <c r="AL7" s="120"/>
      <c r="AM7" s="120"/>
      <c r="AN7" s="120"/>
      <c r="AO7" s="120"/>
      <c r="AP7" s="120"/>
      <c r="AQ7" s="120"/>
      <c r="AR7" s="120"/>
      <c r="AS7" s="120"/>
      <c r="AT7" s="120"/>
      <c r="AU7" s="120"/>
      <c r="AV7" s="120"/>
      <c r="AW7" s="120"/>
      <c r="AX7" s="120"/>
      <c r="AY7" s="120"/>
      <c r="AZ7" s="120"/>
      <c r="BA7" s="120"/>
      <c r="BB7" s="120"/>
      <c r="BC7" s="120"/>
      <c r="BD7" s="120"/>
      <c r="BE7" s="120"/>
      <c r="BF7" s="120"/>
      <c r="BG7" s="120"/>
      <c r="BH7" s="120"/>
      <c r="BI7" s="120"/>
      <c r="BJ7" s="120"/>
      <c r="BK7" s="120"/>
      <c r="BL7" s="120"/>
      <c r="BM7" s="120"/>
      <c r="BN7" s="120"/>
      <c r="BO7" s="120"/>
      <c r="BP7" s="120"/>
      <c r="BQ7" s="120"/>
      <c r="BR7" s="120"/>
      <c r="BS7" s="120"/>
      <c r="BT7" s="120"/>
      <c r="BU7" s="120"/>
      <c r="BV7" s="120"/>
      <c r="BW7" s="120"/>
      <c r="BX7" s="120"/>
      <c r="BY7" s="120"/>
      <c r="BZ7" s="120"/>
      <c r="CA7" s="120"/>
      <c r="CB7" s="120"/>
      <c r="CC7" s="120"/>
      <c r="CD7" s="120"/>
      <c r="CE7" s="120"/>
      <c r="CF7" s="120"/>
      <c r="CG7" s="120"/>
      <c r="CH7" s="120"/>
      <c r="CI7" s="120"/>
      <c r="CJ7" s="120"/>
      <c r="CK7" s="120"/>
      <c r="CL7" s="120"/>
      <c r="CM7" s="120"/>
      <c r="CN7" s="120"/>
      <c r="CO7" s="120"/>
      <c r="CP7" s="120"/>
      <c r="CQ7" s="120"/>
      <c r="CR7" s="120"/>
      <c r="CS7" s="120"/>
      <c r="CT7" s="120"/>
      <c r="CU7" s="120"/>
      <c r="CV7" s="120"/>
      <c r="CW7" s="120"/>
      <c r="CX7" s="121"/>
    </row>
    <row r="8" customFormat="false" ht="12.75" hidden="false" customHeight="false" outlineLevel="0" collapsed="false">
      <c r="A8" s="122" t="s">
        <v>71</v>
      </c>
      <c r="B8" s="123" t="n">
        <f aca="false" t="array" ref="B8:CX8">'Inputs and Outputs'!B65:CX65</f>
        <v>0</v>
      </c>
      <c r="C8" s="123" t="n">
        <v>42815</v>
      </c>
      <c r="D8" s="123" t="n">
        <v>43671.2999999999</v>
      </c>
      <c r="E8" s="123" t="n">
        <v>44544.7259999999</v>
      </c>
      <c r="F8" s="123" t="n">
        <v>45435.6205199999</v>
      </c>
      <c r="G8" s="123" t="n">
        <v>46344.3329303999</v>
      </c>
      <c r="H8" s="123" t="n">
        <v>47271.219589008</v>
      </c>
      <c r="I8" s="123" t="n">
        <v>48216.6439807882</v>
      </c>
      <c r="J8" s="123" t="n">
        <v>49180.976860404</v>
      </c>
      <c r="K8" s="123" t="n">
        <v>50164.5963976121</v>
      </c>
      <c r="L8" s="123" t="n">
        <v>51167.8883255645</v>
      </c>
      <c r="M8" s="123" t="n">
        <v>52191.2460920757</v>
      </c>
      <c r="N8" s="123" t="n">
        <v>53235.0710139172</v>
      </c>
      <c r="O8" s="123" t="n">
        <v>54299.7724341956</v>
      </c>
      <c r="P8" s="123" t="n">
        <v>55385.7678828796</v>
      </c>
      <c r="Q8" s="123" t="n">
        <v>56493.4832405372</v>
      </c>
      <c r="R8" s="123" t="n">
        <v>57623.3529053482</v>
      </c>
      <c r="S8" s="123" t="n">
        <v>58775.819963455</v>
      </c>
      <c r="T8" s="123" t="n">
        <v>59951.336362724</v>
      </c>
      <c r="U8" s="123" t="n">
        <v>61150.3630899782</v>
      </c>
      <c r="V8" s="123" t="n">
        <v>62373.3703517777</v>
      </c>
      <c r="W8" s="123" t="n">
        <v>63620.8377588133</v>
      </c>
      <c r="X8" s="123" t="n">
        <v>64893.2545139897</v>
      </c>
      <c r="Y8" s="123" t="n">
        <v>66191.1196042695</v>
      </c>
      <c r="Z8" s="123" t="n">
        <v>67514.9419963548</v>
      </c>
      <c r="AA8" s="123" t="n">
        <v>68865.240836282</v>
      </c>
      <c r="AB8" s="123" t="n">
        <v>0</v>
      </c>
      <c r="AC8" s="123" t="n">
        <v>0</v>
      </c>
      <c r="AD8" s="123" t="n">
        <v>0</v>
      </c>
      <c r="AE8" s="123" t="n">
        <v>0</v>
      </c>
      <c r="AF8" s="123" t="n">
        <v>0</v>
      </c>
      <c r="AG8" s="123" t="n">
        <v>0</v>
      </c>
      <c r="AH8" s="123" t="n">
        <v>0</v>
      </c>
      <c r="AI8" s="123" t="n">
        <v>0</v>
      </c>
      <c r="AJ8" s="123" t="n">
        <v>0</v>
      </c>
      <c r="AK8" s="123" t="n">
        <v>0</v>
      </c>
      <c r="AL8" s="123" t="n">
        <v>0</v>
      </c>
      <c r="AM8" s="123" t="n">
        <v>0</v>
      </c>
      <c r="AN8" s="123" t="n">
        <v>0</v>
      </c>
      <c r="AO8" s="123" t="n">
        <v>0</v>
      </c>
      <c r="AP8" s="123" t="n">
        <v>0</v>
      </c>
      <c r="AQ8" s="123" t="n">
        <v>0</v>
      </c>
      <c r="AR8" s="123" t="n">
        <v>0</v>
      </c>
      <c r="AS8" s="123" t="n">
        <v>0</v>
      </c>
      <c r="AT8" s="123" t="n">
        <v>0</v>
      </c>
      <c r="AU8" s="123" t="n">
        <v>0</v>
      </c>
      <c r="AV8" s="123" t="n">
        <v>0</v>
      </c>
      <c r="AW8" s="123" t="n">
        <v>0</v>
      </c>
      <c r="AX8" s="123" t="n">
        <v>0</v>
      </c>
      <c r="AY8" s="123" t="n">
        <v>0</v>
      </c>
      <c r="AZ8" s="123" t="n">
        <v>0</v>
      </c>
      <c r="BA8" s="123" t="n">
        <v>0</v>
      </c>
      <c r="BB8" s="123" t="n">
        <v>0</v>
      </c>
      <c r="BC8" s="123" t="n">
        <v>0</v>
      </c>
      <c r="BD8" s="123" t="n">
        <v>0</v>
      </c>
      <c r="BE8" s="123" t="n">
        <v>0</v>
      </c>
      <c r="BF8" s="123" t="n">
        <v>0</v>
      </c>
      <c r="BG8" s="123" t="n">
        <v>0</v>
      </c>
      <c r="BH8" s="123" t="n">
        <v>0</v>
      </c>
      <c r="BI8" s="123" t="n">
        <v>0</v>
      </c>
      <c r="BJ8" s="123" t="n">
        <v>0</v>
      </c>
      <c r="BK8" s="123" t="n">
        <v>0</v>
      </c>
      <c r="BL8" s="123" t="n">
        <v>0</v>
      </c>
      <c r="BM8" s="123" t="n">
        <v>0</v>
      </c>
      <c r="BN8" s="123" t="n">
        <v>0</v>
      </c>
      <c r="BO8" s="123" t="n">
        <v>0</v>
      </c>
      <c r="BP8" s="123" t="n">
        <v>0</v>
      </c>
      <c r="BQ8" s="123" t="n">
        <v>0</v>
      </c>
      <c r="BR8" s="123" t="n">
        <v>0</v>
      </c>
      <c r="BS8" s="123" t="n">
        <v>0</v>
      </c>
      <c r="BT8" s="123" t="n">
        <v>0</v>
      </c>
      <c r="BU8" s="123" t="n">
        <v>0</v>
      </c>
      <c r="BV8" s="123" t="n">
        <v>0</v>
      </c>
      <c r="BW8" s="123" t="n">
        <v>0</v>
      </c>
      <c r="BX8" s="123" t="n">
        <v>0</v>
      </c>
      <c r="BY8" s="123" t="n">
        <v>0</v>
      </c>
      <c r="BZ8" s="123" t="n">
        <v>0</v>
      </c>
      <c r="CA8" s="123" t="n">
        <v>0</v>
      </c>
      <c r="CB8" s="123" t="n">
        <v>0</v>
      </c>
      <c r="CC8" s="123" t="n">
        <v>0</v>
      </c>
      <c r="CD8" s="123" t="n">
        <v>0</v>
      </c>
      <c r="CE8" s="123" t="n">
        <v>0</v>
      </c>
      <c r="CF8" s="123" t="n">
        <v>0</v>
      </c>
      <c r="CG8" s="123" t="n">
        <v>0</v>
      </c>
      <c r="CH8" s="123" t="n">
        <v>0</v>
      </c>
      <c r="CI8" s="123" t="n">
        <v>0</v>
      </c>
      <c r="CJ8" s="123" t="n">
        <v>0</v>
      </c>
      <c r="CK8" s="123" t="n">
        <v>0</v>
      </c>
      <c r="CL8" s="123" t="n">
        <v>0</v>
      </c>
      <c r="CM8" s="123" t="n">
        <v>0</v>
      </c>
      <c r="CN8" s="123" t="n">
        <v>0</v>
      </c>
      <c r="CO8" s="123" t="n">
        <v>0</v>
      </c>
      <c r="CP8" s="123" t="n">
        <v>0</v>
      </c>
      <c r="CQ8" s="123" t="n">
        <v>0</v>
      </c>
      <c r="CR8" s="123" t="n">
        <v>0</v>
      </c>
      <c r="CS8" s="123" t="n">
        <v>0</v>
      </c>
      <c r="CT8" s="123" t="n">
        <v>0</v>
      </c>
      <c r="CU8" s="123" t="n">
        <v>0</v>
      </c>
      <c r="CV8" s="123" t="n">
        <v>0</v>
      </c>
      <c r="CW8" s="123" t="n">
        <v>0</v>
      </c>
      <c r="CX8" s="123" t="n">
        <v>0</v>
      </c>
    </row>
    <row r="9" customFormat="false" ht="12.75" hidden="false" customHeight="false" outlineLevel="0" collapsed="false">
      <c r="A9" s="124"/>
      <c r="B9" s="125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26"/>
      <c r="AH9" s="126"/>
      <c r="AI9" s="126"/>
      <c r="AJ9" s="126"/>
      <c r="AK9" s="126"/>
      <c r="AL9" s="126"/>
      <c r="AM9" s="126"/>
      <c r="AN9" s="126"/>
      <c r="AO9" s="126"/>
      <c r="AP9" s="126"/>
      <c r="AQ9" s="126"/>
      <c r="AR9" s="126"/>
      <c r="AS9" s="126"/>
      <c r="AT9" s="126"/>
      <c r="AU9" s="126"/>
      <c r="AV9" s="126"/>
      <c r="AW9" s="126"/>
      <c r="AX9" s="126"/>
      <c r="AY9" s="126"/>
      <c r="AZ9" s="126"/>
      <c r="BA9" s="126"/>
      <c r="BB9" s="126"/>
      <c r="BC9" s="126"/>
      <c r="BD9" s="126"/>
      <c r="BE9" s="126"/>
      <c r="BF9" s="126"/>
      <c r="BG9" s="126"/>
      <c r="BH9" s="126"/>
      <c r="BI9" s="126"/>
      <c r="BJ9" s="126"/>
      <c r="BK9" s="126"/>
      <c r="BL9" s="126"/>
      <c r="BM9" s="126"/>
      <c r="BN9" s="126"/>
      <c r="BO9" s="126"/>
      <c r="BP9" s="126"/>
      <c r="BQ9" s="126"/>
      <c r="BR9" s="126"/>
      <c r="BS9" s="126"/>
      <c r="BT9" s="126"/>
      <c r="BU9" s="126"/>
      <c r="BV9" s="126"/>
      <c r="BW9" s="126"/>
      <c r="BX9" s="126"/>
      <c r="BY9" s="126"/>
      <c r="BZ9" s="126"/>
      <c r="CA9" s="126"/>
      <c r="CB9" s="126"/>
      <c r="CC9" s="126"/>
      <c r="CD9" s="126"/>
      <c r="CE9" s="126"/>
      <c r="CF9" s="126"/>
      <c r="CG9" s="126"/>
      <c r="CH9" s="126"/>
      <c r="CI9" s="126"/>
      <c r="CJ9" s="126"/>
      <c r="CK9" s="126"/>
      <c r="CL9" s="126"/>
      <c r="CM9" s="126"/>
      <c r="CN9" s="126"/>
      <c r="CO9" s="126"/>
      <c r="CP9" s="126"/>
      <c r="CQ9" s="126"/>
      <c r="CR9" s="126"/>
      <c r="CS9" s="126"/>
      <c r="CT9" s="126"/>
      <c r="CU9" s="126"/>
      <c r="CV9" s="126"/>
      <c r="CW9" s="126"/>
      <c r="CX9" s="126"/>
    </row>
    <row r="10" customFormat="false" ht="12.75" hidden="false" customHeight="false" outlineLevel="0" collapsed="false">
      <c r="A10" s="127" t="s">
        <v>79</v>
      </c>
      <c r="B10" s="128"/>
      <c r="C10" s="129"/>
      <c r="D10" s="129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/>
      <c r="AY10" s="129"/>
      <c r="AZ10" s="129"/>
      <c r="BA10" s="129"/>
      <c r="BB10" s="129"/>
      <c r="BC10" s="129"/>
      <c r="BD10" s="129"/>
      <c r="BE10" s="129"/>
      <c r="BF10" s="129"/>
      <c r="BG10" s="129"/>
      <c r="BH10" s="129"/>
      <c r="BI10" s="129"/>
      <c r="BJ10" s="129"/>
      <c r="BK10" s="129"/>
      <c r="BL10" s="129"/>
      <c r="BM10" s="129"/>
      <c r="BN10" s="129"/>
      <c r="BO10" s="129"/>
      <c r="BP10" s="129"/>
      <c r="BQ10" s="129"/>
      <c r="BR10" s="129"/>
      <c r="BS10" s="129"/>
      <c r="BT10" s="129"/>
      <c r="BU10" s="129"/>
      <c r="BV10" s="129"/>
      <c r="BW10" s="129"/>
      <c r="BX10" s="129"/>
      <c r="BY10" s="129"/>
      <c r="BZ10" s="129"/>
      <c r="CA10" s="129"/>
      <c r="CB10" s="129"/>
      <c r="CC10" s="129"/>
      <c r="CD10" s="129"/>
      <c r="CE10" s="129"/>
      <c r="CF10" s="129"/>
      <c r="CG10" s="129"/>
      <c r="CH10" s="129"/>
      <c r="CI10" s="129"/>
      <c r="CJ10" s="129"/>
      <c r="CK10" s="129"/>
      <c r="CL10" s="129"/>
      <c r="CM10" s="129"/>
      <c r="CN10" s="129"/>
      <c r="CO10" s="129"/>
      <c r="CP10" s="129"/>
      <c r="CQ10" s="129"/>
      <c r="CR10" s="129"/>
      <c r="CS10" s="129"/>
      <c r="CT10" s="129"/>
      <c r="CU10" s="129"/>
      <c r="CV10" s="129"/>
      <c r="CW10" s="129"/>
      <c r="CX10" s="130"/>
    </row>
    <row r="11" s="131" customFormat="true" ht="12.75" hidden="false" customHeight="false" outlineLevel="0" collapsed="false">
      <c r="A11" s="118" t="s">
        <v>16</v>
      </c>
      <c r="B11" s="125"/>
      <c r="C11" s="126"/>
      <c r="D11" s="126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6"/>
      <c r="AF11" s="126"/>
      <c r="AG11" s="126"/>
      <c r="AH11" s="126"/>
      <c r="AI11" s="126"/>
      <c r="AJ11" s="126"/>
      <c r="AK11" s="126"/>
      <c r="AL11" s="126"/>
      <c r="AM11" s="126"/>
      <c r="AN11" s="126"/>
      <c r="AO11" s="126"/>
      <c r="AP11" s="126"/>
      <c r="AQ11" s="126"/>
      <c r="AR11" s="126"/>
      <c r="AS11" s="126"/>
      <c r="AT11" s="126"/>
      <c r="AU11" s="126"/>
      <c r="AV11" s="126"/>
      <c r="AW11" s="126"/>
      <c r="AX11" s="126"/>
      <c r="AY11" s="126"/>
      <c r="AZ11" s="126"/>
      <c r="BA11" s="126"/>
      <c r="BB11" s="126"/>
      <c r="BC11" s="126"/>
      <c r="BD11" s="126"/>
      <c r="BE11" s="126"/>
      <c r="BF11" s="126"/>
      <c r="BG11" s="126"/>
      <c r="BH11" s="126"/>
      <c r="BI11" s="126"/>
      <c r="BJ11" s="126"/>
      <c r="BK11" s="126"/>
      <c r="BL11" s="126"/>
      <c r="BM11" s="126"/>
      <c r="BN11" s="126"/>
      <c r="BO11" s="126"/>
      <c r="BP11" s="126"/>
      <c r="BQ11" s="126"/>
      <c r="BR11" s="126"/>
      <c r="BS11" s="126"/>
      <c r="BT11" s="126"/>
      <c r="BU11" s="126"/>
      <c r="BV11" s="126"/>
      <c r="BW11" s="126"/>
      <c r="BX11" s="126"/>
      <c r="BY11" s="126"/>
      <c r="BZ11" s="126"/>
      <c r="CA11" s="126"/>
      <c r="CB11" s="126"/>
      <c r="CC11" s="126"/>
      <c r="CD11" s="126"/>
      <c r="CE11" s="126"/>
      <c r="CF11" s="126"/>
      <c r="CG11" s="126"/>
      <c r="CH11" s="126"/>
      <c r="CI11" s="126"/>
      <c r="CJ11" s="126"/>
      <c r="CK11" s="126"/>
      <c r="CL11" s="126"/>
      <c r="CM11" s="126"/>
      <c r="CN11" s="126"/>
      <c r="CO11" s="126"/>
      <c r="CP11" s="126"/>
      <c r="CQ11" s="126"/>
      <c r="CR11" s="126"/>
      <c r="CS11" s="126"/>
      <c r="CT11" s="126"/>
      <c r="CU11" s="126"/>
      <c r="CV11" s="126"/>
      <c r="CW11" s="126"/>
      <c r="CX11" s="126"/>
    </row>
    <row r="12" customFormat="false" ht="12.75" hidden="false" customHeight="false" outlineLevel="0" collapsed="false">
      <c r="A12" s="132" t="s">
        <v>80</v>
      </c>
      <c r="B12" s="133"/>
      <c r="C12" s="123" t="n">
        <f aca="false">IF(AND(ISNUMBER(outYear),ISNUMBER(om_capacity)),om_capacity*(1+inflation_rate/100+escalation_rate/100)^B2*system_capacity,"")</f>
        <v>4391.72</v>
      </c>
      <c r="D12" s="123" t="n">
        <f aca="false">IF(AND(ISNUMBER(outYear),ISNUMBER(om_capacity)),om_capacity*(1+inflation_rate/100+escalation_rate/100)^C2*system_capacity,"")</f>
        <v>4479.5544</v>
      </c>
      <c r="E12" s="123" t="n">
        <f aca="false">IF(AND(ISNUMBER(outYear),ISNUMBER(om_capacity)),om_capacity*(1+inflation_rate/100+escalation_rate/100)^D2*system_capacity,"")</f>
        <v>4569.145488</v>
      </c>
      <c r="F12" s="123" t="n">
        <f aca="false">IF(AND(ISNUMBER(outYear),ISNUMBER(om_capacity)),om_capacity*(1+inflation_rate/100+escalation_rate/100)^E2*system_capacity,"")</f>
        <v>4660.52839776</v>
      </c>
      <c r="G12" s="123" t="n">
        <f aca="false">IF(AND(ISNUMBER(outYear),ISNUMBER(om_capacity)),om_capacity*(1+inflation_rate/100+escalation_rate/100)^F2*system_capacity,"")</f>
        <v>4753.7389657152</v>
      </c>
      <c r="H12" s="123" t="n">
        <f aca="false">IF(AND(ISNUMBER(outYear),ISNUMBER(om_capacity)),om_capacity*(1+inflation_rate/100+escalation_rate/100)^G2*system_capacity,"")</f>
        <v>4848.8137450295</v>
      </c>
      <c r="I12" s="123" t="n">
        <f aca="false">IF(AND(ISNUMBER(outYear),ISNUMBER(om_capacity)),om_capacity*(1+inflation_rate/100+escalation_rate/100)^H2*system_capacity,"")</f>
        <v>4945.79001993009</v>
      </c>
      <c r="J12" s="123" t="n">
        <f aca="false">IF(AND(ISNUMBER(outYear),ISNUMBER(om_capacity)),om_capacity*(1+inflation_rate/100+escalation_rate/100)^I2*system_capacity,"")</f>
        <v>5044.7058203287</v>
      </c>
      <c r="K12" s="123" t="n">
        <f aca="false">IF(AND(ISNUMBER(outYear),ISNUMBER(om_capacity)),om_capacity*(1+inflation_rate/100+escalation_rate/100)^J2*system_capacity,"")</f>
        <v>5145.59993673527</v>
      </c>
      <c r="L12" s="123" t="n">
        <f aca="false">IF(AND(ISNUMBER(outYear),ISNUMBER(om_capacity)),om_capacity*(1+inflation_rate/100+escalation_rate/100)^K2*system_capacity,"")</f>
        <v>5248.51193546998</v>
      </c>
      <c r="M12" s="123" t="n">
        <f aca="false">IF(AND(ISNUMBER(outYear),ISNUMBER(om_capacity)),om_capacity*(1+inflation_rate/100+escalation_rate/100)^L2*system_capacity,"")</f>
        <v>5353.48217417938</v>
      </c>
      <c r="N12" s="123" t="n">
        <f aca="false">IF(AND(ISNUMBER(outYear),ISNUMBER(om_capacity)),om_capacity*(1+inflation_rate/100+escalation_rate/100)^M2*system_capacity,"")</f>
        <v>5460.55181766296</v>
      </c>
      <c r="O12" s="123" t="n">
        <f aca="false">IF(AND(ISNUMBER(outYear),ISNUMBER(om_capacity)),om_capacity*(1+inflation_rate/100+escalation_rate/100)^N2*system_capacity,"")</f>
        <v>5569.76285401622</v>
      </c>
      <c r="P12" s="123" t="n">
        <f aca="false">IF(AND(ISNUMBER(outYear),ISNUMBER(om_capacity)),om_capacity*(1+inflation_rate/100+escalation_rate/100)^O2*system_capacity,"")</f>
        <v>5681.15811109655</v>
      </c>
      <c r="Q12" s="123" t="n">
        <f aca="false">IF(AND(ISNUMBER(outYear),ISNUMBER(om_capacity)),om_capacity*(1+inflation_rate/100+escalation_rate/100)^P2*system_capacity,"")</f>
        <v>5794.78127331848</v>
      </c>
      <c r="R12" s="123" t="n">
        <f aca="false">IF(AND(ISNUMBER(outYear),ISNUMBER(om_capacity)),om_capacity*(1+inflation_rate/100+escalation_rate/100)^Q2*system_capacity,"")</f>
        <v>5910.67689878485</v>
      </c>
      <c r="S12" s="123" t="n">
        <f aca="false">IF(AND(ISNUMBER(outYear),ISNUMBER(om_capacity)),om_capacity*(1+inflation_rate/100+escalation_rate/100)^R2*system_capacity,"")</f>
        <v>6028.89043676055</v>
      </c>
      <c r="T12" s="123" t="n">
        <f aca="false">IF(AND(ISNUMBER(outYear),ISNUMBER(om_capacity)),om_capacity*(1+inflation_rate/100+escalation_rate/100)^S2*system_capacity,"")</f>
        <v>6149.46824549576</v>
      </c>
      <c r="U12" s="123" t="n">
        <f aca="false">IF(AND(ISNUMBER(outYear),ISNUMBER(om_capacity)),om_capacity*(1+inflation_rate/100+escalation_rate/100)^T2*system_capacity,"")</f>
        <v>6272.45761040567</v>
      </c>
      <c r="V12" s="123" t="n">
        <f aca="false">IF(AND(ISNUMBER(outYear),ISNUMBER(om_capacity)),om_capacity*(1+inflation_rate/100+escalation_rate/100)^U2*system_capacity,"")</f>
        <v>6397.90676261378</v>
      </c>
      <c r="W12" s="123" t="n">
        <f aca="false">IF(AND(ISNUMBER(outYear),ISNUMBER(om_capacity)),om_capacity*(1+inflation_rate/100+escalation_rate/100)^V2*system_capacity,"")</f>
        <v>6525.86489786606</v>
      </c>
      <c r="X12" s="123" t="n">
        <f aca="false">IF(AND(ISNUMBER(outYear),ISNUMBER(om_capacity)),om_capacity*(1+inflation_rate/100+escalation_rate/100)^W2*system_capacity,"")</f>
        <v>6656.38219582338</v>
      </c>
      <c r="Y12" s="123" t="n">
        <f aca="false">IF(AND(ISNUMBER(outYear),ISNUMBER(om_capacity)),om_capacity*(1+inflation_rate/100+escalation_rate/100)^X2*system_capacity,"")</f>
        <v>6789.50983973985</v>
      </c>
      <c r="Z12" s="123" t="n">
        <f aca="false">IF(AND(ISNUMBER(outYear),ISNUMBER(om_capacity)),om_capacity*(1+inflation_rate/100+escalation_rate/100)^Y2*system_capacity,"")</f>
        <v>6925.30003653465</v>
      </c>
      <c r="AA12" s="123" t="n">
        <f aca="false">IF(AND(ISNUMBER(outYear),ISNUMBER(om_capacity)),om_capacity*(1+inflation_rate/100+escalation_rate/100)^Z2*system_capacity,"")</f>
        <v>7063.80603726534</v>
      </c>
      <c r="AB12" s="123" t="e">
        <f aca="false">IF(AND(ISNUMBER(outYear),ISNUMBER(om_capacity)),om_capacity*(1+inflation_rate/100+om_capacity_escal/100)^AA2*system_capacity,"")</f>
        <v>#VALUE!</v>
      </c>
      <c r="AC12" s="123" t="e">
        <f aca="false">IF(AND(ISNUMBER(outYear),ISNUMBER(om_capacity)),om_capacity*(1+inflation_rate/100+om_capacity_escal/100)^AB2*system_capacity,"")</f>
        <v>#VALUE!</v>
      </c>
      <c r="AD12" s="123" t="e">
        <f aca="false">IF(AND(ISNUMBER(outYear),ISNUMBER(om_capacity)),om_capacity*(1+inflation_rate/100+om_capacity_escal/100)^AC2*system_capacity,"")</f>
        <v>#VALUE!</v>
      </c>
      <c r="AE12" s="123" t="e">
        <f aca="false">IF(AND(ISNUMBER(outYear),ISNUMBER(om_capacity)),om_capacity*(1+inflation_rate/100+om_capacity_escal/100)^AD2*system_capacity,"")</f>
        <v>#VALUE!</v>
      </c>
      <c r="AF12" s="123" t="e">
        <f aca="false">IF(AND(ISNUMBER(outYear),ISNUMBER(om_capacity)),om_capacity*(1+inflation_rate/100+om_capacity_escal/100)^AE2*system_capacity,"")</f>
        <v>#VALUE!</v>
      </c>
      <c r="AG12" s="123" t="e">
        <f aca="false">IF(AND(ISNUMBER(outYear),ISNUMBER(om_capacity)),om_capacity*(1+inflation_rate/100+om_capacity_escal/100)^AF2*system_capacity,"")</f>
        <v>#VALUE!</v>
      </c>
      <c r="AH12" s="123" t="e">
        <f aca="false">IF(AND(ISNUMBER(outYear),ISNUMBER(om_capacity)),om_capacity*(1+inflation_rate/100+om_capacity_escal/100)^AG2*system_capacity,"")</f>
        <v>#VALUE!</v>
      </c>
      <c r="AI12" s="123" t="e">
        <f aca="false">IF(AND(ISNUMBER(outYear),ISNUMBER(om_capacity)),om_capacity*(1+inflation_rate/100+om_capacity_escal/100)^AH2*system_capacity,"")</f>
        <v>#VALUE!</v>
      </c>
      <c r="AJ12" s="123" t="e">
        <f aca="false">IF(AND(ISNUMBER(outYear),ISNUMBER(om_capacity)),om_capacity*(1+inflation_rate/100+om_capacity_escal/100)^AI2*system_capacity,"")</f>
        <v>#VALUE!</v>
      </c>
      <c r="AK12" s="123" t="e">
        <f aca="false">IF(AND(ISNUMBER(outYear),ISNUMBER(om_capacity)),om_capacity*(1+inflation_rate/100+om_capacity_escal/100)^AJ2*system_capacity,"")</f>
        <v>#VALUE!</v>
      </c>
      <c r="AL12" s="123" t="e">
        <f aca="false">IF(AND(ISNUMBER(outYear),ISNUMBER(om_capacity)),om_capacity*(1+inflation_rate/100+om_capacity_escal/100)^AK2*system_capacity,"")</f>
        <v>#VALUE!</v>
      </c>
      <c r="AM12" s="123" t="e">
        <f aca="false">IF(AND(ISNUMBER(outYear),ISNUMBER(om_capacity)),om_capacity*(1+inflation_rate/100+om_capacity_escal/100)^AL2*system_capacity,"")</f>
        <v>#VALUE!</v>
      </c>
      <c r="AN12" s="123" t="e">
        <f aca="false">IF(AND(ISNUMBER(outYear),ISNUMBER(om_capacity)),om_capacity*(1+inflation_rate/100+om_capacity_escal/100)^AM2*system_capacity,"")</f>
        <v>#VALUE!</v>
      </c>
      <c r="AO12" s="123" t="e">
        <f aca="false">IF(AND(ISNUMBER(outYear),ISNUMBER(om_capacity)),om_capacity*(1+inflation_rate/100+om_capacity_escal/100)^AN2*system_capacity,"")</f>
        <v>#VALUE!</v>
      </c>
      <c r="AP12" s="123" t="e">
        <f aca="false">IF(AND(ISNUMBER(outYear),ISNUMBER(om_capacity)),om_capacity*(1+inflation_rate/100+om_capacity_escal/100)^AO2*system_capacity,"")</f>
        <v>#VALUE!</v>
      </c>
      <c r="AQ12" s="123" t="e">
        <f aca="false">IF(AND(ISNUMBER(outYear),ISNUMBER(om_capacity)),om_capacity*(1+inflation_rate/100+om_capacity_escal/100)^AP2*system_capacity,"")</f>
        <v>#VALUE!</v>
      </c>
      <c r="AR12" s="123" t="e">
        <f aca="false">IF(AND(ISNUMBER(outYear),ISNUMBER(om_capacity)),om_capacity*(1+inflation_rate/100+om_capacity_escal/100)^AQ2*system_capacity,"")</f>
        <v>#VALUE!</v>
      </c>
      <c r="AS12" s="123" t="e">
        <f aca="false">IF(AND(ISNUMBER(outYear),ISNUMBER(om_capacity)),om_capacity*(1+inflation_rate/100+om_capacity_escal/100)^AR2*system_capacity,"")</f>
        <v>#VALUE!</v>
      </c>
      <c r="AT12" s="123" t="e">
        <f aca="false">IF(AND(ISNUMBER(outYear),ISNUMBER(om_capacity)),om_capacity*(1+inflation_rate/100+om_capacity_escal/100)^AS2*system_capacity,"")</f>
        <v>#VALUE!</v>
      </c>
      <c r="AU12" s="123" t="e">
        <f aca="false">IF(AND(ISNUMBER(outYear),ISNUMBER(om_capacity)),om_capacity*(1+inflation_rate/100+om_capacity_escal/100)^AT2*system_capacity,"")</f>
        <v>#VALUE!</v>
      </c>
      <c r="AV12" s="123" t="e">
        <f aca="false">IF(AND(ISNUMBER(outYear),ISNUMBER(om_capacity)),om_capacity*(1+inflation_rate/100+om_capacity_escal/100)^AU2*system_capacity,"")</f>
        <v>#VALUE!</v>
      </c>
      <c r="AW12" s="123" t="e">
        <f aca="false">IF(AND(ISNUMBER(outYear),ISNUMBER(om_capacity)),om_capacity*(1+inflation_rate/100+om_capacity_escal/100)^AV2*system_capacity,"")</f>
        <v>#VALUE!</v>
      </c>
      <c r="AX12" s="123" t="e">
        <f aca="false">IF(AND(ISNUMBER(outYear),ISNUMBER(om_capacity)),om_capacity*(1+inflation_rate/100+om_capacity_escal/100)^AW2*system_capacity,"")</f>
        <v>#VALUE!</v>
      </c>
      <c r="AY12" s="123" t="e">
        <f aca="false">IF(AND(ISNUMBER(outYear),ISNUMBER(om_capacity)),om_capacity*(1+inflation_rate/100+om_capacity_escal/100)^AX2*system_capacity,"")</f>
        <v>#VALUE!</v>
      </c>
      <c r="AZ12" s="123" t="e">
        <f aca="false">IF(AND(ISNUMBER(outYear),ISNUMBER(om_capacity)),om_capacity*(1+inflation_rate/100+om_capacity_escal/100)^AY2*system_capacity,"")</f>
        <v>#VALUE!</v>
      </c>
      <c r="BA12" s="123" t="e">
        <f aca="false">IF(AND(ISNUMBER(outYear),ISNUMBER(om_capacity)),om_capacity*(1+inflation_rate/100+om_capacity_escal/100)^AZ2*system_capacity,"")</f>
        <v>#VALUE!</v>
      </c>
      <c r="BB12" s="123" t="e">
        <f aca="false">IF(AND(ISNUMBER(outYear),ISNUMBER(om_capacity)),om_capacity*(1+inflation_rate/100+om_capacity_escal/100)^BA2*system_capacity,"")</f>
        <v>#VALUE!</v>
      </c>
      <c r="BC12" s="123" t="e">
        <f aca="false">IF(AND(ISNUMBER(outYear),ISNUMBER(om_capacity)),om_capacity*(1+inflation_rate/100+om_capacity_escal/100)^BB2*system_capacity,"")</f>
        <v>#VALUE!</v>
      </c>
      <c r="BD12" s="123" t="e">
        <f aca="false">IF(AND(ISNUMBER(outYear),ISNUMBER(om_capacity)),om_capacity*(1+inflation_rate/100+om_capacity_escal/100)^BC2*system_capacity,"")</f>
        <v>#VALUE!</v>
      </c>
      <c r="BE12" s="123" t="e">
        <f aca="false">IF(AND(ISNUMBER(outYear),ISNUMBER(om_capacity)),om_capacity*(1+inflation_rate/100+om_capacity_escal/100)^BD2*system_capacity,"")</f>
        <v>#VALUE!</v>
      </c>
      <c r="BF12" s="123" t="e">
        <f aca="false">IF(AND(ISNUMBER(outYear),ISNUMBER(om_capacity)),om_capacity*(1+inflation_rate/100+om_capacity_escal/100)^BE2*system_capacity,"")</f>
        <v>#VALUE!</v>
      </c>
      <c r="BG12" s="123" t="e">
        <f aca="false">IF(AND(ISNUMBER(outYear),ISNUMBER(om_capacity)),om_capacity*(1+inflation_rate/100+om_capacity_escal/100)^BF2*system_capacity,"")</f>
        <v>#VALUE!</v>
      </c>
      <c r="BH12" s="123" t="e">
        <f aca="false">IF(AND(ISNUMBER(outYear),ISNUMBER(om_capacity)),om_capacity*(1+inflation_rate/100+om_capacity_escal/100)^BG2*system_capacity,"")</f>
        <v>#VALUE!</v>
      </c>
      <c r="BI12" s="123" t="e">
        <f aca="false">IF(AND(ISNUMBER(outYear),ISNUMBER(om_capacity)),om_capacity*(1+inflation_rate/100+om_capacity_escal/100)^BH2*system_capacity,"")</f>
        <v>#VALUE!</v>
      </c>
      <c r="BJ12" s="123" t="e">
        <f aca="false">IF(AND(ISNUMBER(outYear),ISNUMBER(om_capacity)),om_capacity*(1+inflation_rate/100+om_capacity_escal/100)^BI2*system_capacity,"")</f>
        <v>#VALUE!</v>
      </c>
      <c r="BK12" s="123" t="e">
        <f aca="false">IF(AND(ISNUMBER(outYear),ISNUMBER(om_capacity)),om_capacity*(1+inflation_rate/100+om_capacity_escal/100)^BJ2*system_capacity,"")</f>
        <v>#VALUE!</v>
      </c>
      <c r="BL12" s="123" t="e">
        <f aca="false">IF(AND(ISNUMBER(outYear),ISNUMBER(om_capacity)),om_capacity*(1+inflation_rate/100+om_capacity_escal/100)^BK2*system_capacity,"")</f>
        <v>#VALUE!</v>
      </c>
      <c r="BM12" s="123" t="e">
        <f aca="false">IF(AND(ISNUMBER(outYear),ISNUMBER(om_capacity)),om_capacity*(1+inflation_rate/100+om_capacity_escal/100)^BL2*system_capacity,"")</f>
        <v>#VALUE!</v>
      </c>
      <c r="BN12" s="123" t="e">
        <f aca="false">IF(AND(ISNUMBER(outYear),ISNUMBER(om_capacity)),om_capacity*(1+inflation_rate/100+om_capacity_escal/100)^BM2*system_capacity,"")</f>
        <v>#VALUE!</v>
      </c>
      <c r="BO12" s="123" t="e">
        <f aca="false">IF(AND(ISNUMBER(outYear),ISNUMBER(om_capacity)),om_capacity*(1+inflation_rate/100+om_capacity_escal/100)^BN2*system_capacity,"")</f>
        <v>#VALUE!</v>
      </c>
      <c r="BP12" s="123" t="e">
        <f aca="false">IF(AND(ISNUMBER(outYear),ISNUMBER(om_capacity)),om_capacity*(1+inflation_rate/100+om_capacity_escal/100)^BO2*system_capacity,"")</f>
        <v>#VALUE!</v>
      </c>
      <c r="BQ12" s="123" t="e">
        <f aca="false">IF(AND(ISNUMBER(outYear),ISNUMBER(om_capacity)),om_capacity*(1+inflation_rate/100+om_capacity_escal/100)^BP2*system_capacity,"")</f>
        <v>#VALUE!</v>
      </c>
      <c r="BR12" s="123" t="e">
        <f aca="false">IF(AND(ISNUMBER(outYear),ISNUMBER(om_capacity)),om_capacity*(1+inflation_rate/100+om_capacity_escal/100)^BQ2*system_capacity,"")</f>
        <v>#VALUE!</v>
      </c>
      <c r="BS12" s="123" t="e">
        <f aca="false">IF(AND(ISNUMBER(outYear),ISNUMBER(om_capacity)),om_capacity*(1+inflation_rate/100+om_capacity_escal/100)^BR2*system_capacity,"")</f>
        <v>#VALUE!</v>
      </c>
      <c r="BT12" s="123" t="e">
        <f aca="false">IF(AND(ISNUMBER(outYear),ISNUMBER(om_capacity)),om_capacity*(1+inflation_rate/100+om_capacity_escal/100)^BS2*system_capacity,"")</f>
        <v>#VALUE!</v>
      </c>
      <c r="BU12" s="123" t="e">
        <f aca="false">IF(AND(ISNUMBER(outYear),ISNUMBER(om_capacity)),om_capacity*(1+inflation_rate/100+om_capacity_escal/100)^BT2*system_capacity,"")</f>
        <v>#VALUE!</v>
      </c>
      <c r="BV12" s="123" t="e">
        <f aca="false">IF(AND(ISNUMBER(outYear),ISNUMBER(om_capacity)),om_capacity*(1+inflation_rate/100+om_capacity_escal/100)^BU2*system_capacity,"")</f>
        <v>#VALUE!</v>
      </c>
      <c r="BW12" s="123" t="e">
        <f aca="false">IF(AND(ISNUMBER(outYear),ISNUMBER(om_capacity)),om_capacity*(1+inflation_rate/100+om_capacity_escal/100)^BV2*system_capacity,"")</f>
        <v>#VALUE!</v>
      </c>
      <c r="BX12" s="123" t="e">
        <f aca="false">IF(AND(ISNUMBER(outYear),ISNUMBER(om_capacity)),om_capacity*(1+inflation_rate/100+om_capacity_escal/100)^BW2*system_capacity,"")</f>
        <v>#VALUE!</v>
      </c>
      <c r="BY12" s="123" t="e">
        <f aca="false">IF(AND(ISNUMBER(outYear),ISNUMBER(om_capacity)),om_capacity*(1+inflation_rate/100+om_capacity_escal/100)^BX2*system_capacity,"")</f>
        <v>#VALUE!</v>
      </c>
      <c r="BZ12" s="123" t="e">
        <f aca="false">IF(AND(ISNUMBER(outYear),ISNUMBER(om_capacity)),om_capacity*(1+inflation_rate/100+om_capacity_escal/100)^BY2*system_capacity,"")</f>
        <v>#VALUE!</v>
      </c>
      <c r="CA12" s="123" t="e">
        <f aca="false">IF(AND(ISNUMBER(outYear),ISNUMBER(om_capacity)),om_capacity*(1+inflation_rate/100+om_capacity_escal/100)^BZ2*system_capacity,"")</f>
        <v>#VALUE!</v>
      </c>
      <c r="CB12" s="123" t="e">
        <f aca="false">IF(AND(ISNUMBER(outYear),ISNUMBER(om_capacity)),om_capacity*(1+inflation_rate/100+om_capacity_escal/100)^CA2*system_capacity,"")</f>
        <v>#VALUE!</v>
      </c>
      <c r="CC12" s="123" t="e">
        <f aca="false">IF(AND(ISNUMBER(outYear),ISNUMBER(om_capacity)),om_capacity*(1+inflation_rate/100+om_capacity_escal/100)^CB2*system_capacity,"")</f>
        <v>#VALUE!</v>
      </c>
      <c r="CD12" s="123" t="e">
        <f aca="false">IF(AND(ISNUMBER(outYear),ISNUMBER(om_capacity)),om_capacity*(1+inflation_rate/100+om_capacity_escal/100)^CC2*system_capacity,"")</f>
        <v>#VALUE!</v>
      </c>
      <c r="CE12" s="123" t="e">
        <f aca="false">IF(AND(ISNUMBER(outYear),ISNUMBER(om_capacity)),om_capacity*(1+inflation_rate/100+om_capacity_escal/100)^CD2*system_capacity,"")</f>
        <v>#VALUE!</v>
      </c>
      <c r="CF12" s="123" t="e">
        <f aca="false">IF(AND(ISNUMBER(outYear),ISNUMBER(om_capacity)),om_capacity*(1+inflation_rate/100+om_capacity_escal/100)^CE2*system_capacity,"")</f>
        <v>#VALUE!</v>
      </c>
      <c r="CG12" s="123" t="e">
        <f aca="false">IF(AND(ISNUMBER(outYear),ISNUMBER(om_capacity)),om_capacity*(1+inflation_rate/100+om_capacity_escal/100)^CF2*system_capacity,"")</f>
        <v>#VALUE!</v>
      </c>
      <c r="CH12" s="123" t="e">
        <f aca="false">IF(AND(ISNUMBER(outYear),ISNUMBER(om_capacity)),om_capacity*(1+inflation_rate/100+om_capacity_escal/100)^CG2*system_capacity,"")</f>
        <v>#VALUE!</v>
      </c>
      <c r="CI12" s="123" t="e">
        <f aca="false">IF(AND(ISNUMBER(outYear),ISNUMBER(om_capacity)),om_capacity*(1+inflation_rate/100+om_capacity_escal/100)^CH2*system_capacity,"")</f>
        <v>#VALUE!</v>
      </c>
      <c r="CJ12" s="123" t="e">
        <f aca="false">IF(AND(ISNUMBER(outYear),ISNUMBER(om_capacity)),om_capacity*(1+inflation_rate/100+om_capacity_escal/100)^CI2*system_capacity,"")</f>
        <v>#VALUE!</v>
      </c>
      <c r="CK12" s="123" t="e">
        <f aca="false">IF(AND(ISNUMBER(outYear),ISNUMBER(om_capacity)),om_capacity*(1+inflation_rate/100+om_capacity_escal/100)^CJ2*system_capacity,"")</f>
        <v>#VALUE!</v>
      </c>
      <c r="CL12" s="123" t="e">
        <f aca="false">IF(AND(ISNUMBER(outYear),ISNUMBER(om_capacity)),om_capacity*(1+inflation_rate/100+om_capacity_escal/100)^CK2*system_capacity,"")</f>
        <v>#VALUE!</v>
      </c>
      <c r="CM12" s="123" t="e">
        <f aca="false">IF(AND(ISNUMBER(outYear),ISNUMBER(om_capacity)),om_capacity*(1+inflation_rate/100+om_capacity_escal/100)^CL2*system_capacity,"")</f>
        <v>#VALUE!</v>
      </c>
      <c r="CN12" s="123" t="e">
        <f aca="false">IF(AND(ISNUMBER(outYear),ISNUMBER(om_capacity)),om_capacity*(1+inflation_rate/100+om_capacity_escal/100)^CM2*system_capacity,"")</f>
        <v>#VALUE!</v>
      </c>
      <c r="CO12" s="123" t="e">
        <f aca="false">IF(AND(ISNUMBER(outYear),ISNUMBER(om_capacity)),om_capacity*(1+inflation_rate/100+om_capacity_escal/100)^CN2*system_capacity,"")</f>
        <v>#VALUE!</v>
      </c>
      <c r="CP12" s="123" t="e">
        <f aca="false">IF(AND(ISNUMBER(outYear),ISNUMBER(om_capacity)),om_capacity*(1+inflation_rate/100+om_capacity_escal/100)^CO2*system_capacity,"")</f>
        <v>#VALUE!</v>
      </c>
      <c r="CQ12" s="123" t="e">
        <f aca="false">IF(AND(ISNUMBER(outYear),ISNUMBER(om_capacity)),om_capacity*(1+inflation_rate/100+om_capacity_escal/100)^CP2*system_capacity,"")</f>
        <v>#VALUE!</v>
      </c>
      <c r="CR12" s="123" t="e">
        <f aca="false">IF(AND(ISNUMBER(outYear),ISNUMBER(om_capacity)),om_capacity*(1+inflation_rate/100+om_capacity_escal/100)^CQ2*system_capacity,"")</f>
        <v>#VALUE!</v>
      </c>
      <c r="CS12" s="123" t="e">
        <f aca="false">IF(AND(ISNUMBER(outYear),ISNUMBER(om_capacity)),om_capacity*(1+inflation_rate/100+om_capacity_escal/100)^CR2*system_capacity,"")</f>
        <v>#VALUE!</v>
      </c>
      <c r="CT12" s="123" t="e">
        <f aca="false">IF(AND(ISNUMBER(outYear),ISNUMBER(om_capacity)),om_capacity*(1+inflation_rate/100+om_capacity_escal/100)^CS2*system_capacity,"")</f>
        <v>#VALUE!</v>
      </c>
      <c r="CU12" s="123" t="e">
        <f aca="false">IF(AND(ISNUMBER(outYear),ISNUMBER(om_capacity)),om_capacity*(1+inflation_rate/100+om_capacity_escal/100)^CT2*system_capacity,"")</f>
        <v>#VALUE!</v>
      </c>
      <c r="CV12" s="123" t="e">
        <f aca="false">IF(AND(ISNUMBER(outYear),ISNUMBER(om_capacity)),om_capacity*(1+inflation_rate/100+om_capacity_escal/100)^CU2*system_capacity,"")</f>
        <v>#VALUE!</v>
      </c>
      <c r="CW12" s="123" t="e">
        <f aca="false">IF(AND(ISNUMBER(outYear),ISNUMBER(om_capacity)),om_capacity*(1+inflation_rate/100+om_capacity_escal/100)^CV2*system_capacity,"")</f>
        <v>#VALUE!</v>
      </c>
      <c r="CX12" s="123" t="e">
        <f aca="false">IF(AND(ISNUMBER(outYear),ISNUMBER(om_capacity)),om_capacity*(1+inflation_rate/100+om_capacity_escal/100)^CW2*system_capacity,"")</f>
        <v>#VALUE!</v>
      </c>
    </row>
    <row r="13" customFormat="false" ht="12.75" hidden="false" customHeight="false" outlineLevel="0" collapsed="false">
      <c r="A13" s="132" t="s">
        <v>81</v>
      </c>
      <c r="B13" s="133"/>
      <c r="C13" s="123" t="n">
        <f aca="false">IF(EXACT(batt_repl_kw_year,C2), IF(AND(ISNUMBER(outYear),ISNUMBER(batt_repl_cost_kw)),(batt_kw * batt_repl_cost_kw)*(1+inflation_rate/100+escalation_rate/100)^B2,""), 0)</f>
        <v>0</v>
      </c>
      <c r="D13" s="123" t="n">
        <f aca="false">IF(EXACT(batt_repl_kw_year,D2), IF(AND(ISNUMBER(outYear),ISNUMBER(batt_repl_cost_kw)),(batt_kw * batt_repl_cost_kw)*(1+inflation_rate/100+escalation_rate/100)^C2,""), 0)</f>
        <v>0</v>
      </c>
      <c r="E13" s="123" t="n">
        <f aca="false">IF(EXACT(batt_repl_kw_year,E2), IF(AND(ISNUMBER(outYear),ISNUMBER(batt_repl_cost_kw)),(batt_kw * batt_repl_cost_kw)*(1+inflation_rate/100+escalation_rate/100)^D2,""), 0)</f>
        <v>0</v>
      </c>
      <c r="F13" s="123" t="n">
        <f aca="false">IF(EXACT(batt_repl_kw_year,F2), IF(AND(ISNUMBER(outYear),ISNUMBER(batt_repl_cost_kw)),(batt_kw * batt_repl_cost_kw)*(1+inflation_rate/100+escalation_rate/100)^E2,""), 0)</f>
        <v>0</v>
      </c>
      <c r="G13" s="123" t="n">
        <f aca="false">IF(EXACT(batt_repl_kw_year,G2), IF(AND(ISNUMBER(outYear),ISNUMBER(batt_repl_cost_kw)),(batt_kw * batt_repl_cost_kw)*(1+inflation_rate/100+escalation_rate/100)^F2,""), 0)</f>
        <v>0</v>
      </c>
      <c r="H13" s="123" t="n">
        <f aca="false">IF(EXACT(batt_repl_kw_year,H2), IF(AND(ISNUMBER(outYear),ISNUMBER(batt_repl_cost_kw)),(batt_kw * batt_repl_cost_kw)*(1+inflation_rate/100+escalation_rate/100)^G2,""), 0)</f>
        <v>0</v>
      </c>
      <c r="I13" s="123" t="n">
        <f aca="false">IF(EXACT(batt_repl_kw_year,I2), IF(AND(ISNUMBER(outYear),ISNUMBER(batt_repl_cost_kw)),(batt_kw * batt_repl_cost_kw)*(1+inflation_rate/100+escalation_rate/100)^H2,""), 0)</f>
        <v>0</v>
      </c>
      <c r="J13" s="123" t="n">
        <f aca="false">IF(EXACT(batt_repl_kw_year,J2), IF(AND(ISNUMBER(outYear),ISNUMBER(batt_repl_cost_kw)),(batt_kw * batt_repl_cost_kw)*(1+inflation_rate/100+escalation_rate/100)^I2,""), 0)</f>
        <v>0</v>
      </c>
      <c r="K13" s="123" t="n">
        <f aca="false">IF(EXACT(batt_repl_kw_year,K2), IF(AND(ISNUMBER(outYear),ISNUMBER(batt_repl_cost_kw)),(batt_kw * batt_repl_cost_kw)*(1+inflation_rate/100+escalation_rate/100)^J2,""), 0)</f>
        <v>0</v>
      </c>
      <c r="L13" s="123" t="n">
        <f aca="false">IF(EXACT(batt_repl_kw_year,L2), IF(AND(ISNUMBER(outYear),ISNUMBER(batt_repl_cost_kw)),(batt_kw * batt_repl_cost_kw)*(1+inflation_rate/100+escalation_rate/100)^K2,""), 0)</f>
        <v>59754.6284311156</v>
      </c>
      <c r="M13" s="123" t="n">
        <f aca="false">IF(EXACT(batt_repl_kw_year,M2), IF(AND(ISNUMBER(outYear),ISNUMBER(batt_repl_cost_kw)),(batt_kw * batt_repl_cost_kw)*(1+inflation_rate/100+escalation_rate/100)^L2,""), 0)</f>
        <v>0</v>
      </c>
      <c r="N13" s="123" t="n">
        <f aca="false">IF(EXACT(batt_repl_kw_year,N2), IF(AND(ISNUMBER(outYear),ISNUMBER(batt_repl_cost_kw)),(batt_kw * batt_repl_cost_kw)*(1+inflation_rate/100+escalation_rate/100)^M2,""), 0)</f>
        <v>0</v>
      </c>
      <c r="O13" s="123" t="n">
        <f aca="false">IF(EXACT(batt_repl_kw_year,O2), IF(AND(ISNUMBER(outYear),ISNUMBER(batt_repl_cost_kw)),(batt_kw * batt_repl_cost_kw)*(1+inflation_rate/100+escalation_rate/100)^N2,""), 0)</f>
        <v>0</v>
      </c>
      <c r="P13" s="123" t="n">
        <f aca="false">IF(EXACT(batt_repl_kw_year,P2), IF(AND(ISNUMBER(outYear),ISNUMBER(batt_repl_cost_kw)),(batt_kw * batt_repl_cost_kw)*(1+inflation_rate/100+escalation_rate/100)^O2,""), 0)</f>
        <v>0</v>
      </c>
      <c r="Q13" s="123" t="n">
        <f aca="false">IF(EXACT(batt_repl_kw_year,Q2), IF(AND(ISNUMBER(outYear),ISNUMBER(batt_repl_cost_kw)),(batt_kw * batt_repl_cost_kw)*(1+inflation_rate/100+escalation_rate/100)^P2,""), 0)</f>
        <v>0</v>
      </c>
      <c r="R13" s="123" t="n">
        <f aca="false">IF(EXACT(batt_repl_kw_year,R2), IF(AND(ISNUMBER(outYear),ISNUMBER(batt_repl_cost_kw)),(batt_kw * batt_repl_cost_kw)*(1+inflation_rate/100+escalation_rate/100)^Q2,""), 0)</f>
        <v>0</v>
      </c>
      <c r="S13" s="123" t="n">
        <f aca="false">IF(EXACT(batt_repl_kw_year,S2), IF(AND(ISNUMBER(outYear),ISNUMBER(batt_repl_cost_kw)),(batt_kw * batt_repl_cost_kw)*(1+inflation_rate/100+escalation_rate/100)^R2,""), 0)</f>
        <v>0</v>
      </c>
      <c r="T13" s="123" t="n">
        <f aca="false">IF(EXACT(batt_repl_kw_year,T2), IF(AND(ISNUMBER(outYear),ISNUMBER(batt_repl_cost_kw)),(batt_kw * batt_repl_cost_kw)*(1+inflation_rate/100+escalation_rate/100)^S2,""), 0)</f>
        <v>0</v>
      </c>
      <c r="U13" s="123" t="n">
        <f aca="false">IF(EXACT(batt_repl_kw_year,U2), IF(AND(ISNUMBER(outYear),ISNUMBER(batt_repl_cost_kw)),(batt_kw * batt_repl_cost_kw)*(1+inflation_rate/100+escalation_rate/100)^T2,""), 0)</f>
        <v>0</v>
      </c>
      <c r="V13" s="123" t="n">
        <f aca="false">IF(EXACT(batt_repl_kw_year,V2), IF(AND(ISNUMBER(outYear),ISNUMBER(batt_repl_cost_kw)),(batt_kw * batt_repl_cost_kw)*(1+inflation_rate/100+escalation_rate/100)^U2,""), 0)</f>
        <v>0</v>
      </c>
      <c r="W13" s="123" t="n">
        <f aca="false">IF(EXACT(batt_repl_kw_year,W2), IF(AND(ISNUMBER(outYear),ISNUMBER(batt_repl_cost_kw)),(batt_kw * batt_repl_cost_kw)*(1+inflation_rate/100+escalation_rate/100)^V2,""), 0)</f>
        <v>0</v>
      </c>
      <c r="X13" s="123" t="n">
        <f aca="false">IF(EXACT(batt_repl_kw_year,X2), IF(AND(ISNUMBER(outYear),ISNUMBER(batt_repl_cost_kw)),(batt_kw * batt_repl_cost_kw)*(1+inflation_rate/100+escalation_rate/100)^W2,""), 0)</f>
        <v>0</v>
      </c>
      <c r="Y13" s="123" t="n">
        <f aca="false">IF(EXACT(batt_repl_kw_year,Y2), IF(AND(ISNUMBER(outYear),ISNUMBER(batt_repl_cost_kw)),(batt_kw * batt_repl_cost_kw)*(1+inflation_rate/100+escalation_rate/100)^X2,""), 0)</f>
        <v>0</v>
      </c>
      <c r="Z13" s="123" t="n">
        <f aca="false">IF(EXACT(batt_repl_kw_year,Z2), IF(AND(ISNUMBER(outYear),ISNUMBER(batt_repl_cost_kw)),(batt_kw * batt_repl_cost_kw)*(1+inflation_rate/100+escalation_rate/100)^Y2,""), 0)</f>
        <v>0</v>
      </c>
      <c r="AA13" s="123" t="n">
        <f aca="false">IF(EXACT(batt_repl_kw_year,AA2), IF(AND(ISNUMBER(outYear),ISNUMBER(batt_repl_cost_kw)),(batt_kw * batt_repl_cost_kw)*(1+inflation_rate/100+escalation_rate/100)^Z2,""), 0)</f>
        <v>0</v>
      </c>
      <c r="AB13" s="123"/>
      <c r="AC13" s="123"/>
      <c r="AD13" s="123"/>
      <c r="AE13" s="123"/>
      <c r="AF13" s="123"/>
      <c r="AG13" s="123"/>
      <c r="AH13" s="123"/>
      <c r="AI13" s="123"/>
      <c r="AJ13" s="123"/>
      <c r="AK13" s="123"/>
      <c r="AL13" s="123"/>
      <c r="AM13" s="123"/>
      <c r="AN13" s="123"/>
      <c r="AO13" s="123"/>
      <c r="AP13" s="123"/>
      <c r="AQ13" s="123"/>
      <c r="AR13" s="123"/>
      <c r="AS13" s="123"/>
      <c r="AT13" s="123"/>
      <c r="AU13" s="123"/>
      <c r="AV13" s="123"/>
      <c r="AW13" s="123"/>
      <c r="AX13" s="123"/>
      <c r="AY13" s="123"/>
      <c r="AZ13" s="123"/>
      <c r="BA13" s="123"/>
      <c r="BB13" s="123"/>
      <c r="BC13" s="123"/>
      <c r="BD13" s="123"/>
      <c r="BE13" s="123"/>
      <c r="BF13" s="123"/>
      <c r="BG13" s="123"/>
      <c r="BH13" s="123"/>
      <c r="BI13" s="123"/>
      <c r="BJ13" s="123"/>
      <c r="BK13" s="123"/>
      <c r="BL13" s="123"/>
      <c r="BM13" s="123"/>
      <c r="BN13" s="123"/>
      <c r="BO13" s="123"/>
      <c r="BP13" s="123"/>
      <c r="BQ13" s="123"/>
      <c r="BR13" s="123"/>
      <c r="BS13" s="123"/>
      <c r="BT13" s="123"/>
      <c r="BU13" s="123"/>
      <c r="BV13" s="123"/>
      <c r="BW13" s="123"/>
      <c r="BX13" s="123"/>
      <c r="BY13" s="123"/>
      <c r="BZ13" s="123"/>
      <c r="CA13" s="123"/>
      <c r="CB13" s="123"/>
      <c r="CC13" s="123"/>
      <c r="CD13" s="123"/>
      <c r="CE13" s="123"/>
      <c r="CF13" s="123"/>
      <c r="CG13" s="123"/>
      <c r="CH13" s="123"/>
      <c r="CI13" s="123"/>
      <c r="CJ13" s="123"/>
      <c r="CK13" s="123"/>
      <c r="CL13" s="123"/>
      <c r="CM13" s="123"/>
      <c r="CN13" s="123"/>
      <c r="CO13" s="123"/>
      <c r="CP13" s="123"/>
      <c r="CQ13" s="123"/>
      <c r="CR13" s="123"/>
      <c r="CS13" s="123"/>
      <c r="CT13" s="123"/>
      <c r="CU13" s="123"/>
      <c r="CV13" s="123"/>
      <c r="CW13" s="123"/>
      <c r="CX13" s="123"/>
    </row>
    <row r="14" customFormat="false" ht="12.75" hidden="false" customHeight="false" outlineLevel="0" collapsed="false">
      <c r="A14" s="132" t="s">
        <v>82</v>
      </c>
      <c r="B14" s="133"/>
      <c r="C14" s="123" t="n">
        <f aca="false">IF(EXACT(batt_repl_year_kwh, C2), IF(AND(ISNUMBER(outYear),ISNUMBER(batt_repl_cost_kwh)),(batt_kwh * batt_repl_cost_kwh)*(1+inflation_rate/100+escalation_rate/100)^B3,""), 0)</f>
        <v>0</v>
      </c>
      <c r="D14" s="123" t="n">
        <f aca="false">IF(EXACT(batt_repl_year_kwh, D2), IF(AND(ISNUMBER(outYear),ISNUMBER(batt_repl_cost_kwh)),(batt_kwh * batt_repl_cost_kwh)*(1+inflation_rate/100+escalation_rate/100)^C3,""), 0)</f>
        <v>0</v>
      </c>
      <c r="E14" s="123" t="n">
        <f aca="false">IF(EXACT(batt_repl_year_kwh, E2), IF(AND(ISNUMBER(outYear),ISNUMBER(batt_repl_cost_kwh)),(batt_kwh * batt_repl_cost_kwh)*(1+inflation_rate/100+escalation_rate/100)^D3,""), 0)</f>
        <v>0</v>
      </c>
      <c r="F14" s="123" t="n">
        <f aca="false">IF(EXACT(batt_repl_year_kwh, F2), IF(AND(ISNUMBER(outYear),ISNUMBER(batt_repl_cost_kwh)),(batt_kwh * batt_repl_cost_kwh)*(1+inflation_rate/100+escalation_rate/100)^E3,""), 0)</f>
        <v>0</v>
      </c>
      <c r="G14" s="123" t="n">
        <f aca="false">IF(EXACT(batt_repl_year_kwh, G2), IF(AND(ISNUMBER(outYear),ISNUMBER(batt_repl_cost_kwh)),(batt_kwh * batt_repl_cost_kwh)*(1+inflation_rate/100+escalation_rate/100)^F3,""), 0)</f>
        <v>0</v>
      </c>
      <c r="H14" s="123" t="n">
        <f aca="false">IF(EXACT(batt_repl_year_kwh, H2), IF(AND(ISNUMBER(outYear),ISNUMBER(batt_repl_cost_kwh)),(batt_kwh * batt_repl_cost_kwh)*(1+inflation_rate/100+escalation_rate/100)^G3,""), 0)</f>
        <v>0</v>
      </c>
      <c r="I14" s="123" t="n">
        <f aca="false">IF(EXACT(batt_repl_year_kwh, I2), IF(AND(ISNUMBER(outYear),ISNUMBER(batt_repl_cost_kwh)),(batt_kwh * batt_repl_cost_kwh)*(1+inflation_rate/100+escalation_rate/100)^H3,""), 0)</f>
        <v>0</v>
      </c>
      <c r="J14" s="123" t="n">
        <f aca="false">IF(EXACT(batt_repl_year_kwh, J2), IF(AND(ISNUMBER(outYear),ISNUMBER(batt_repl_cost_kwh)),(batt_kwh * batt_repl_cost_kwh)*(1+inflation_rate/100+escalation_rate/100)^I3,""), 0)</f>
        <v>0</v>
      </c>
      <c r="K14" s="123" t="n">
        <f aca="false">IF(EXACT(batt_repl_year_kwh, K2), IF(AND(ISNUMBER(outYear),ISNUMBER(batt_repl_cost_kwh)),(batt_kwh * batt_repl_cost_kwh)*(1+inflation_rate/100+escalation_rate/100)^J3,""), 0)</f>
        <v>0</v>
      </c>
      <c r="L14" s="123" t="n">
        <f aca="false">IF(EXACT(batt_repl_year_kwh, L2), IF(AND(ISNUMBER(outYear),ISNUMBER(batt_repl_cost_kwh)),(batt_kwh * batt_repl_cost_kwh)*(1+inflation_rate/100+escalation_rate/100)^K2,""), 0)</f>
        <v>29877.3142155578</v>
      </c>
      <c r="M14" s="123" t="n">
        <f aca="false">IF(EXACT(batt_repl_year_kwh, M2), IF(AND(ISNUMBER(outYear),ISNUMBER(batt_repl_cost_kwh)),(batt_kwh * batt_repl_cost_kwh)*(1+inflation_rate/100+escalation_rate/100)^L3,""), 0)</f>
        <v>0</v>
      </c>
      <c r="N14" s="123" t="n">
        <f aca="false">IF(EXACT(batt_repl_year_kwh, N2), IF(AND(ISNUMBER(outYear),ISNUMBER(batt_repl_cost_kwh)),(batt_kwh * batt_repl_cost_kwh)*(1+inflation_rate/100+escalation_rate/100)^M3,""), 0)</f>
        <v>0</v>
      </c>
      <c r="O14" s="123" t="n">
        <f aca="false">IF(EXACT(batt_repl_year_kwh, O2), IF(AND(ISNUMBER(outYear),ISNUMBER(batt_repl_cost_kwh)),(batt_kwh * batt_repl_cost_kwh)*(1+inflation_rate/100+escalation_rate/100)^N3,""), 0)</f>
        <v>0</v>
      </c>
      <c r="P14" s="123" t="n">
        <f aca="false">IF(EXACT(batt_repl_year_kwh, P2), IF(AND(ISNUMBER(outYear),ISNUMBER(batt_repl_cost_kwh)),(batt_kwh * batt_repl_cost_kwh)*(1+inflation_rate/100+escalation_rate/100)^O3,""), 0)</f>
        <v>0</v>
      </c>
      <c r="Q14" s="123" t="n">
        <f aca="false">IF(EXACT(batt_repl_year_kwh, Q2), IF(AND(ISNUMBER(outYear),ISNUMBER(batt_repl_cost_kwh)),(batt_kwh * batt_repl_cost_kwh)*(1+inflation_rate/100+escalation_rate/100)^P3,""), 0)</f>
        <v>0</v>
      </c>
      <c r="R14" s="123" t="n">
        <f aca="false">IF(EXACT(batt_repl_year_kwh, R2), IF(AND(ISNUMBER(outYear),ISNUMBER(batt_repl_cost_kwh)),(batt_kwh * batt_repl_cost_kwh)*(1+inflation_rate/100+escalation_rate/100)^Q3,""), 0)</f>
        <v>0</v>
      </c>
      <c r="S14" s="123" t="n">
        <f aca="false">IF(EXACT(batt_repl_year_kwh, S2), IF(AND(ISNUMBER(outYear),ISNUMBER(batt_repl_cost_kwh)),(batt_kwh * batt_repl_cost_kwh)*(1+inflation_rate/100+escalation_rate/100)^R3,""), 0)</f>
        <v>0</v>
      </c>
      <c r="T14" s="123" t="n">
        <f aca="false">IF(EXACT(batt_repl_year_kwh, T2), IF(AND(ISNUMBER(outYear),ISNUMBER(batt_repl_cost_kwh)),(batt_kwh * batt_repl_cost_kwh)*(1+inflation_rate/100+escalation_rate/100)^S3,""), 0)</f>
        <v>0</v>
      </c>
      <c r="U14" s="123" t="n">
        <f aca="false">IF(EXACT(batt_repl_year_kwh, U2), IF(AND(ISNUMBER(outYear),ISNUMBER(batt_repl_cost_kwh)),(batt_kwh * batt_repl_cost_kwh)*(1+inflation_rate/100+escalation_rate/100)^T3,""), 0)</f>
        <v>0</v>
      </c>
      <c r="V14" s="123" t="n">
        <f aca="false">IF(EXACT(batt_repl_year_kwh, V2), IF(AND(ISNUMBER(outYear),ISNUMBER(batt_repl_cost_kwh)),(batt_kwh * batt_repl_cost_kwh)*(1+inflation_rate/100+escalation_rate/100)^U3,""), 0)</f>
        <v>0</v>
      </c>
      <c r="W14" s="123" t="n">
        <f aca="false">IF(EXACT(batt_repl_year_kwh, W2), IF(AND(ISNUMBER(outYear),ISNUMBER(batt_repl_cost_kwh)),(batt_kwh * batt_repl_cost_kwh)*(1+inflation_rate/100+escalation_rate/100)^V3,""), 0)</f>
        <v>0</v>
      </c>
      <c r="X14" s="123" t="n">
        <f aca="false">IF(EXACT(batt_repl_year_kwh, X2), IF(AND(ISNUMBER(outYear),ISNUMBER(batt_repl_cost_kwh)),(batt_kwh * batt_repl_cost_kwh)*(1+inflation_rate/100+escalation_rate/100)^W3,""), 0)</f>
        <v>0</v>
      </c>
      <c r="Y14" s="123" t="n">
        <f aca="false">IF(EXACT(batt_repl_year_kwh, Y2), IF(AND(ISNUMBER(outYear),ISNUMBER(batt_repl_cost_kwh)),(batt_kwh * batt_repl_cost_kwh)*(1+inflation_rate/100+escalation_rate/100)^X3,""), 0)</f>
        <v>0</v>
      </c>
      <c r="Z14" s="123" t="n">
        <f aca="false">IF(EXACT(batt_repl_year_kwh, Z2), IF(AND(ISNUMBER(outYear),ISNUMBER(batt_repl_cost_kwh)),(batt_kwh * batt_repl_cost_kwh)*(1+inflation_rate/100+escalation_rate/100)^Y3,""), 0)</f>
        <v>0</v>
      </c>
      <c r="AA14" s="123" t="n">
        <f aca="false">IF(EXACT(batt_repl_year_kwh, AA2), IF(AND(ISNUMBER(outYear),ISNUMBER(batt_repl_cost_kwh)),(batt_kwh * batt_repl_cost_kwh)*(1+inflation_rate/100+escalation_rate/100)^Z3,""), 0)</f>
        <v>0</v>
      </c>
      <c r="AB14" s="123"/>
      <c r="AC14" s="123"/>
      <c r="AD14" s="123"/>
      <c r="AE14" s="123"/>
      <c r="AF14" s="123"/>
      <c r="AG14" s="123"/>
      <c r="AH14" s="123"/>
      <c r="AI14" s="123"/>
      <c r="AJ14" s="123"/>
      <c r="AK14" s="123"/>
      <c r="AL14" s="123"/>
      <c r="AM14" s="123"/>
      <c r="AN14" s="123"/>
      <c r="AO14" s="123"/>
      <c r="AP14" s="123"/>
      <c r="AQ14" s="123"/>
      <c r="AR14" s="123"/>
      <c r="AS14" s="123"/>
      <c r="AT14" s="123"/>
      <c r="AU14" s="123"/>
      <c r="AV14" s="123"/>
      <c r="AW14" s="123"/>
      <c r="AX14" s="123"/>
      <c r="AY14" s="123"/>
      <c r="AZ14" s="123"/>
      <c r="BA14" s="123"/>
      <c r="BB14" s="123"/>
      <c r="BC14" s="123"/>
      <c r="BD14" s="123"/>
      <c r="BE14" s="123"/>
      <c r="BF14" s="123"/>
      <c r="BG14" s="123"/>
      <c r="BH14" s="123"/>
      <c r="BI14" s="123"/>
      <c r="BJ14" s="123"/>
      <c r="BK14" s="123"/>
      <c r="BL14" s="123"/>
      <c r="BM14" s="123"/>
      <c r="BN14" s="123"/>
      <c r="BO14" s="123"/>
      <c r="BP14" s="123"/>
      <c r="BQ14" s="123"/>
      <c r="BR14" s="123"/>
      <c r="BS14" s="123"/>
      <c r="BT14" s="123"/>
      <c r="BU14" s="123"/>
      <c r="BV14" s="123"/>
      <c r="BW14" s="123"/>
      <c r="BX14" s="123"/>
      <c r="BY14" s="123"/>
      <c r="BZ14" s="123"/>
      <c r="CA14" s="123"/>
      <c r="CB14" s="123"/>
      <c r="CC14" s="123"/>
      <c r="CD14" s="123"/>
      <c r="CE14" s="123"/>
      <c r="CF14" s="123"/>
      <c r="CG14" s="123"/>
      <c r="CH14" s="123"/>
      <c r="CI14" s="123"/>
      <c r="CJ14" s="123"/>
      <c r="CK14" s="123"/>
      <c r="CL14" s="123"/>
      <c r="CM14" s="123"/>
      <c r="CN14" s="123"/>
      <c r="CO14" s="123"/>
      <c r="CP14" s="123"/>
      <c r="CQ14" s="123"/>
      <c r="CR14" s="123"/>
      <c r="CS14" s="123"/>
      <c r="CT14" s="123"/>
      <c r="CU14" s="123"/>
      <c r="CV14" s="123"/>
      <c r="CW14" s="123"/>
      <c r="CX14" s="123"/>
    </row>
    <row r="15" customFormat="false" ht="12.75" hidden="false" customHeight="false" outlineLevel="0" collapsed="false">
      <c r="A15" s="134" t="s">
        <v>83</v>
      </c>
      <c r="B15" s="135"/>
      <c r="C15" s="136" t="n">
        <f aca="false">IF(ISNUMBER(outYear),SUM(C12:C14),"")</f>
        <v>4391.72</v>
      </c>
      <c r="D15" s="136" t="n">
        <f aca="false">IF(ISNUMBER(outYear),SUM(D12:D14),"")</f>
        <v>4479.5544</v>
      </c>
      <c r="E15" s="136" t="n">
        <f aca="false">IF(ISNUMBER(outYear),SUM(E12:E14),"")</f>
        <v>4569.145488</v>
      </c>
      <c r="F15" s="136" t="n">
        <f aca="false">IF(ISNUMBER(outYear),SUM(F12:F14),"")</f>
        <v>4660.52839776</v>
      </c>
      <c r="G15" s="136" t="n">
        <f aca="false">IF(ISNUMBER(outYear),SUM(G12:G14),"")</f>
        <v>4753.7389657152</v>
      </c>
      <c r="H15" s="136" t="n">
        <f aca="false">IF(ISNUMBER(outYear),SUM(H12:H14),"")</f>
        <v>4848.8137450295</v>
      </c>
      <c r="I15" s="136" t="n">
        <f aca="false">IF(ISNUMBER(outYear),SUM(I12:I14),"")</f>
        <v>4945.79001993009</v>
      </c>
      <c r="J15" s="136" t="n">
        <f aca="false">IF(ISNUMBER(outYear),SUM(J12:J14),"")</f>
        <v>5044.7058203287</v>
      </c>
      <c r="K15" s="136" t="n">
        <f aca="false">IF(ISNUMBER(outYear),SUM(K12:K14),"")</f>
        <v>5145.59993673527</v>
      </c>
      <c r="L15" s="136" t="n">
        <f aca="false">IF(ISNUMBER(outYear),SUM(L12:L14),"")</f>
        <v>94880.4545821433</v>
      </c>
      <c r="M15" s="136" t="n">
        <f aca="false">IF(ISNUMBER(outYear),SUM(M12:M14),"")</f>
        <v>5353.48217417938</v>
      </c>
      <c r="N15" s="136" t="n">
        <f aca="false">IF(ISNUMBER(outYear),SUM(N12:N14),"")</f>
        <v>5460.55181766296</v>
      </c>
      <c r="O15" s="136" t="n">
        <f aca="false">IF(ISNUMBER(outYear),SUM(O12:O14),"")</f>
        <v>5569.76285401622</v>
      </c>
      <c r="P15" s="136" t="n">
        <f aca="false">IF(ISNUMBER(outYear),SUM(P12:P14),"")</f>
        <v>5681.15811109655</v>
      </c>
      <c r="Q15" s="136" t="n">
        <f aca="false">IF(ISNUMBER(outYear),SUM(Q12:Q14),"")</f>
        <v>5794.78127331848</v>
      </c>
      <c r="R15" s="136" t="n">
        <f aca="false">IF(ISNUMBER(outYear),SUM(R12:R14),"")</f>
        <v>5910.67689878485</v>
      </c>
      <c r="S15" s="136" t="n">
        <f aca="false">IF(ISNUMBER(outYear),SUM(S12:S14),"")</f>
        <v>6028.89043676055</v>
      </c>
      <c r="T15" s="136" t="n">
        <f aca="false">IF(ISNUMBER(outYear),SUM(T12:T14),"")</f>
        <v>6149.46824549576</v>
      </c>
      <c r="U15" s="136" t="n">
        <f aca="false">IF(ISNUMBER(outYear),SUM(U12:U14),"")</f>
        <v>6272.45761040567</v>
      </c>
      <c r="V15" s="136" t="n">
        <f aca="false">IF(ISNUMBER(outYear),SUM(V12:V14),"")</f>
        <v>6397.90676261378</v>
      </c>
      <c r="W15" s="136" t="n">
        <f aca="false">IF(ISNUMBER(outYear),SUM(W12:W14),"")</f>
        <v>6525.86489786606</v>
      </c>
      <c r="X15" s="136" t="n">
        <f aca="false">IF(ISNUMBER(outYear),SUM(X12:X14),"")</f>
        <v>6656.38219582338</v>
      </c>
      <c r="Y15" s="136" t="n">
        <f aca="false">IF(ISNUMBER(outYear),SUM(Y12:Y14),"")</f>
        <v>6789.50983973985</v>
      </c>
      <c r="Z15" s="136" t="n">
        <f aca="false">IF(ISNUMBER(outYear),SUM(Z12:Z14),"")</f>
        <v>6925.30003653465</v>
      </c>
      <c r="AA15" s="136" t="n">
        <f aca="false">IF(ISNUMBER(outYear),SUM(AA12:AA14),"")</f>
        <v>7063.80603726534</v>
      </c>
      <c r="AB15" s="136" t="str">
        <f aca="false">IF(ISNUMBER(outYear),SUM(AB12:AB12)-#REF!,"")</f>
        <v/>
      </c>
      <c r="AC15" s="136" t="str">
        <f aca="false">IF(ISNUMBER(outYear),SUM(AC12:AC12)-#REF!,"")</f>
        <v/>
      </c>
      <c r="AD15" s="136" t="str">
        <f aca="false">IF(ISNUMBER(outYear),SUM(AD12:AD12)-#REF!,"")</f>
        <v/>
      </c>
      <c r="AE15" s="136" t="str">
        <f aca="false">IF(ISNUMBER(outYear),SUM(AE12:AE12)-#REF!,"")</f>
        <v/>
      </c>
      <c r="AF15" s="136" t="str">
        <f aca="false">IF(ISNUMBER(outYear),SUM(AF12:AF12)-#REF!,"")</f>
        <v/>
      </c>
      <c r="AG15" s="136" t="str">
        <f aca="false">IF(ISNUMBER(outYear),SUM(AG12:AG12)-#REF!,"")</f>
        <v/>
      </c>
      <c r="AH15" s="136" t="str">
        <f aca="false">IF(ISNUMBER(outYear),SUM(AH12:AH12)-#REF!,"")</f>
        <v/>
      </c>
      <c r="AI15" s="136" t="str">
        <f aca="false">IF(ISNUMBER(outYear),SUM(AI12:AI12)-#REF!,"")</f>
        <v/>
      </c>
      <c r="AJ15" s="136" t="str">
        <f aca="false">IF(ISNUMBER(outYear),SUM(AJ12:AJ12)-#REF!,"")</f>
        <v/>
      </c>
      <c r="AK15" s="136" t="str">
        <f aca="false">IF(ISNUMBER(outYear),SUM(AK12:AK12)-#REF!,"")</f>
        <v/>
      </c>
      <c r="AL15" s="136" t="str">
        <f aca="false">IF(ISNUMBER(outYear),SUM(AL12:AL12)-#REF!,"")</f>
        <v/>
      </c>
      <c r="AM15" s="136" t="str">
        <f aca="false">IF(ISNUMBER(outYear),SUM(AM12:AM12)-#REF!,"")</f>
        <v/>
      </c>
      <c r="AN15" s="136" t="str">
        <f aca="false">IF(ISNUMBER(outYear),SUM(AN12:AN12)-#REF!,"")</f>
        <v/>
      </c>
      <c r="AO15" s="136" t="str">
        <f aca="false">IF(ISNUMBER(outYear),SUM(AO12:AO12)-#REF!,"")</f>
        <v/>
      </c>
      <c r="AP15" s="136" t="str">
        <f aca="false">IF(ISNUMBER(outYear),SUM(AP12:AP12)-#REF!,"")</f>
        <v/>
      </c>
      <c r="AQ15" s="136" t="str">
        <f aca="false">IF(ISNUMBER(outYear),SUM(AQ12:AQ12)-#REF!,"")</f>
        <v/>
      </c>
      <c r="AR15" s="136" t="str">
        <f aca="false">IF(ISNUMBER(outYear),SUM(AR12:AR12)-#REF!,"")</f>
        <v/>
      </c>
      <c r="AS15" s="136" t="str">
        <f aca="false">IF(ISNUMBER(outYear),SUM(AS12:AS12)-#REF!,"")</f>
        <v/>
      </c>
      <c r="AT15" s="136" t="str">
        <f aca="false">IF(ISNUMBER(outYear),SUM(AT12:AT12)-#REF!,"")</f>
        <v/>
      </c>
      <c r="AU15" s="136" t="str">
        <f aca="false">IF(ISNUMBER(outYear),SUM(AU12:AU12)-#REF!,"")</f>
        <v/>
      </c>
      <c r="AV15" s="136" t="str">
        <f aca="false">IF(ISNUMBER(outYear),SUM(AV12:AV12)-#REF!,"")</f>
        <v/>
      </c>
      <c r="AW15" s="136" t="str">
        <f aca="false">IF(ISNUMBER(outYear),SUM(AW12:AW12)-#REF!,"")</f>
        <v/>
      </c>
      <c r="AX15" s="136" t="str">
        <f aca="false">IF(ISNUMBER(outYear),SUM(AX12:AX12)-#REF!,"")</f>
        <v/>
      </c>
      <c r="AY15" s="136" t="str">
        <f aca="false">IF(ISNUMBER(outYear),SUM(AY12:AY12)-#REF!,"")</f>
        <v/>
      </c>
      <c r="AZ15" s="136" t="str">
        <f aca="false">IF(ISNUMBER(outYear),SUM(AZ12:AZ12)-#REF!,"")</f>
        <v/>
      </c>
      <c r="BA15" s="136" t="str">
        <f aca="false">IF(ISNUMBER(outYear),SUM(BA12:BA12)-#REF!,"")</f>
        <v/>
      </c>
      <c r="BB15" s="136" t="str">
        <f aca="false">IF(ISNUMBER(outYear),SUM(BB12:BB12)-#REF!,"")</f>
        <v/>
      </c>
      <c r="BC15" s="136" t="str">
        <f aca="false">IF(ISNUMBER(outYear),SUM(BC12:BC12)-#REF!,"")</f>
        <v/>
      </c>
      <c r="BD15" s="136" t="str">
        <f aca="false">IF(ISNUMBER(outYear),SUM(BD12:BD12)-#REF!,"")</f>
        <v/>
      </c>
      <c r="BE15" s="136" t="str">
        <f aca="false">IF(ISNUMBER(outYear),SUM(BE12:BE12)-#REF!,"")</f>
        <v/>
      </c>
      <c r="BF15" s="136" t="str">
        <f aca="false">IF(ISNUMBER(outYear),SUM(BF12:BF12)-#REF!,"")</f>
        <v/>
      </c>
      <c r="BG15" s="136" t="str">
        <f aca="false">IF(ISNUMBER(outYear),SUM(BG12:BG12)-#REF!,"")</f>
        <v/>
      </c>
      <c r="BH15" s="136" t="str">
        <f aca="false">IF(ISNUMBER(outYear),SUM(BH12:BH12)-#REF!,"")</f>
        <v/>
      </c>
      <c r="BI15" s="136" t="str">
        <f aca="false">IF(ISNUMBER(outYear),SUM(BI12:BI12)-#REF!,"")</f>
        <v/>
      </c>
      <c r="BJ15" s="136" t="str">
        <f aca="false">IF(ISNUMBER(outYear),SUM(BJ12:BJ12)-#REF!,"")</f>
        <v/>
      </c>
      <c r="BK15" s="136" t="str">
        <f aca="false">IF(ISNUMBER(outYear),SUM(BK12:BK12)-#REF!,"")</f>
        <v/>
      </c>
      <c r="BL15" s="136" t="str">
        <f aca="false">IF(ISNUMBER(outYear),SUM(BL12:BL12)-#REF!,"")</f>
        <v/>
      </c>
      <c r="BM15" s="136" t="str">
        <f aca="false">IF(ISNUMBER(outYear),SUM(BM12:BM12)-#REF!,"")</f>
        <v/>
      </c>
      <c r="BN15" s="136" t="str">
        <f aca="false">IF(ISNUMBER(outYear),SUM(BN12:BN12)-#REF!,"")</f>
        <v/>
      </c>
      <c r="BO15" s="136" t="str">
        <f aca="false">IF(ISNUMBER(outYear),SUM(BO12:BO12)-#REF!,"")</f>
        <v/>
      </c>
      <c r="BP15" s="136" t="str">
        <f aca="false">IF(ISNUMBER(outYear),SUM(BP12:BP12)-#REF!,"")</f>
        <v/>
      </c>
      <c r="BQ15" s="136" t="str">
        <f aca="false">IF(ISNUMBER(outYear),SUM(BQ12:BQ12)-#REF!,"")</f>
        <v/>
      </c>
      <c r="BR15" s="136" t="str">
        <f aca="false">IF(ISNUMBER(outYear),SUM(BR12:BR12)-#REF!,"")</f>
        <v/>
      </c>
      <c r="BS15" s="136" t="str">
        <f aca="false">IF(ISNUMBER(outYear),SUM(BS12:BS12)-#REF!,"")</f>
        <v/>
      </c>
      <c r="BT15" s="136" t="str">
        <f aca="false">IF(ISNUMBER(outYear),SUM(BT12:BT12)-#REF!,"")</f>
        <v/>
      </c>
      <c r="BU15" s="136" t="str">
        <f aca="false">IF(ISNUMBER(outYear),SUM(BU12:BU12)-#REF!,"")</f>
        <v/>
      </c>
      <c r="BV15" s="136" t="str">
        <f aca="false">IF(ISNUMBER(outYear),SUM(BV12:BV12)-#REF!,"")</f>
        <v/>
      </c>
      <c r="BW15" s="136" t="str">
        <f aca="false">IF(ISNUMBER(outYear),SUM(BW12:BW12)-#REF!,"")</f>
        <v/>
      </c>
      <c r="BX15" s="136" t="str">
        <f aca="false">IF(ISNUMBER(outYear),SUM(BX12:BX12)-#REF!,"")</f>
        <v/>
      </c>
      <c r="BY15" s="136" t="str">
        <f aca="false">IF(ISNUMBER(outYear),SUM(BY12:BY12)-#REF!,"")</f>
        <v/>
      </c>
      <c r="BZ15" s="136" t="str">
        <f aca="false">IF(ISNUMBER(outYear),SUM(BZ12:BZ12)-#REF!,"")</f>
        <v/>
      </c>
      <c r="CA15" s="136" t="str">
        <f aca="false">IF(ISNUMBER(outYear),SUM(CA12:CA12)-#REF!,"")</f>
        <v/>
      </c>
      <c r="CB15" s="136" t="str">
        <f aca="false">IF(ISNUMBER(outYear),SUM(CB12:CB12)-#REF!,"")</f>
        <v/>
      </c>
      <c r="CC15" s="136" t="str">
        <f aca="false">IF(ISNUMBER(outYear),SUM(CC12:CC12)-#REF!,"")</f>
        <v/>
      </c>
      <c r="CD15" s="136" t="str">
        <f aca="false">IF(ISNUMBER(outYear),SUM(CD12:CD12)-#REF!,"")</f>
        <v/>
      </c>
      <c r="CE15" s="136" t="str">
        <f aca="false">IF(ISNUMBER(outYear),SUM(CE12:CE12)-#REF!,"")</f>
        <v/>
      </c>
      <c r="CF15" s="136" t="str">
        <f aca="false">IF(ISNUMBER(outYear),SUM(CF12:CF12)-#REF!,"")</f>
        <v/>
      </c>
      <c r="CG15" s="136" t="str">
        <f aca="false">IF(ISNUMBER(outYear),SUM(CG12:CG12)-#REF!,"")</f>
        <v/>
      </c>
      <c r="CH15" s="136" t="str">
        <f aca="false">IF(ISNUMBER(outYear),SUM(CH12:CH12)-#REF!,"")</f>
        <v/>
      </c>
      <c r="CI15" s="136" t="str">
        <f aca="false">IF(ISNUMBER(outYear),SUM(CI12:CI12)-#REF!,"")</f>
        <v/>
      </c>
      <c r="CJ15" s="136" t="str">
        <f aca="false">IF(ISNUMBER(outYear),SUM(CJ12:CJ12)-#REF!,"")</f>
        <v/>
      </c>
      <c r="CK15" s="136" t="str">
        <f aca="false">IF(ISNUMBER(outYear),SUM(CK12:CK12)-#REF!,"")</f>
        <v/>
      </c>
      <c r="CL15" s="136" t="str">
        <f aca="false">IF(ISNUMBER(outYear),SUM(CL12:CL12)-#REF!,"")</f>
        <v/>
      </c>
      <c r="CM15" s="136" t="str">
        <f aca="false">IF(ISNUMBER(outYear),SUM(CM12:CM12)-#REF!,"")</f>
        <v/>
      </c>
      <c r="CN15" s="136" t="str">
        <f aca="false">IF(ISNUMBER(outYear),SUM(CN12:CN12)-#REF!,"")</f>
        <v/>
      </c>
      <c r="CO15" s="136" t="str">
        <f aca="false">IF(ISNUMBER(outYear),SUM(CO12:CO12)-#REF!,"")</f>
        <v/>
      </c>
      <c r="CP15" s="136" t="str">
        <f aca="false">IF(ISNUMBER(outYear),SUM(CP12:CP12)-#REF!,"")</f>
        <v/>
      </c>
      <c r="CQ15" s="136" t="str">
        <f aca="false">IF(ISNUMBER(outYear),SUM(CQ12:CQ12)-#REF!,"")</f>
        <v/>
      </c>
      <c r="CR15" s="136" t="str">
        <f aca="false">IF(ISNUMBER(outYear),SUM(CR12:CR12)-#REF!,"")</f>
        <v/>
      </c>
      <c r="CS15" s="136" t="str">
        <f aca="false">IF(ISNUMBER(outYear),SUM(CS12:CS12)-#REF!,"")</f>
        <v/>
      </c>
      <c r="CT15" s="136" t="str">
        <f aca="false">IF(ISNUMBER(outYear),SUM(CT12:CT12)-#REF!,"")</f>
        <v/>
      </c>
      <c r="CU15" s="136" t="str">
        <f aca="false">IF(ISNUMBER(outYear),SUM(CU12:CU12)-#REF!,"")</f>
        <v/>
      </c>
      <c r="CV15" s="136" t="str">
        <f aca="false">IF(ISNUMBER(outYear),SUM(CV12:CV12)-#REF!,"")</f>
        <v/>
      </c>
      <c r="CW15" s="136" t="str">
        <f aca="false">IF(ISNUMBER(outYear),SUM(CW12:CW12)-#REF!,"")</f>
        <v/>
      </c>
      <c r="CX15" s="136" t="str">
        <f aca="false">IF(ISNUMBER(outYear),SUM(CX12:CX12)-#REF!,"")</f>
        <v/>
      </c>
    </row>
    <row r="16" customFormat="false" ht="12.75" hidden="false" customHeight="false" outlineLevel="0" collapsed="false">
      <c r="A16" s="122"/>
      <c r="B16" s="133"/>
      <c r="C16" s="137"/>
      <c r="D16" s="137"/>
      <c r="E16" s="137"/>
      <c r="F16" s="137"/>
      <c r="G16" s="137"/>
      <c r="H16" s="137"/>
      <c r="I16" s="137"/>
      <c r="J16" s="137"/>
      <c r="K16" s="137"/>
      <c r="L16" s="137"/>
      <c r="M16" s="137"/>
      <c r="N16" s="137"/>
      <c r="O16" s="137"/>
      <c r="P16" s="137"/>
      <c r="Q16" s="137"/>
      <c r="R16" s="137"/>
      <c r="S16" s="137"/>
      <c r="T16" s="137"/>
      <c r="U16" s="137"/>
      <c r="V16" s="137"/>
      <c r="W16" s="137"/>
      <c r="X16" s="137"/>
      <c r="Y16" s="137"/>
      <c r="Z16" s="137"/>
      <c r="AA16" s="137"/>
      <c r="AB16" s="137"/>
      <c r="AC16" s="137"/>
      <c r="AD16" s="137"/>
      <c r="AE16" s="137"/>
      <c r="AF16" s="137"/>
      <c r="AG16" s="137"/>
      <c r="AH16" s="137"/>
      <c r="AI16" s="137"/>
      <c r="AJ16" s="137"/>
      <c r="AK16" s="137"/>
      <c r="AL16" s="137"/>
      <c r="AM16" s="137"/>
      <c r="AN16" s="137"/>
      <c r="AO16" s="137"/>
      <c r="AP16" s="137"/>
      <c r="AQ16" s="137"/>
      <c r="AR16" s="137"/>
      <c r="AS16" s="137"/>
      <c r="AT16" s="137"/>
      <c r="AU16" s="137"/>
      <c r="AV16" s="137"/>
      <c r="AW16" s="137"/>
      <c r="AX16" s="137"/>
      <c r="AY16" s="137"/>
      <c r="AZ16" s="137"/>
      <c r="BA16" s="137"/>
      <c r="BB16" s="137"/>
      <c r="BC16" s="137"/>
      <c r="BD16" s="137"/>
      <c r="BE16" s="137"/>
      <c r="BF16" s="137"/>
      <c r="BG16" s="137"/>
      <c r="BH16" s="137"/>
      <c r="BI16" s="137"/>
      <c r="BJ16" s="137"/>
      <c r="BK16" s="137"/>
      <c r="BL16" s="137"/>
      <c r="BM16" s="137"/>
      <c r="BN16" s="137"/>
      <c r="BO16" s="137"/>
      <c r="BP16" s="137"/>
      <c r="BQ16" s="137"/>
      <c r="BR16" s="137"/>
      <c r="BS16" s="137"/>
      <c r="BT16" s="137"/>
      <c r="BU16" s="137"/>
      <c r="BV16" s="137"/>
      <c r="BW16" s="137"/>
      <c r="BX16" s="137"/>
      <c r="BY16" s="137"/>
      <c r="BZ16" s="137"/>
      <c r="CA16" s="137"/>
      <c r="CB16" s="137"/>
      <c r="CC16" s="137"/>
      <c r="CD16" s="137"/>
      <c r="CE16" s="137"/>
      <c r="CF16" s="137"/>
      <c r="CG16" s="137"/>
      <c r="CH16" s="137"/>
      <c r="CI16" s="137"/>
      <c r="CJ16" s="137"/>
      <c r="CK16" s="137"/>
      <c r="CL16" s="137"/>
      <c r="CM16" s="137"/>
      <c r="CN16" s="137"/>
      <c r="CO16" s="137"/>
      <c r="CP16" s="137"/>
      <c r="CQ16" s="137"/>
      <c r="CR16" s="137"/>
      <c r="CS16" s="137"/>
      <c r="CT16" s="137"/>
      <c r="CU16" s="137"/>
      <c r="CV16" s="137"/>
      <c r="CW16" s="137"/>
      <c r="CX16" s="137"/>
    </row>
    <row r="17" customFormat="false" ht="12.75" hidden="false" customHeight="false" outlineLevel="0" collapsed="false">
      <c r="A17" s="127" t="s">
        <v>84</v>
      </c>
      <c r="B17" s="138"/>
      <c r="C17" s="139"/>
      <c r="D17" s="139"/>
      <c r="E17" s="139"/>
      <c r="F17" s="139"/>
      <c r="G17" s="139"/>
      <c r="H17" s="139"/>
      <c r="I17" s="139"/>
      <c r="J17" s="139"/>
      <c r="K17" s="139"/>
      <c r="L17" s="139"/>
      <c r="M17" s="139"/>
      <c r="N17" s="139"/>
      <c r="O17" s="139"/>
      <c r="P17" s="139"/>
      <c r="Q17" s="139"/>
      <c r="R17" s="139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  <c r="AC17" s="139"/>
      <c r="AD17" s="139"/>
      <c r="AE17" s="139"/>
      <c r="AF17" s="139"/>
      <c r="AG17" s="139"/>
      <c r="AH17" s="139"/>
      <c r="AI17" s="139"/>
      <c r="AJ17" s="139"/>
      <c r="AK17" s="139"/>
      <c r="AL17" s="139"/>
      <c r="AM17" s="139"/>
      <c r="AN17" s="139"/>
      <c r="AO17" s="139"/>
      <c r="AP17" s="139"/>
      <c r="AQ17" s="139"/>
      <c r="AR17" s="139"/>
      <c r="AS17" s="139"/>
      <c r="AT17" s="139"/>
      <c r="AU17" s="139"/>
      <c r="AV17" s="139"/>
      <c r="AW17" s="139"/>
      <c r="AX17" s="139"/>
      <c r="AY17" s="139"/>
      <c r="AZ17" s="139"/>
      <c r="BA17" s="139"/>
      <c r="BB17" s="139"/>
      <c r="BC17" s="139"/>
      <c r="BD17" s="139"/>
      <c r="BE17" s="139"/>
      <c r="BF17" s="139"/>
      <c r="BG17" s="139"/>
      <c r="BH17" s="139"/>
      <c r="BI17" s="139"/>
      <c r="BJ17" s="139"/>
      <c r="BK17" s="139"/>
      <c r="BL17" s="139"/>
      <c r="BM17" s="139"/>
      <c r="BN17" s="139"/>
      <c r="BO17" s="139"/>
      <c r="BP17" s="139"/>
      <c r="BQ17" s="139"/>
      <c r="BR17" s="139"/>
      <c r="BS17" s="139"/>
      <c r="BT17" s="139"/>
      <c r="BU17" s="139"/>
      <c r="BV17" s="139"/>
      <c r="BW17" s="139"/>
      <c r="BX17" s="139"/>
      <c r="BY17" s="139"/>
      <c r="BZ17" s="139"/>
      <c r="CA17" s="139"/>
      <c r="CB17" s="139"/>
      <c r="CC17" s="139"/>
      <c r="CD17" s="139"/>
      <c r="CE17" s="139"/>
      <c r="CF17" s="139"/>
      <c r="CG17" s="139"/>
      <c r="CH17" s="139"/>
      <c r="CI17" s="139"/>
      <c r="CJ17" s="139"/>
      <c r="CK17" s="139"/>
      <c r="CL17" s="139"/>
      <c r="CM17" s="139"/>
      <c r="CN17" s="139"/>
      <c r="CO17" s="139"/>
      <c r="CP17" s="139"/>
      <c r="CQ17" s="139"/>
      <c r="CR17" s="139"/>
      <c r="CS17" s="139"/>
      <c r="CT17" s="139"/>
      <c r="CU17" s="139"/>
      <c r="CV17" s="139"/>
      <c r="CW17" s="139"/>
      <c r="CX17" s="140"/>
    </row>
    <row r="18" customFormat="false" ht="12.75" hidden="false" customHeight="false" outlineLevel="0" collapsed="false">
      <c r="A18" s="132" t="s">
        <v>85</v>
      </c>
      <c r="B18" s="133"/>
      <c r="C18" s="123" t="n">
        <f aca="false">IF(ISNUMBER(outYear),IF(FederalDepreciation&lt;&gt;"N/A",C15,0),"")</f>
        <v>4391.72</v>
      </c>
      <c r="D18" s="123" t="n">
        <f aca="false">IF(ISNUMBER(outYear),IF(FederalDepreciation&lt;&gt;"N/A",D15,0),"")</f>
        <v>4479.5544</v>
      </c>
      <c r="E18" s="123" t="n">
        <f aca="false">IF(ISNUMBER(outYear),IF(FederalDepreciation&lt;&gt;"N/A",E15,0),"")</f>
        <v>4569.145488</v>
      </c>
      <c r="F18" s="123" t="n">
        <f aca="false">IF(ISNUMBER(outYear),IF(FederalDepreciation&lt;&gt;"N/A",F15,0),"")</f>
        <v>4660.52839776</v>
      </c>
      <c r="G18" s="123" t="n">
        <f aca="false">IF(ISNUMBER(outYear),IF(FederalDepreciation&lt;&gt;"N/A",G15,0),"")</f>
        <v>4753.7389657152</v>
      </c>
      <c r="H18" s="123" t="n">
        <f aca="false">IF(ISNUMBER(outYear),IF(FederalDepreciation&lt;&gt;"N/A",H15,0),"")</f>
        <v>4848.8137450295</v>
      </c>
      <c r="I18" s="123" t="n">
        <f aca="false">IF(ISNUMBER(outYear),IF(FederalDepreciation&lt;&gt;"N/A",I15,0),"")</f>
        <v>4945.79001993009</v>
      </c>
      <c r="J18" s="123" t="n">
        <f aca="false">IF(ISNUMBER(outYear),IF(FederalDepreciation&lt;&gt;"N/A",J15,0),"")</f>
        <v>5044.7058203287</v>
      </c>
      <c r="K18" s="123" t="n">
        <f aca="false">IF(ISNUMBER(outYear),IF(FederalDepreciation&lt;&gt;"N/A",K15,0),"")</f>
        <v>5145.59993673527</v>
      </c>
      <c r="L18" s="123" t="n">
        <f aca="false">IF(ISNUMBER(outYear),IF(FederalDepreciation&lt;&gt;"N/A",L15,0),"")</f>
        <v>94880.4545821433</v>
      </c>
      <c r="M18" s="123" t="n">
        <f aca="false">IF(ISNUMBER(outYear),IF(FederalDepreciation&lt;&gt;"N/A",M15,0),"")</f>
        <v>5353.48217417938</v>
      </c>
      <c r="N18" s="123" t="n">
        <f aca="false">IF(ISNUMBER(outYear),IF(FederalDepreciation&lt;&gt;"N/A",N15,0),"")</f>
        <v>5460.55181766296</v>
      </c>
      <c r="O18" s="123" t="n">
        <f aca="false">IF(ISNUMBER(outYear),IF(FederalDepreciation&lt;&gt;"N/A",O15,0),"")</f>
        <v>5569.76285401622</v>
      </c>
      <c r="P18" s="123" t="n">
        <f aca="false">IF(ISNUMBER(outYear),IF(FederalDepreciation&lt;&gt;"N/A",P15,0),"")</f>
        <v>5681.15811109655</v>
      </c>
      <c r="Q18" s="123" t="n">
        <f aca="false">IF(ISNUMBER(outYear),IF(FederalDepreciation&lt;&gt;"N/A",Q15,0),"")</f>
        <v>5794.78127331848</v>
      </c>
      <c r="R18" s="123" t="n">
        <f aca="false">IF(ISNUMBER(outYear),IF(FederalDepreciation&lt;&gt;"N/A",R15,0),"")</f>
        <v>5910.67689878485</v>
      </c>
      <c r="S18" s="123" t="n">
        <f aca="false">IF(ISNUMBER(outYear),IF(FederalDepreciation&lt;&gt;"N/A",S15,0),"")</f>
        <v>6028.89043676055</v>
      </c>
      <c r="T18" s="123" t="n">
        <f aca="false">IF(ISNUMBER(outYear),IF(FederalDepreciation&lt;&gt;"N/A",T15,0),"")</f>
        <v>6149.46824549576</v>
      </c>
      <c r="U18" s="123" t="n">
        <f aca="false">IF(ISNUMBER(outYear),IF(FederalDepreciation&lt;&gt;"N/A",U15,0),"")</f>
        <v>6272.45761040567</v>
      </c>
      <c r="V18" s="123" t="n">
        <f aca="false">IF(ISNUMBER(outYear),IF(FederalDepreciation&lt;&gt;"N/A",V15,0),"")</f>
        <v>6397.90676261378</v>
      </c>
      <c r="W18" s="123" t="n">
        <f aca="false">IF(ISNUMBER(outYear),IF(FederalDepreciation&lt;&gt;"N/A",W15,0),"")</f>
        <v>6525.86489786606</v>
      </c>
      <c r="X18" s="123" t="n">
        <f aca="false">IF(ISNUMBER(outYear),IF(FederalDepreciation&lt;&gt;"N/A",X15,0),"")</f>
        <v>6656.38219582338</v>
      </c>
      <c r="Y18" s="123" t="n">
        <f aca="false">IF(ISNUMBER(outYear),IF(FederalDepreciation&lt;&gt;"N/A",Y15,0),"")</f>
        <v>6789.50983973985</v>
      </c>
      <c r="Z18" s="123" t="n">
        <f aca="false">IF(ISNUMBER(outYear),IF(FederalDepreciation&lt;&gt;"N/A",Z15,0),"")</f>
        <v>6925.30003653465</v>
      </c>
      <c r="AA18" s="123" t="n">
        <f aca="false">IF(ISNUMBER(outYear),IF(FederalDepreciation&lt;&gt;"N/A",AA15,0),"")</f>
        <v>7063.80603726534</v>
      </c>
      <c r="AB18" s="123" t="str">
        <f aca="false">IF(ISNUMBER(outYear),IF(FederalDepreciation&lt;&gt;"N/A",AB15,0),"")</f>
        <v/>
      </c>
      <c r="AC18" s="123" t="str">
        <f aca="false">IF(ISNUMBER(outYear),IF(FederalDepreciation&lt;&gt;"N/A",AC15,0),"")</f>
        <v/>
      </c>
      <c r="AD18" s="123" t="str">
        <f aca="false">IF(ISNUMBER(outYear),IF(FederalDepreciation&lt;&gt;"N/A",AD15,0),"")</f>
        <v/>
      </c>
      <c r="AE18" s="123" t="str">
        <f aca="false">IF(ISNUMBER(outYear),IF(FederalDepreciation&lt;&gt;"N/A",AE15,0),"")</f>
        <v/>
      </c>
      <c r="AF18" s="123" t="str">
        <f aca="false">IF(ISNUMBER(outYear),IF(FederalDepreciation&lt;&gt;"N/A",AF15,0),"")</f>
        <v/>
      </c>
      <c r="AG18" s="123" t="str">
        <f aca="false">IF(ISNUMBER(outYear),IF(FederalDepreciation&lt;&gt;"N/A",AG15,0),"")</f>
        <v/>
      </c>
      <c r="AH18" s="123" t="str">
        <f aca="false">IF(ISNUMBER(outYear),IF(FederalDepreciation&lt;&gt;"N/A",AH15,0),"")</f>
        <v/>
      </c>
      <c r="AI18" s="123" t="str">
        <f aca="false">IF(ISNUMBER(outYear),IF(FederalDepreciation&lt;&gt;"N/A",AI15,0),"")</f>
        <v/>
      </c>
      <c r="AJ18" s="123" t="str">
        <f aca="false">IF(ISNUMBER(outYear),IF(FederalDepreciation&lt;&gt;"N/A",AJ15,0),"")</f>
        <v/>
      </c>
      <c r="AK18" s="123" t="str">
        <f aca="false">IF(ISNUMBER(outYear),IF(FederalDepreciation&lt;&gt;"N/A",AK15,0),"")</f>
        <v/>
      </c>
      <c r="AL18" s="123" t="str">
        <f aca="false">IF(ISNUMBER(outYear),IF(FederalDepreciation&lt;&gt;"N/A",AL15,0),"")</f>
        <v/>
      </c>
      <c r="AM18" s="123" t="str">
        <f aca="false">IF(ISNUMBER(outYear),IF(FederalDepreciation&lt;&gt;"N/A",AM15,0),"")</f>
        <v/>
      </c>
      <c r="AN18" s="123" t="str">
        <f aca="false">IF(ISNUMBER(outYear),IF(FederalDepreciation&lt;&gt;"N/A",AN15,0),"")</f>
        <v/>
      </c>
      <c r="AO18" s="123" t="str">
        <f aca="false">IF(ISNUMBER(outYear),IF(FederalDepreciation&lt;&gt;"N/A",AO15,0),"")</f>
        <v/>
      </c>
      <c r="AP18" s="123" t="str">
        <f aca="false">IF(ISNUMBER(outYear),IF(FederalDepreciation&lt;&gt;"N/A",AP15,0),"")</f>
        <v/>
      </c>
      <c r="AQ18" s="123" t="str">
        <f aca="false">IF(ISNUMBER(outYear),IF(FederalDepreciation&lt;&gt;"N/A",AQ15,0),"")</f>
        <v/>
      </c>
      <c r="AR18" s="123" t="str">
        <f aca="false">IF(ISNUMBER(outYear),IF(FederalDepreciation&lt;&gt;"N/A",AR15,0),"")</f>
        <v/>
      </c>
      <c r="AS18" s="123" t="str">
        <f aca="false">IF(ISNUMBER(outYear),IF(FederalDepreciation&lt;&gt;"N/A",AS15,0),"")</f>
        <v/>
      </c>
      <c r="AT18" s="123" t="str">
        <f aca="false">IF(ISNUMBER(outYear),IF(FederalDepreciation&lt;&gt;"N/A",AT15,0),"")</f>
        <v/>
      </c>
      <c r="AU18" s="123" t="str">
        <f aca="false">IF(ISNUMBER(outYear),IF(FederalDepreciation&lt;&gt;"N/A",AU15,0),"")</f>
        <v/>
      </c>
      <c r="AV18" s="123" t="str">
        <f aca="false">IF(ISNUMBER(outYear),IF(FederalDepreciation&lt;&gt;"N/A",AV15,0),"")</f>
        <v/>
      </c>
      <c r="AW18" s="123" t="str">
        <f aca="false">IF(ISNUMBER(outYear),IF(FederalDepreciation&lt;&gt;"N/A",AW15,0),"")</f>
        <v/>
      </c>
      <c r="AX18" s="123" t="str">
        <f aca="false">IF(ISNUMBER(outYear),IF(FederalDepreciation&lt;&gt;"N/A",AX15,0),"")</f>
        <v/>
      </c>
      <c r="AY18" s="123" t="str">
        <f aca="false">IF(ISNUMBER(outYear),IF(FederalDepreciation&lt;&gt;"N/A",AY15,0),"")</f>
        <v/>
      </c>
      <c r="AZ18" s="123" t="str">
        <f aca="false">IF(ISNUMBER(outYear),IF(FederalDepreciation&lt;&gt;"N/A",AZ15,0),"")</f>
        <v/>
      </c>
      <c r="BA18" s="123" t="str">
        <f aca="false">IF(ISNUMBER(outYear),IF(FederalDepreciation&lt;&gt;"N/A",BA15,0),"")</f>
        <v/>
      </c>
      <c r="BB18" s="123" t="str">
        <f aca="false">IF(ISNUMBER(outYear),IF(FederalDepreciation&lt;&gt;"N/A",BB15,0),"")</f>
        <v/>
      </c>
      <c r="BC18" s="123" t="str">
        <f aca="false">IF(ISNUMBER(outYear),IF(FederalDepreciation&lt;&gt;"N/A",BC15,0),"")</f>
        <v/>
      </c>
      <c r="BD18" s="123" t="str">
        <f aca="false">IF(ISNUMBER(outYear),IF(FederalDepreciation&lt;&gt;"N/A",BD15,0),"")</f>
        <v/>
      </c>
      <c r="BE18" s="123" t="str">
        <f aca="false">IF(ISNUMBER(outYear),IF(FederalDepreciation&lt;&gt;"N/A",BE15,0),"")</f>
        <v/>
      </c>
      <c r="BF18" s="123" t="str">
        <f aca="false">IF(ISNUMBER(outYear),IF(FederalDepreciation&lt;&gt;"N/A",BF15,0),"")</f>
        <v/>
      </c>
      <c r="BG18" s="123" t="str">
        <f aca="false">IF(ISNUMBER(outYear),IF(FederalDepreciation&lt;&gt;"N/A",BG15,0),"")</f>
        <v/>
      </c>
      <c r="BH18" s="123" t="str">
        <f aca="false">IF(ISNUMBER(outYear),IF(FederalDepreciation&lt;&gt;"N/A",BH15,0),"")</f>
        <v/>
      </c>
      <c r="BI18" s="123" t="str">
        <f aca="false">IF(ISNUMBER(outYear),IF(FederalDepreciation&lt;&gt;"N/A",BI15,0),"")</f>
        <v/>
      </c>
      <c r="BJ18" s="123" t="str">
        <f aca="false">IF(ISNUMBER(outYear),IF(FederalDepreciation&lt;&gt;"N/A",BJ15,0),"")</f>
        <v/>
      </c>
      <c r="BK18" s="123" t="str">
        <f aca="false">IF(ISNUMBER(outYear),IF(FederalDepreciation&lt;&gt;"N/A",BK15,0),"")</f>
        <v/>
      </c>
      <c r="BL18" s="123" t="str">
        <f aca="false">IF(ISNUMBER(outYear),IF(FederalDepreciation&lt;&gt;"N/A",BL15,0),"")</f>
        <v/>
      </c>
      <c r="BM18" s="123" t="str">
        <f aca="false">IF(ISNUMBER(outYear),IF(FederalDepreciation&lt;&gt;"N/A",BM15,0),"")</f>
        <v/>
      </c>
      <c r="BN18" s="123" t="str">
        <f aca="false">IF(ISNUMBER(outYear),IF(FederalDepreciation&lt;&gt;"N/A",BN15,0),"")</f>
        <v/>
      </c>
      <c r="BO18" s="123" t="str">
        <f aca="false">IF(ISNUMBER(outYear),IF(FederalDepreciation&lt;&gt;"N/A",BO15,0),"")</f>
        <v/>
      </c>
      <c r="BP18" s="123" t="str">
        <f aca="false">IF(ISNUMBER(outYear),IF(FederalDepreciation&lt;&gt;"N/A",BP15,0),"")</f>
        <v/>
      </c>
      <c r="BQ18" s="123" t="str">
        <f aca="false">IF(ISNUMBER(outYear),IF(FederalDepreciation&lt;&gt;"N/A",BQ15,0),"")</f>
        <v/>
      </c>
      <c r="BR18" s="123" t="str">
        <f aca="false">IF(ISNUMBER(outYear),IF(FederalDepreciation&lt;&gt;"N/A",BR15,0),"")</f>
        <v/>
      </c>
      <c r="BS18" s="123" t="str">
        <f aca="false">IF(ISNUMBER(outYear),IF(FederalDepreciation&lt;&gt;"N/A",BS15,0),"")</f>
        <v/>
      </c>
      <c r="BT18" s="123" t="str">
        <f aca="false">IF(ISNUMBER(outYear),IF(FederalDepreciation&lt;&gt;"N/A",BT15,0),"")</f>
        <v/>
      </c>
      <c r="BU18" s="123" t="str">
        <f aca="false">IF(ISNUMBER(outYear),IF(FederalDepreciation&lt;&gt;"N/A",BU15,0),"")</f>
        <v/>
      </c>
      <c r="BV18" s="123" t="str">
        <f aca="false">IF(ISNUMBER(outYear),IF(FederalDepreciation&lt;&gt;"N/A",BV15,0),"")</f>
        <v/>
      </c>
      <c r="BW18" s="123" t="str">
        <f aca="false">IF(ISNUMBER(outYear),IF(FederalDepreciation&lt;&gt;"N/A",BW15,0),"")</f>
        <v/>
      </c>
      <c r="BX18" s="123" t="str">
        <f aca="false">IF(ISNUMBER(outYear),IF(FederalDepreciation&lt;&gt;"N/A",BX15,0),"")</f>
        <v/>
      </c>
      <c r="BY18" s="123" t="str">
        <f aca="false">IF(ISNUMBER(outYear),IF(FederalDepreciation&lt;&gt;"N/A",BY15,0),"")</f>
        <v/>
      </c>
      <c r="BZ18" s="123" t="str">
        <f aca="false">IF(ISNUMBER(outYear),IF(FederalDepreciation&lt;&gt;"N/A",BZ15,0),"")</f>
        <v/>
      </c>
      <c r="CA18" s="123" t="str">
        <f aca="false">IF(ISNUMBER(outYear),IF(FederalDepreciation&lt;&gt;"N/A",CA15,0),"")</f>
        <v/>
      </c>
      <c r="CB18" s="123" t="str">
        <f aca="false">IF(ISNUMBER(outYear),IF(FederalDepreciation&lt;&gt;"N/A",CB15,0),"")</f>
        <v/>
      </c>
      <c r="CC18" s="123" t="str">
        <f aca="false">IF(ISNUMBER(outYear),IF(FederalDepreciation&lt;&gt;"N/A",CC15,0),"")</f>
        <v/>
      </c>
      <c r="CD18" s="123" t="str">
        <f aca="false">IF(ISNUMBER(outYear),IF(FederalDepreciation&lt;&gt;"N/A",CD15,0),"")</f>
        <v/>
      </c>
      <c r="CE18" s="123" t="str">
        <f aca="false">IF(ISNUMBER(outYear),IF(FederalDepreciation&lt;&gt;"N/A",CE15,0),"")</f>
        <v/>
      </c>
      <c r="CF18" s="123" t="str">
        <f aca="false">IF(ISNUMBER(outYear),IF(FederalDepreciation&lt;&gt;"N/A",CF15,0),"")</f>
        <v/>
      </c>
      <c r="CG18" s="123" t="str">
        <f aca="false">IF(ISNUMBER(outYear),IF(FederalDepreciation&lt;&gt;"N/A",CG15,0),"")</f>
        <v/>
      </c>
      <c r="CH18" s="123" t="str">
        <f aca="false">IF(ISNUMBER(outYear),IF(FederalDepreciation&lt;&gt;"N/A",CH15,0),"")</f>
        <v/>
      </c>
      <c r="CI18" s="123" t="str">
        <f aca="false">IF(ISNUMBER(outYear),IF(FederalDepreciation&lt;&gt;"N/A",CI15,0),"")</f>
        <v/>
      </c>
      <c r="CJ18" s="123" t="str">
        <f aca="false">IF(ISNUMBER(outYear),IF(FederalDepreciation&lt;&gt;"N/A",CJ15,0),"")</f>
        <v/>
      </c>
      <c r="CK18" s="123" t="str">
        <f aca="false">IF(ISNUMBER(outYear),IF(FederalDepreciation&lt;&gt;"N/A",CK15,0),"")</f>
        <v/>
      </c>
      <c r="CL18" s="123" t="str">
        <f aca="false">IF(ISNUMBER(outYear),IF(FederalDepreciation&lt;&gt;"N/A",CL15,0),"")</f>
        <v/>
      </c>
      <c r="CM18" s="123" t="str">
        <f aca="false">IF(ISNUMBER(outYear),IF(FederalDepreciation&lt;&gt;"N/A",CM15,0),"")</f>
        <v/>
      </c>
      <c r="CN18" s="123" t="str">
        <f aca="false">IF(ISNUMBER(outYear),IF(FederalDepreciation&lt;&gt;"N/A",CN15,0),"")</f>
        <v/>
      </c>
      <c r="CO18" s="123" t="str">
        <f aca="false">IF(ISNUMBER(outYear),IF(FederalDepreciation&lt;&gt;"N/A",CO15,0),"")</f>
        <v/>
      </c>
      <c r="CP18" s="123" t="str">
        <f aca="false">IF(ISNUMBER(outYear),IF(FederalDepreciation&lt;&gt;"N/A",CP15,0),"")</f>
        <v/>
      </c>
      <c r="CQ18" s="123" t="str">
        <f aca="false">IF(ISNUMBER(outYear),IF(FederalDepreciation&lt;&gt;"N/A",CQ15,0),"")</f>
        <v/>
      </c>
      <c r="CR18" s="123" t="str">
        <f aca="false">IF(ISNUMBER(outYear),IF(FederalDepreciation&lt;&gt;"N/A",CR15,0),"")</f>
        <v/>
      </c>
      <c r="CS18" s="123" t="str">
        <f aca="false">IF(ISNUMBER(outYear),IF(FederalDepreciation&lt;&gt;"N/A",CS15,0),"")</f>
        <v/>
      </c>
      <c r="CT18" s="123" t="str">
        <f aca="false">IF(ISNUMBER(outYear),IF(FederalDepreciation&lt;&gt;"N/A",CT15,0),"")</f>
        <v/>
      </c>
      <c r="CU18" s="123" t="str">
        <f aca="false">IF(ISNUMBER(outYear),IF(FederalDepreciation&lt;&gt;"N/A",CU15,0),"")</f>
        <v/>
      </c>
      <c r="CV18" s="123" t="str">
        <f aca="false">IF(ISNUMBER(outYear),IF(FederalDepreciation&lt;&gt;"N/A",CV15,0),"")</f>
        <v/>
      </c>
      <c r="CW18" s="123" t="str">
        <f aca="false">IF(ISNUMBER(outYear),IF(FederalDepreciation&lt;&gt;"N/A",CW15,0),"")</f>
        <v/>
      </c>
      <c r="CX18" s="123" t="str">
        <f aca="false">IF(ISNUMBER(outYear),IF(FederalDepreciation&lt;&gt;"N/A",CX15,0),"")</f>
        <v/>
      </c>
    </row>
    <row r="19" customFormat="false" ht="12.75" hidden="false" customHeight="false" outlineLevel="0" collapsed="false">
      <c r="A19" s="118"/>
      <c r="B19" s="133"/>
      <c r="C19" s="137"/>
      <c r="D19" s="137"/>
      <c r="E19" s="137"/>
      <c r="F19" s="137"/>
      <c r="G19" s="137"/>
      <c r="H19" s="137"/>
      <c r="I19" s="137"/>
      <c r="J19" s="137"/>
      <c r="K19" s="137"/>
      <c r="L19" s="137"/>
      <c r="M19" s="137"/>
      <c r="N19" s="137"/>
      <c r="O19" s="137"/>
      <c r="P19" s="137"/>
      <c r="Q19" s="137"/>
      <c r="R19" s="137"/>
      <c r="S19" s="137"/>
      <c r="T19" s="137"/>
      <c r="U19" s="137"/>
      <c r="V19" s="137"/>
      <c r="W19" s="137"/>
      <c r="X19" s="137"/>
      <c r="Y19" s="137"/>
      <c r="Z19" s="137"/>
      <c r="AA19" s="137"/>
      <c r="AB19" s="137"/>
      <c r="AC19" s="137"/>
      <c r="AD19" s="137"/>
      <c r="AE19" s="137"/>
      <c r="AF19" s="137"/>
      <c r="AG19" s="137"/>
      <c r="AH19" s="137"/>
      <c r="AI19" s="137"/>
      <c r="AJ19" s="137"/>
      <c r="AK19" s="137"/>
      <c r="AL19" s="137"/>
      <c r="AM19" s="137"/>
      <c r="AN19" s="137"/>
      <c r="AO19" s="137"/>
      <c r="AP19" s="137"/>
      <c r="AQ19" s="137"/>
      <c r="AR19" s="137"/>
      <c r="AS19" s="137"/>
      <c r="AT19" s="137"/>
      <c r="AU19" s="137"/>
      <c r="AV19" s="137"/>
      <c r="AW19" s="137"/>
      <c r="AX19" s="137"/>
      <c r="AY19" s="137"/>
      <c r="AZ19" s="137"/>
      <c r="BA19" s="137"/>
      <c r="BB19" s="137"/>
      <c r="BC19" s="137"/>
      <c r="BD19" s="137"/>
      <c r="BE19" s="137"/>
      <c r="BF19" s="137"/>
      <c r="BG19" s="137"/>
      <c r="BH19" s="137"/>
      <c r="BI19" s="137"/>
      <c r="BJ19" s="137"/>
      <c r="BK19" s="137"/>
      <c r="BL19" s="137"/>
      <c r="BM19" s="137"/>
      <c r="BN19" s="137"/>
      <c r="BO19" s="137"/>
      <c r="BP19" s="137"/>
      <c r="BQ19" s="137"/>
      <c r="BR19" s="137"/>
      <c r="BS19" s="137"/>
      <c r="BT19" s="137"/>
      <c r="BU19" s="137"/>
      <c r="BV19" s="137"/>
      <c r="BW19" s="137"/>
      <c r="BX19" s="137"/>
      <c r="BY19" s="137"/>
      <c r="BZ19" s="137"/>
      <c r="CA19" s="137"/>
      <c r="CB19" s="137"/>
      <c r="CC19" s="137"/>
      <c r="CD19" s="137"/>
      <c r="CE19" s="137"/>
      <c r="CF19" s="137"/>
      <c r="CG19" s="137"/>
      <c r="CH19" s="137"/>
      <c r="CI19" s="137"/>
      <c r="CJ19" s="137"/>
      <c r="CK19" s="137"/>
      <c r="CL19" s="137"/>
      <c r="CM19" s="137"/>
      <c r="CN19" s="137"/>
      <c r="CO19" s="137"/>
      <c r="CP19" s="137"/>
      <c r="CQ19" s="137"/>
      <c r="CR19" s="137"/>
      <c r="CS19" s="137"/>
      <c r="CT19" s="137"/>
      <c r="CU19" s="137"/>
      <c r="CV19" s="137"/>
      <c r="CW19" s="137"/>
      <c r="CX19" s="137"/>
    </row>
    <row r="20" customFormat="false" ht="12.75" hidden="false" customHeight="false" outlineLevel="0" collapsed="false">
      <c r="A20" s="141" t="s">
        <v>86</v>
      </c>
      <c r="B20" s="142"/>
      <c r="C20" s="142"/>
      <c r="D20" s="142"/>
      <c r="E20" s="142"/>
      <c r="F20" s="142"/>
      <c r="G20" s="142"/>
      <c r="H20" s="142"/>
      <c r="I20" s="142"/>
      <c r="J20" s="142"/>
      <c r="K20" s="142"/>
      <c r="L20" s="142"/>
      <c r="M20" s="142"/>
      <c r="N20" s="142"/>
      <c r="O20" s="142"/>
      <c r="P20" s="142"/>
      <c r="Q20" s="142"/>
      <c r="R20" s="142"/>
      <c r="S20" s="142"/>
      <c r="T20" s="142"/>
      <c r="U20" s="142"/>
      <c r="V20" s="142"/>
      <c r="W20" s="142"/>
      <c r="X20" s="142"/>
      <c r="Y20" s="142"/>
      <c r="Z20" s="142"/>
      <c r="AA20" s="142"/>
      <c r="AB20" s="142"/>
      <c r="AC20" s="142"/>
      <c r="AD20" s="142"/>
      <c r="AE20" s="142"/>
      <c r="AF20" s="142"/>
      <c r="AG20" s="142"/>
      <c r="AH20" s="142"/>
      <c r="AI20" s="142"/>
      <c r="AJ20" s="142"/>
      <c r="AK20" s="142"/>
      <c r="AL20" s="142"/>
      <c r="AM20" s="142"/>
      <c r="AN20" s="142"/>
      <c r="AO20" s="142"/>
      <c r="AP20" s="142"/>
      <c r="AQ20" s="142"/>
      <c r="AR20" s="142"/>
      <c r="AS20" s="142"/>
      <c r="AT20" s="142"/>
      <c r="AU20" s="142"/>
      <c r="AV20" s="142"/>
      <c r="AW20" s="142"/>
      <c r="AX20" s="142"/>
      <c r="AY20" s="142"/>
      <c r="AZ20" s="142"/>
      <c r="BA20" s="142"/>
      <c r="BB20" s="142"/>
      <c r="BC20" s="142"/>
      <c r="BD20" s="142"/>
      <c r="BE20" s="142"/>
      <c r="BF20" s="142"/>
      <c r="BG20" s="142"/>
      <c r="BH20" s="142"/>
      <c r="BI20" s="142"/>
      <c r="BJ20" s="142"/>
      <c r="BK20" s="142"/>
      <c r="BL20" s="142"/>
      <c r="BM20" s="142"/>
      <c r="BN20" s="142"/>
      <c r="BO20" s="142"/>
      <c r="BP20" s="142"/>
      <c r="BQ20" s="142"/>
      <c r="BR20" s="142"/>
      <c r="BS20" s="142"/>
      <c r="BT20" s="142"/>
      <c r="BU20" s="142"/>
      <c r="BV20" s="142"/>
      <c r="BW20" s="142"/>
      <c r="BX20" s="142"/>
      <c r="BY20" s="142"/>
      <c r="BZ20" s="142"/>
      <c r="CA20" s="142"/>
      <c r="CB20" s="142"/>
      <c r="CC20" s="142"/>
      <c r="CD20" s="142"/>
      <c r="CE20" s="142"/>
      <c r="CF20" s="142"/>
      <c r="CG20" s="142"/>
      <c r="CH20" s="142"/>
      <c r="CI20" s="142"/>
      <c r="CJ20" s="142"/>
      <c r="CK20" s="142"/>
      <c r="CL20" s="142"/>
      <c r="CM20" s="142"/>
      <c r="CN20" s="142"/>
      <c r="CO20" s="142"/>
      <c r="CP20" s="142"/>
      <c r="CQ20" s="142"/>
      <c r="CR20" s="142"/>
      <c r="CS20" s="142"/>
      <c r="CT20" s="142"/>
      <c r="CU20" s="142"/>
      <c r="CV20" s="142"/>
      <c r="CW20" s="142"/>
      <c r="CX20" s="143"/>
    </row>
    <row r="21" customFormat="false" ht="12.75" hidden="false" customHeight="false" outlineLevel="0" collapsed="false">
      <c r="A21" s="144" t="s">
        <v>87</v>
      </c>
      <c r="B21" s="145"/>
      <c r="C21" s="145"/>
      <c r="D21" s="145"/>
      <c r="E21" s="145"/>
      <c r="F21" s="145"/>
      <c r="G21" s="145"/>
      <c r="H21" s="145"/>
      <c r="I21" s="145"/>
      <c r="J21" s="145"/>
      <c r="K21" s="145"/>
      <c r="L21" s="145"/>
      <c r="M21" s="145"/>
      <c r="N21" s="145"/>
      <c r="O21" s="145"/>
      <c r="P21" s="145"/>
      <c r="Q21" s="145"/>
      <c r="R21" s="145"/>
      <c r="S21" s="145"/>
      <c r="T21" s="145"/>
      <c r="U21" s="145"/>
      <c r="V21" s="145"/>
      <c r="W21" s="145"/>
      <c r="X21" s="145"/>
      <c r="Y21" s="145"/>
      <c r="Z21" s="145"/>
      <c r="AA21" s="145"/>
      <c r="AB21" s="145"/>
      <c r="AC21" s="145"/>
      <c r="AD21" s="145"/>
      <c r="AE21" s="145"/>
      <c r="AF21" s="145"/>
      <c r="AG21" s="145"/>
      <c r="AH21" s="145"/>
      <c r="AI21" s="145"/>
      <c r="AJ21" s="145"/>
      <c r="AK21" s="145"/>
      <c r="AL21" s="145"/>
      <c r="AM21" s="145"/>
      <c r="AN21" s="145"/>
      <c r="AO21" s="145"/>
      <c r="AP21" s="145"/>
      <c r="AQ21" s="145"/>
      <c r="AR21" s="145"/>
      <c r="AS21" s="145"/>
      <c r="AT21" s="145"/>
      <c r="AU21" s="145"/>
      <c r="AV21" s="145"/>
      <c r="AW21" s="145"/>
      <c r="AX21" s="145"/>
      <c r="AY21" s="145"/>
      <c r="AZ21" s="145"/>
      <c r="BA21" s="145"/>
      <c r="BB21" s="145"/>
      <c r="BC21" s="145"/>
      <c r="BD21" s="145"/>
      <c r="BE21" s="145"/>
      <c r="BF21" s="145"/>
      <c r="BG21" s="145"/>
      <c r="BH21" s="145"/>
      <c r="BI21" s="145"/>
      <c r="BJ21" s="145"/>
      <c r="BK21" s="145"/>
      <c r="BL21" s="145"/>
      <c r="BM21" s="145"/>
      <c r="BN21" s="145"/>
      <c r="BO21" s="145"/>
      <c r="BP21" s="145"/>
      <c r="BQ21" s="145"/>
      <c r="BR21" s="145"/>
      <c r="BS21" s="145"/>
      <c r="BT21" s="145"/>
      <c r="BU21" s="145"/>
      <c r="BV21" s="145"/>
      <c r="BW21" s="145"/>
      <c r="BX21" s="145"/>
      <c r="BY21" s="145"/>
      <c r="BZ21" s="145"/>
      <c r="CA21" s="145"/>
      <c r="CB21" s="145"/>
      <c r="CC21" s="145"/>
      <c r="CD21" s="145"/>
      <c r="CE21" s="145"/>
      <c r="CF21" s="145"/>
      <c r="CG21" s="145"/>
      <c r="CH21" s="145"/>
      <c r="CI21" s="145"/>
      <c r="CJ21" s="145"/>
      <c r="CK21" s="145"/>
      <c r="CL21" s="145"/>
      <c r="CM21" s="145"/>
      <c r="CN21" s="145"/>
      <c r="CO21" s="145"/>
      <c r="CP21" s="145"/>
      <c r="CQ21" s="145"/>
      <c r="CR21" s="145"/>
      <c r="CS21" s="145"/>
      <c r="CT21" s="145"/>
      <c r="CU21" s="145"/>
      <c r="CV21" s="145"/>
      <c r="CW21" s="145"/>
      <c r="CX21" s="146"/>
    </row>
    <row r="22" customFormat="false" ht="12.75" hidden="false" customHeight="false" outlineLevel="0" collapsed="false">
      <c r="A22" s="147" t="s">
        <v>88</v>
      </c>
      <c r="B22" s="148" t="n">
        <f aca="false">total_installed_cost-C37-C42</f>
        <v>542718</v>
      </c>
      <c r="C22" s="145"/>
      <c r="D22" s="145"/>
      <c r="E22" s="145"/>
      <c r="F22" s="145"/>
      <c r="G22" s="145"/>
      <c r="H22" s="145"/>
      <c r="I22" s="145"/>
      <c r="J22" s="145"/>
      <c r="K22" s="145"/>
      <c r="L22" s="145"/>
      <c r="M22" s="145"/>
      <c r="N22" s="145"/>
      <c r="O22" s="145"/>
      <c r="P22" s="145"/>
      <c r="Q22" s="145"/>
      <c r="R22" s="145"/>
      <c r="S22" s="145"/>
      <c r="T22" s="145"/>
      <c r="U22" s="145"/>
      <c r="V22" s="145"/>
      <c r="W22" s="145"/>
      <c r="X22" s="145"/>
      <c r="Y22" s="145"/>
      <c r="Z22" s="145"/>
      <c r="AA22" s="145"/>
      <c r="AB22" s="145"/>
      <c r="AC22" s="145"/>
      <c r="AD22" s="145"/>
      <c r="AE22" s="145"/>
      <c r="AF22" s="145"/>
      <c r="AG22" s="145"/>
      <c r="AH22" s="145"/>
      <c r="AI22" s="145"/>
      <c r="AJ22" s="145"/>
      <c r="AK22" s="145"/>
      <c r="AL22" s="145"/>
      <c r="AM22" s="145"/>
      <c r="AN22" s="145"/>
      <c r="AO22" s="145"/>
      <c r="AP22" s="145"/>
      <c r="AQ22" s="145"/>
      <c r="AR22" s="145"/>
      <c r="AS22" s="145"/>
      <c r="AT22" s="145"/>
      <c r="AU22" s="145"/>
      <c r="AV22" s="145"/>
      <c r="AW22" s="145"/>
      <c r="AX22" s="145"/>
      <c r="AY22" s="145"/>
      <c r="AZ22" s="145"/>
      <c r="BA22" s="145"/>
      <c r="BB22" s="145"/>
      <c r="BC22" s="145"/>
      <c r="BD22" s="145"/>
      <c r="BE22" s="145"/>
      <c r="BF22" s="145"/>
      <c r="BG22" s="145"/>
      <c r="BH22" s="145"/>
      <c r="BI22" s="145"/>
      <c r="BJ22" s="145"/>
      <c r="BK22" s="145"/>
      <c r="BL22" s="145"/>
      <c r="BM22" s="145"/>
      <c r="BN22" s="145"/>
      <c r="BO22" s="145"/>
      <c r="BP22" s="145"/>
      <c r="BQ22" s="145"/>
      <c r="BR22" s="145"/>
      <c r="BS22" s="145"/>
      <c r="BT22" s="145"/>
      <c r="BU22" s="145"/>
      <c r="BV22" s="145"/>
      <c r="BW22" s="145"/>
      <c r="BX22" s="145"/>
      <c r="BY22" s="145"/>
      <c r="BZ22" s="145"/>
      <c r="CA22" s="145"/>
      <c r="CB22" s="145"/>
      <c r="CC22" s="145"/>
      <c r="CD22" s="145"/>
      <c r="CE22" s="145"/>
      <c r="CF22" s="145"/>
      <c r="CG22" s="145"/>
      <c r="CH22" s="145"/>
      <c r="CI22" s="145"/>
      <c r="CJ22" s="145"/>
      <c r="CK22" s="145"/>
      <c r="CL22" s="145"/>
      <c r="CM22" s="145"/>
      <c r="CN22" s="145"/>
      <c r="CO22" s="145"/>
      <c r="CP22" s="145"/>
      <c r="CQ22" s="145"/>
      <c r="CR22" s="145"/>
      <c r="CS22" s="145"/>
      <c r="CT22" s="145"/>
      <c r="CU22" s="145"/>
      <c r="CV22" s="145"/>
      <c r="CW22" s="145"/>
      <c r="CX22" s="146"/>
    </row>
    <row r="23" customFormat="false" ht="12.75" hidden="false" customHeight="false" outlineLevel="0" collapsed="false">
      <c r="A23" s="147" t="s">
        <v>89</v>
      </c>
      <c r="B23" s="149" t="n">
        <f aca="false">B22*debt_fraction/100</f>
        <v>542718</v>
      </c>
      <c r="C23" s="145"/>
      <c r="D23" s="145"/>
      <c r="E23" s="145"/>
      <c r="F23" s="145"/>
      <c r="G23" s="145"/>
      <c r="H23" s="145"/>
      <c r="I23" s="145"/>
      <c r="J23" s="145"/>
      <c r="K23" s="145"/>
      <c r="L23" s="145"/>
      <c r="M23" s="145"/>
      <c r="N23" s="145"/>
      <c r="O23" s="145"/>
      <c r="P23" s="145"/>
      <c r="Q23" s="145"/>
      <c r="R23" s="145"/>
      <c r="S23" s="145"/>
      <c r="T23" s="145"/>
      <c r="U23" s="145"/>
      <c r="V23" s="145"/>
      <c r="W23" s="145"/>
      <c r="X23" s="145"/>
      <c r="Y23" s="145"/>
      <c r="Z23" s="145"/>
      <c r="AA23" s="145"/>
      <c r="AB23" s="145"/>
      <c r="AC23" s="145"/>
      <c r="AD23" s="145"/>
      <c r="AE23" s="145"/>
      <c r="AF23" s="145"/>
      <c r="AG23" s="145"/>
      <c r="AH23" s="145"/>
      <c r="AI23" s="145"/>
      <c r="AJ23" s="145"/>
      <c r="AK23" s="145"/>
      <c r="AL23" s="145"/>
      <c r="AM23" s="145"/>
      <c r="AN23" s="145"/>
      <c r="AO23" s="145"/>
      <c r="AP23" s="145"/>
      <c r="AQ23" s="145"/>
      <c r="AR23" s="145"/>
      <c r="AS23" s="145"/>
      <c r="AT23" s="145"/>
      <c r="AU23" s="145"/>
      <c r="AV23" s="145"/>
      <c r="AW23" s="145"/>
      <c r="AX23" s="145"/>
      <c r="AY23" s="145"/>
      <c r="AZ23" s="145"/>
      <c r="BA23" s="145"/>
      <c r="BB23" s="145"/>
      <c r="BC23" s="145"/>
      <c r="BD23" s="145"/>
      <c r="BE23" s="145"/>
      <c r="BF23" s="145"/>
      <c r="BG23" s="145"/>
      <c r="BH23" s="145"/>
      <c r="BI23" s="145"/>
      <c r="BJ23" s="145"/>
      <c r="BK23" s="145"/>
      <c r="BL23" s="145"/>
      <c r="BM23" s="145"/>
      <c r="BN23" s="145"/>
      <c r="BO23" s="145"/>
      <c r="BP23" s="145"/>
      <c r="BQ23" s="145"/>
      <c r="BR23" s="145"/>
      <c r="BS23" s="145"/>
      <c r="BT23" s="145"/>
      <c r="BU23" s="145"/>
      <c r="BV23" s="145"/>
      <c r="BW23" s="145"/>
      <c r="BX23" s="145"/>
      <c r="BY23" s="145"/>
      <c r="BZ23" s="145"/>
      <c r="CA23" s="145"/>
      <c r="CB23" s="145"/>
      <c r="CC23" s="145"/>
      <c r="CD23" s="145"/>
      <c r="CE23" s="145"/>
      <c r="CF23" s="145"/>
      <c r="CG23" s="145"/>
      <c r="CH23" s="145"/>
      <c r="CI23" s="145"/>
      <c r="CJ23" s="145"/>
      <c r="CK23" s="145"/>
      <c r="CL23" s="145"/>
      <c r="CM23" s="145"/>
      <c r="CN23" s="145"/>
      <c r="CO23" s="145"/>
      <c r="CP23" s="145"/>
      <c r="CQ23" s="145"/>
      <c r="CR23" s="145"/>
      <c r="CS23" s="145"/>
      <c r="CT23" s="145"/>
      <c r="CU23" s="145"/>
      <c r="CV23" s="145"/>
      <c r="CW23" s="145"/>
      <c r="CX23" s="146"/>
    </row>
    <row r="24" customFormat="false" ht="12.75" hidden="false" customHeight="false" outlineLevel="0" collapsed="false">
      <c r="A24" s="147" t="s">
        <v>90</v>
      </c>
      <c r="B24" s="148" t="n">
        <v>0</v>
      </c>
      <c r="C24" s="145"/>
      <c r="D24" s="145"/>
      <c r="E24" s="145"/>
      <c r="F24" s="145"/>
      <c r="G24" s="145"/>
      <c r="H24" s="145"/>
      <c r="I24" s="145"/>
      <c r="J24" s="145"/>
      <c r="K24" s="145"/>
      <c r="L24" s="145"/>
      <c r="M24" s="145"/>
      <c r="N24" s="145"/>
      <c r="O24" s="145"/>
      <c r="P24" s="145"/>
      <c r="Q24" s="145"/>
      <c r="R24" s="145"/>
      <c r="S24" s="145"/>
      <c r="T24" s="145"/>
      <c r="U24" s="145"/>
      <c r="V24" s="145"/>
      <c r="W24" s="145"/>
      <c r="X24" s="145"/>
      <c r="Y24" s="145"/>
      <c r="Z24" s="145"/>
      <c r="AA24" s="145"/>
      <c r="AB24" s="145"/>
      <c r="AC24" s="145"/>
      <c r="AD24" s="145"/>
      <c r="AE24" s="145"/>
      <c r="AF24" s="145"/>
      <c r="AG24" s="145"/>
      <c r="AH24" s="145"/>
      <c r="AI24" s="145"/>
      <c r="AJ24" s="145"/>
      <c r="AK24" s="145"/>
      <c r="AL24" s="145"/>
      <c r="AM24" s="145"/>
      <c r="AN24" s="145"/>
      <c r="AO24" s="145"/>
      <c r="AP24" s="145"/>
      <c r="AQ24" s="145"/>
      <c r="AR24" s="145"/>
      <c r="AS24" s="145"/>
      <c r="AT24" s="145"/>
      <c r="AU24" s="145"/>
      <c r="AV24" s="145"/>
      <c r="AW24" s="145"/>
      <c r="AX24" s="145"/>
      <c r="AY24" s="145"/>
      <c r="AZ24" s="145"/>
      <c r="BA24" s="145"/>
      <c r="BB24" s="145"/>
      <c r="BC24" s="145"/>
      <c r="BD24" s="145"/>
      <c r="BE24" s="145"/>
      <c r="BF24" s="145"/>
      <c r="BG24" s="145"/>
      <c r="BH24" s="145"/>
      <c r="BI24" s="145"/>
      <c r="BJ24" s="145"/>
      <c r="BK24" s="145"/>
      <c r="BL24" s="145"/>
      <c r="BM24" s="145"/>
      <c r="BN24" s="145"/>
      <c r="BO24" s="145"/>
      <c r="BP24" s="145"/>
      <c r="BQ24" s="145"/>
      <c r="BR24" s="145"/>
      <c r="BS24" s="145"/>
      <c r="BT24" s="145"/>
      <c r="BU24" s="145"/>
      <c r="BV24" s="145"/>
      <c r="BW24" s="145"/>
      <c r="BX24" s="145"/>
      <c r="BY24" s="145"/>
      <c r="BZ24" s="145"/>
      <c r="CA24" s="145"/>
      <c r="CB24" s="145"/>
      <c r="CC24" s="145"/>
      <c r="CD24" s="145"/>
      <c r="CE24" s="145"/>
      <c r="CF24" s="145"/>
      <c r="CG24" s="145"/>
      <c r="CH24" s="145"/>
      <c r="CI24" s="145"/>
      <c r="CJ24" s="145"/>
      <c r="CK24" s="145"/>
      <c r="CL24" s="145"/>
      <c r="CM24" s="145"/>
      <c r="CN24" s="145"/>
      <c r="CO24" s="145"/>
      <c r="CP24" s="145"/>
      <c r="CQ24" s="145"/>
      <c r="CR24" s="145"/>
      <c r="CS24" s="145"/>
      <c r="CT24" s="145"/>
      <c r="CU24" s="145"/>
      <c r="CV24" s="145"/>
      <c r="CW24" s="145"/>
      <c r="CX24" s="146"/>
    </row>
    <row r="25" customFormat="false" ht="12.75" hidden="false" customHeight="false" outlineLevel="0" collapsed="false">
      <c r="A25" s="144" t="s">
        <v>91</v>
      </c>
      <c r="B25" s="148"/>
      <c r="C25" s="145"/>
      <c r="D25" s="145"/>
      <c r="E25" s="145"/>
      <c r="F25" s="145"/>
      <c r="G25" s="145"/>
      <c r="H25" s="145"/>
      <c r="I25" s="145"/>
      <c r="J25" s="145"/>
      <c r="K25" s="145"/>
      <c r="L25" s="145"/>
      <c r="M25" s="145"/>
      <c r="N25" s="145"/>
      <c r="O25" s="145"/>
      <c r="P25" s="145"/>
      <c r="Q25" s="145"/>
      <c r="R25" s="145"/>
      <c r="S25" s="145"/>
      <c r="T25" s="145"/>
      <c r="U25" s="145"/>
      <c r="V25" s="145"/>
      <c r="W25" s="145"/>
      <c r="X25" s="145"/>
      <c r="Y25" s="145"/>
      <c r="Z25" s="145"/>
      <c r="AA25" s="145"/>
      <c r="AB25" s="145"/>
      <c r="AC25" s="145"/>
      <c r="AD25" s="145"/>
      <c r="AE25" s="145"/>
      <c r="AF25" s="145"/>
      <c r="AG25" s="145"/>
      <c r="AH25" s="145"/>
      <c r="AI25" s="145"/>
      <c r="AJ25" s="145"/>
      <c r="AK25" s="145"/>
      <c r="AL25" s="145"/>
      <c r="AM25" s="145"/>
      <c r="AN25" s="145"/>
      <c r="AO25" s="145"/>
      <c r="AP25" s="145"/>
      <c r="AQ25" s="145"/>
      <c r="AR25" s="145"/>
      <c r="AS25" s="145"/>
      <c r="AT25" s="145"/>
      <c r="AU25" s="145"/>
      <c r="AV25" s="145"/>
      <c r="AW25" s="145"/>
      <c r="AX25" s="145"/>
      <c r="AY25" s="145"/>
      <c r="AZ25" s="145"/>
      <c r="BA25" s="145"/>
      <c r="BB25" s="145"/>
      <c r="BC25" s="145"/>
      <c r="BD25" s="145"/>
      <c r="BE25" s="145"/>
      <c r="BF25" s="145"/>
      <c r="BG25" s="145"/>
      <c r="BH25" s="145"/>
      <c r="BI25" s="145"/>
      <c r="BJ25" s="145"/>
      <c r="BK25" s="145"/>
      <c r="BL25" s="145"/>
      <c r="BM25" s="145"/>
      <c r="BN25" s="145"/>
      <c r="BO25" s="145"/>
      <c r="BP25" s="145"/>
      <c r="BQ25" s="145"/>
      <c r="BR25" s="145"/>
      <c r="BS25" s="145"/>
      <c r="BT25" s="145"/>
      <c r="BU25" s="145"/>
      <c r="BV25" s="145"/>
      <c r="BW25" s="145"/>
      <c r="BX25" s="145"/>
      <c r="BY25" s="145"/>
      <c r="BZ25" s="145"/>
      <c r="CA25" s="145"/>
      <c r="CB25" s="145"/>
      <c r="CC25" s="145"/>
      <c r="CD25" s="145"/>
      <c r="CE25" s="145"/>
      <c r="CF25" s="145"/>
      <c r="CG25" s="145"/>
      <c r="CH25" s="145"/>
      <c r="CI25" s="145"/>
      <c r="CJ25" s="145"/>
      <c r="CK25" s="145"/>
      <c r="CL25" s="145"/>
      <c r="CM25" s="145"/>
      <c r="CN25" s="145"/>
      <c r="CO25" s="145"/>
      <c r="CP25" s="145"/>
      <c r="CQ25" s="145"/>
      <c r="CR25" s="145"/>
      <c r="CS25" s="145"/>
      <c r="CT25" s="145"/>
      <c r="CU25" s="145"/>
      <c r="CV25" s="145"/>
      <c r="CW25" s="145"/>
      <c r="CX25" s="146"/>
    </row>
    <row r="26" customFormat="false" ht="12.75" hidden="false" customHeight="false" outlineLevel="0" collapsed="false">
      <c r="A26" s="147" t="s">
        <v>92</v>
      </c>
      <c r="B26" s="148"/>
      <c r="C26" s="148" t="n">
        <f aca="false">IF(loan_term=0, 0, B23)</f>
        <v>0</v>
      </c>
      <c r="D26" s="148" t="n">
        <f aca="false">IF(ISNUMBER(outYear),C26-C28,"")</f>
        <v>0</v>
      </c>
      <c r="E26" s="148" t="n">
        <f aca="false">IF(ISNUMBER(outYear),D26-D28,"")</f>
        <v>0</v>
      </c>
      <c r="F26" s="148" t="n">
        <f aca="false">IF(ISNUMBER(outYear),E26-E28,"")</f>
        <v>0</v>
      </c>
      <c r="G26" s="148" t="n">
        <f aca="false">IF(ISNUMBER(outYear),F26-F28,"")</f>
        <v>0</v>
      </c>
      <c r="H26" s="148" t="n">
        <f aca="false">IF(ISNUMBER(outYear),G26-G28,"")</f>
        <v>0</v>
      </c>
      <c r="I26" s="148" t="n">
        <f aca="false">IF(ISNUMBER(outYear),H26-H28,"")</f>
        <v>0</v>
      </c>
      <c r="J26" s="148" t="n">
        <f aca="false">IF(ISNUMBER(outYear),I26-I28,"")</f>
        <v>0</v>
      </c>
      <c r="K26" s="148" t="n">
        <f aca="false">IF(ISNUMBER(outYear),J26-J28,"")</f>
        <v>0</v>
      </c>
      <c r="L26" s="148" t="n">
        <f aca="false">IF(ISNUMBER(outYear),K26-K28,"")</f>
        <v>0</v>
      </c>
      <c r="M26" s="148" t="n">
        <f aca="false">IF(ISNUMBER(outYear),L26-L28,"")</f>
        <v>0</v>
      </c>
      <c r="N26" s="148" t="n">
        <f aca="false">IF(ISNUMBER(outYear),M26-M28,"")</f>
        <v>0</v>
      </c>
      <c r="O26" s="148" t="n">
        <f aca="false">IF(ISNUMBER(outYear),N26-N28,"")</f>
        <v>0</v>
      </c>
      <c r="P26" s="148" t="n">
        <f aca="false">IF(ISNUMBER(outYear),O26-O28,"")</f>
        <v>0</v>
      </c>
      <c r="Q26" s="148" t="n">
        <f aca="false">IF(ISNUMBER(outYear),P26-P28,"")</f>
        <v>0</v>
      </c>
      <c r="R26" s="148" t="n">
        <f aca="false">IF(ISNUMBER(outYear),Q26-Q28,"")</f>
        <v>0</v>
      </c>
      <c r="S26" s="148" t="n">
        <f aca="false">IF(ISNUMBER(outYear),R26-R28,"")</f>
        <v>0</v>
      </c>
      <c r="T26" s="148" t="n">
        <f aca="false">IF(ISNUMBER(outYear),S26-S28,"")</f>
        <v>0</v>
      </c>
      <c r="U26" s="148" t="n">
        <f aca="false">IF(ISNUMBER(outYear),T26-T28,"")</f>
        <v>0</v>
      </c>
      <c r="V26" s="148" t="n">
        <f aca="false">IF(ISNUMBER(outYear),U26-U28,"")</f>
        <v>0</v>
      </c>
      <c r="W26" s="148" t="n">
        <f aca="false">IF(ISNUMBER(outYear),V26-V28,"")</f>
        <v>0</v>
      </c>
      <c r="X26" s="148" t="n">
        <f aca="false">IF(ISNUMBER(outYear),W26-W28,"")</f>
        <v>0</v>
      </c>
      <c r="Y26" s="148" t="n">
        <f aca="false">IF(ISNUMBER(outYear),X26-X28,"")</f>
        <v>0</v>
      </c>
      <c r="Z26" s="148" t="n">
        <f aca="false">IF(ISNUMBER(outYear),Y26-Y28,"")</f>
        <v>0</v>
      </c>
      <c r="AA26" s="148" t="n">
        <f aca="false">IF(ISNUMBER(outYear),Z26-Z28,"")</f>
        <v>0</v>
      </c>
      <c r="AB26" s="148"/>
      <c r="AC26" s="148"/>
      <c r="AD26" s="148"/>
      <c r="AE26" s="148"/>
      <c r="AF26" s="148"/>
      <c r="AG26" s="148"/>
      <c r="AH26" s="148"/>
      <c r="AI26" s="148"/>
      <c r="AJ26" s="148"/>
      <c r="AK26" s="148"/>
      <c r="AL26" s="148"/>
      <c r="AM26" s="148"/>
      <c r="AN26" s="148"/>
      <c r="AO26" s="148"/>
      <c r="AP26" s="148"/>
      <c r="AQ26" s="148"/>
      <c r="AR26" s="148"/>
      <c r="AS26" s="148"/>
      <c r="AT26" s="148"/>
      <c r="AU26" s="148"/>
      <c r="AV26" s="148"/>
      <c r="AW26" s="148"/>
      <c r="AX26" s="148"/>
      <c r="AY26" s="148"/>
      <c r="AZ26" s="148"/>
      <c r="BA26" s="148"/>
      <c r="BB26" s="148"/>
      <c r="BC26" s="148"/>
      <c r="BD26" s="148"/>
      <c r="BE26" s="148"/>
      <c r="BF26" s="148"/>
      <c r="BG26" s="148"/>
      <c r="BH26" s="148"/>
      <c r="BI26" s="148"/>
      <c r="BJ26" s="148"/>
      <c r="BK26" s="148"/>
      <c r="BL26" s="148"/>
      <c r="BM26" s="148"/>
      <c r="BN26" s="148"/>
      <c r="BO26" s="148"/>
      <c r="BP26" s="148"/>
      <c r="BQ26" s="148"/>
      <c r="BR26" s="148"/>
      <c r="BS26" s="148"/>
      <c r="BT26" s="148"/>
      <c r="BU26" s="148"/>
      <c r="BV26" s="148"/>
      <c r="BW26" s="148"/>
      <c r="BX26" s="148"/>
      <c r="BY26" s="148"/>
      <c r="BZ26" s="148"/>
      <c r="CA26" s="148"/>
      <c r="CB26" s="148"/>
      <c r="CC26" s="148"/>
      <c r="CD26" s="148"/>
      <c r="CE26" s="148"/>
      <c r="CF26" s="148"/>
      <c r="CG26" s="148"/>
      <c r="CH26" s="148"/>
      <c r="CI26" s="148"/>
      <c r="CJ26" s="148"/>
      <c r="CK26" s="148"/>
      <c r="CL26" s="148"/>
      <c r="CM26" s="148"/>
      <c r="CN26" s="148"/>
      <c r="CO26" s="148"/>
      <c r="CP26" s="148"/>
      <c r="CQ26" s="148"/>
      <c r="CR26" s="148"/>
      <c r="CS26" s="148"/>
      <c r="CT26" s="148"/>
      <c r="CU26" s="148"/>
      <c r="CV26" s="148"/>
      <c r="CW26" s="148"/>
      <c r="CX26" s="148"/>
    </row>
    <row r="27" customFormat="false" ht="12.75" hidden="false" customHeight="false" outlineLevel="0" collapsed="false">
      <c r="A27" s="147" t="s">
        <v>93</v>
      </c>
      <c r="B27" s="145"/>
      <c r="C27" s="148" t="n">
        <f aca="false">IF(ISNUMBER(outYear),IF(outYear&gt;loan_term,0,C26*loan_rate/100),"")</f>
        <v>0</v>
      </c>
      <c r="D27" s="148" t="n">
        <f aca="false">IF(ISNUMBER(outYear),IF(outYear&gt;loan_term,0,D26*loan_rate/100),"")</f>
        <v>0</v>
      </c>
      <c r="E27" s="148" t="n">
        <f aca="false">IF(ISNUMBER(outYear),IF(outYear&gt;loan_term,0,E26*loan_rate/100),"")</f>
        <v>0</v>
      </c>
      <c r="F27" s="148" t="n">
        <f aca="false">IF(ISNUMBER(outYear),IF(outYear&gt;loan_term,0,F26*loan_rate/100),"")</f>
        <v>0</v>
      </c>
      <c r="G27" s="148" t="n">
        <f aca="false">IF(ISNUMBER(outYear),IF(outYear&gt;loan_term,0,G26*loan_rate/100),"")</f>
        <v>0</v>
      </c>
      <c r="H27" s="148" t="n">
        <f aca="false">IF(ISNUMBER(outYear),IF(outYear&gt;loan_term,0,H26*loan_rate/100),"")</f>
        <v>0</v>
      </c>
      <c r="I27" s="148" t="n">
        <f aca="false">IF(ISNUMBER(outYear),IF(outYear&gt;loan_term,0,I26*loan_rate/100),"")</f>
        <v>0</v>
      </c>
      <c r="J27" s="148" t="n">
        <f aca="false">IF(ISNUMBER(outYear),IF(outYear&gt;loan_term,0,J26*loan_rate/100),"")</f>
        <v>0</v>
      </c>
      <c r="K27" s="148" t="n">
        <f aca="false">IF(ISNUMBER(outYear),IF(outYear&gt;loan_term,0,K26*loan_rate/100),"")</f>
        <v>0</v>
      </c>
      <c r="L27" s="148" t="n">
        <f aca="false">IF(ISNUMBER(outYear),IF(outYear&gt;loan_term,0,L26*loan_rate/100),"")</f>
        <v>0</v>
      </c>
      <c r="M27" s="148" t="n">
        <f aca="false">IF(ISNUMBER(outYear),IF(outYear&gt;loan_term,0,M26*loan_rate/100),"")</f>
        <v>0</v>
      </c>
      <c r="N27" s="148" t="n">
        <f aca="false">IF(ISNUMBER(outYear),IF(outYear&gt;loan_term,0,N26*loan_rate/100),"")</f>
        <v>0</v>
      </c>
      <c r="O27" s="148" t="n">
        <f aca="false">IF(ISNUMBER(outYear),IF(outYear&gt;loan_term,0,O26*loan_rate/100),"")</f>
        <v>0</v>
      </c>
      <c r="P27" s="148" t="n">
        <f aca="false">IF(ISNUMBER(outYear),IF(outYear&gt;loan_term,0,P26*loan_rate/100),"")</f>
        <v>0</v>
      </c>
      <c r="Q27" s="148" t="n">
        <f aca="false">IF(ISNUMBER(outYear),IF(outYear&gt;loan_term,0,Q26*loan_rate/100),"")</f>
        <v>0</v>
      </c>
      <c r="R27" s="148" t="n">
        <f aca="false">IF(ISNUMBER(outYear),IF(outYear&gt;loan_term,0,R26*loan_rate/100),"")</f>
        <v>0</v>
      </c>
      <c r="S27" s="148" t="n">
        <f aca="false">IF(ISNUMBER(outYear),IF(outYear&gt;loan_term,0,S26*loan_rate/100),"")</f>
        <v>0</v>
      </c>
      <c r="T27" s="148" t="n">
        <f aca="false">IF(ISNUMBER(outYear),IF(outYear&gt;loan_term,0,T26*loan_rate/100),"")</f>
        <v>0</v>
      </c>
      <c r="U27" s="148" t="n">
        <f aca="false">IF(ISNUMBER(outYear),IF(outYear&gt;loan_term,0,U26*loan_rate/100),"")</f>
        <v>0</v>
      </c>
      <c r="V27" s="148" t="n">
        <f aca="false">IF(ISNUMBER(outYear),IF(outYear&gt;loan_term,0,V26*loan_rate/100),"")</f>
        <v>0</v>
      </c>
      <c r="W27" s="148" t="n">
        <f aca="false">IF(ISNUMBER(outYear),IF(outYear&gt;loan_term,0,W26*loan_rate/100),"")</f>
        <v>0</v>
      </c>
      <c r="X27" s="148" t="n">
        <f aca="false">IF(ISNUMBER(outYear),IF(outYear&gt;loan_term,0,X26*loan_rate/100),"")</f>
        <v>0</v>
      </c>
      <c r="Y27" s="148" t="n">
        <f aca="false">IF(ISNUMBER(outYear),IF(outYear&gt;loan_term,0,Y26*loan_rate/100),"")</f>
        <v>0</v>
      </c>
      <c r="Z27" s="148" t="n">
        <f aca="false">IF(ISNUMBER(outYear),IF(outYear&gt;loan_term,0,Z26*loan_rate/100),"")</f>
        <v>0</v>
      </c>
      <c r="AA27" s="148" t="n">
        <f aca="false">IF(ISNUMBER(outYear),IF(outYear&gt;loan_term,0,AA26*loan_rate/100),"")</f>
        <v>0</v>
      </c>
      <c r="AB27" s="148"/>
      <c r="AC27" s="148"/>
      <c r="AD27" s="148"/>
      <c r="AE27" s="148"/>
      <c r="AF27" s="148"/>
      <c r="AG27" s="148"/>
      <c r="AH27" s="148"/>
      <c r="AI27" s="148"/>
      <c r="AJ27" s="148"/>
      <c r="AK27" s="148"/>
      <c r="AL27" s="148"/>
      <c r="AM27" s="148"/>
      <c r="AN27" s="148"/>
      <c r="AO27" s="148"/>
      <c r="AP27" s="148"/>
      <c r="AQ27" s="148"/>
      <c r="AR27" s="148"/>
      <c r="AS27" s="148"/>
      <c r="AT27" s="148"/>
      <c r="AU27" s="148"/>
      <c r="AV27" s="148"/>
      <c r="AW27" s="148"/>
      <c r="AX27" s="148"/>
      <c r="AY27" s="148"/>
      <c r="AZ27" s="148"/>
      <c r="BA27" s="148"/>
      <c r="BB27" s="148"/>
      <c r="BC27" s="148"/>
      <c r="BD27" s="148"/>
      <c r="BE27" s="148"/>
      <c r="BF27" s="148"/>
      <c r="BG27" s="148"/>
      <c r="BH27" s="148"/>
      <c r="BI27" s="148"/>
      <c r="BJ27" s="148"/>
      <c r="BK27" s="148"/>
      <c r="BL27" s="148"/>
      <c r="BM27" s="148"/>
      <c r="BN27" s="148"/>
      <c r="BO27" s="148"/>
      <c r="BP27" s="148"/>
      <c r="BQ27" s="148"/>
      <c r="BR27" s="148"/>
      <c r="BS27" s="148"/>
      <c r="BT27" s="148"/>
      <c r="BU27" s="148"/>
      <c r="BV27" s="148"/>
      <c r="BW27" s="148"/>
      <c r="BX27" s="148"/>
      <c r="BY27" s="148"/>
      <c r="BZ27" s="148"/>
      <c r="CA27" s="148"/>
      <c r="CB27" s="148"/>
      <c r="CC27" s="148"/>
      <c r="CD27" s="148"/>
      <c r="CE27" s="148"/>
      <c r="CF27" s="148"/>
      <c r="CG27" s="148"/>
      <c r="CH27" s="148"/>
      <c r="CI27" s="148"/>
      <c r="CJ27" s="148"/>
      <c r="CK27" s="148"/>
      <c r="CL27" s="148"/>
      <c r="CM27" s="148"/>
      <c r="CN27" s="148"/>
      <c r="CO27" s="148"/>
      <c r="CP27" s="148"/>
      <c r="CQ27" s="148"/>
      <c r="CR27" s="148"/>
      <c r="CS27" s="148"/>
      <c r="CT27" s="148"/>
      <c r="CU27" s="148"/>
      <c r="CV27" s="148"/>
      <c r="CW27" s="148"/>
      <c r="CX27" s="148"/>
    </row>
    <row r="28" customFormat="false" ht="12.75" hidden="false" customHeight="false" outlineLevel="0" collapsed="false">
      <c r="A28" s="147" t="s">
        <v>94</v>
      </c>
      <c r="B28" s="145"/>
      <c r="C28" s="148" t="n">
        <f aca="false">IF(ISNUMBER(outYear),IF(outYear&gt;loan_term,0,-PPMT(loan_rate/100,outYear,loan_term,$B$23,0,0)),"")</f>
        <v>0</v>
      </c>
      <c r="D28" s="148" t="n">
        <f aca="false">IF(ISNUMBER(outYear),IF(outYear&gt;loan_term,0,-PPMT(loan_rate/100,outYear,loan_term,$B$23,0,0)),"")</f>
        <v>0</v>
      </c>
      <c r="E28" s="148" t="n">
        <f aca="false">IF(ISNUMBER(outYear),IF(outYear&gt;loan_term,0,-PPMT(loan_rate/100,outYear,loan_term,$B$23,0,0)),"")</f>
        <v>0</v>
      </c>
      <c r="F28" s="148" t="n">
        <f aca="false">IF(ISNUMBER(outYear),IF(outYear&gt;loan_term,0,-PPMT(loan_rate/100,outYear,loan_term,$B$23,0,0)),"")</f>
        <v>0</v>
      </c>
      <c r="G28" s="148" t="n">
        <f aca="false">IF(ISNUMBER(outYear),IF(outYear&gt;loan_term,0,-PPMT(loan_rate/100,outYear,loan_term,$B$23,0,0)),"")</f>
        <v>0</v>
      </c>
      <c r="H28" s="148" t="n">
        <f aca="false">IF(ISNUMBER(outYear),IF(outYear&gt;loan_term,0,-PPMT(loan_rate/100,outYear,loan_term,$B$23,0,0)),"")</f>
        <v>0</v>
      </c>
      <c r="I28" s="148" t="n">
        <f aca="false">IF(ISNUMBER(outYear),IF(outYear&gt;loan_term,0,-PPMT(loan_rate/100,outYear,loan_term,$B$23,0,0)),"")</f>
        <v>0</v>
      </c>
      <c r="J28" s="148" t="n">
        <f aca="false">IF(ISNUMBER(outYear),IF(outYear&gt;loan_term,0,-PPMT(loan_rate/100,outYear,loan_term,$B$23,0,0)),"")</f>
        <v>0</v>
      </c>
      <c r="K28" s="148" t="n">
        <f aca="false">IF(ISNUMBER(outYear),IF(outYear&gt;loan_term,0,-PPMT(loan_rate/100,outYear,loan_term,$B$23,0,0)),"")</f>
        <v>0</v>
      </c>
      <c r="L28" s="148" t="n">
        <f aca="false">IF(ISNUMBER(outYear),IF(outYear&gt;loan_term,0,-PPMT(loan_rate/100,outYear,loan_term,$B$23,0,0)),"")</f>
        <v>0</v>
      </c>
      <c r="M28" s="148" t="n">
        <f aca="false">IF(ISNUMBER(outYear),IF(outYear&gt;loan_term,0,-PPMT(loan_rate/100,outYear,loan_term,$B$23,0,0)),"")</f>
        <v>0</v>
      </c>
      <c r="N28" s="148" t="n">
        <f aca="false">IF(ISNUMBER(outYear),IF(outYear&gt;loan_term,0,-PPMT(loan_rate/100,outYear,loan_term,$B$23,0,0)),"")</f>
        <v>0</v>
      </c>
      <c r="O28" s="148" t="n">
        <f aca="false">IF(ISNUMBER(outYear),IF(outYear&gt;loan_term,0,-PPMT(loan_rate/100,outYear,loan_term,$B$23,0,0)),"")</f>
        <v>0</v>
      </c>
      <c r="P28" s="148" t="n">
        <f aca="false">IF(ISNUMBER(outYear),IF(outYear&gt;loan_term,0,-PPMT(loan_rate/100,outYear,loan_term,$B$23,0,0)),"")</f>
        <v>0</v>
      </c>
      <c r="Q28" s="148" t="n">
        <f aca="false">IF(ISNUMBER(outYear),IF(outYear&gt;loan_term,0,-PPMT(loan_rate/100,outYear,loan_term,$B$23,0,0)),"")</f>
        <v>0</v>
      </c>
      <c r="R28" s="148" t="n">
        <f aca="false">IF(ISNUMBER(outYear),IF(outYear&gt;loan_term,0,-PPMT(loan_rate/100,outYear,loan_term,$B$23,0,0)),"")</f>
        <v>0</v>
      </c>
      <c r="S28" s="148" t="n">
        <f aca="false">IF(ISNUMBER(outYear),IF(outYear&gt;loan_term,0,-PPMT(loan_rate/100,outYear,loan_term,$B$23,0,0)),"")</f>
        <v>0</v>
      </c>
      <c r="T28" s="148" t="n">
        <f aca="false">IF(ISNUMBER(outYear),IF(outYear&gt;loan_term,0,-PPMT(loan_rate/100,outYear,loan_term,$B$23,0,0)),"")</f>
        <v>0</v>
      </c>
      <c r="U28" s="148" t="n">
        <f aca="false">IF(ISNUMBER(outYear),IF(outYear&gt;loan_term,0,-PPMT(loan_rate/100,outYear,loan_term,$B$23,0,0)),"")</f>
        <v>0</v>
      </c>
      <c r="V28" s="148" t="n">
        <f aca="false">IF(ISNUMBER(outYear),IF(outYear&gt;loan_term,0,-PPMT(loan_rate/100,outYear,loan_term,$B$23,0,0)),"")</f>
        <v>0</v>
      </c>
      <c r="W28" s="148" t="n">
        <f aca="false">IF(ISNUMBER(outYear),IF(outYear&gt;loan_term,0,-PPMT(loan_rate/100,outYear,loan_term,$B$23,0,0)),"")</f>
        <v>0</v>
      </c>
      <c r="X28" s="148" t="n">
        <f aca="false">IF(ISNUMBER(outYear),IF(outYear&gt;loan_term,0,-PPMT(loan_rate/100,outYear,loan_term,$B$23,0,0)),"")</f>
        <v>0</v>
      </c>
      <c r="Y28" s="148" t="n">
        <f aca="false">IF(ISNUMBER(outYear),IF(outYear&gt;loan_term,0,-PPMT(loan_rate/100,outYear,loan_term,$B$23,0,0)),"")</f>
        <v>0</v>
      </c>
      <c r="Z28" s="148" t="n">
        <f aca="false">IF(ISNUMBER(outYear),IF(outYear&gt;loan_term,0,-PPMT(loan_rate/100,outYear,loan_term,$B$23,0,0)),"")</f>
        <v>0</v>
      </c>
      <c r="AA28" s="148" t="n">
        <f aca="false">IF(ISNUMBER(outYear),IF(outYear&gt;loan_term,0,-PPMT(loan_rate/100,outYear,loan_term,$B$23,0,0)),"")</f>
        <v>0</v>
      </c>
      <c r="AB28" s="148"/>
      <c r="AC28" s="148"/>
      <c r="AD28" s="148"/>
      <c r="AE28" s="148"/>
      <c r="AF28" s="148"/>
      <c r="AG28" s="148"/>
      <c r="AH28" s="148"/>
      <c r="AI28" s="148"/>
      <c r="AJ28" s="148"/>
      <c r="AK28" s="148"/>
      <c r="AL28" s="148"/>
      <c r="AM28" s="148"/>
      <c r="AN28" s="148"/>
      <c r="AO28" s="148"/>
      <c r="AP28" s="148"/>
      <c r="AQ28" s="148"/>
      <c r="AR28" s="148"/>
      <c r="AS28" s="148"/>
      <c r="AT28" s="148"/>
      <c r="AU28" s="148"/>
      <c r="AV28" s="148"/>
      <c r="AW28" s="148"/>
      <c r="AX28" s="148"/>
      <c r="AY28" s="148"/>
      <c r="AZ28" s="148"/>
      <c r="BA28" s="148"/>
      <c r="BB28" s="148"/>
      <c r="BC28" s="148"/>
      <c r="BD28" s="148"/>
      <c r="BE28" s="148"/>
      <c r="BF28" s="148"/>
      <c r="BG28" s="148"/>
      <c r="BH28" s="148"/>
      <c r="BI28" s="148"/>
      <c r="BJ28" s="148"/>
      <c r="BK28" s="148"/>
      <c r="BL28" s="148"/>
      <c r="BM28" s="148"/>
      <c r="BN28" s="148"/>
      <c r="BO28" s="148"/>
      <c r="BP28" s="148"/>
      <c r="BQ28" s="148"/>
      <c r="BR28" s="148"/>
      <c r="BS28" s="148"/>
      <c r="BT28" s="148"/>
      <c r="BU28" s="148"/>
      <c r="BV28" s="148"/>
      <c r="BW28" s="148"/>
      <c r="BX28" s="148"/>
      <c r="BY28" s="148"/>
      <c r="BZ28" s="148"/>
      <c r="CA28" s="148"/>
      <c r="CB28" s="148"/>
      <c r="CC28" s="148"/>
      <c r="CD28" s="148"/>
      <c r="CE28" s="148"/>
      <c r="CF28" s="148"/>
      <c r="CG28" s="148"/>
      <c r="CH28" s="148"/>
      <c r="CI28" s="148"/>
      <c r="CJ28" s="148"/>
      <c r="CK28" s="148"/>
      <c r="CL28" s="148"/>
      <c r="CM28" s="148"/>
      <c r="CN28" s="148"/>
      <c r="CO28" s="148"/>
      <c r="CP28" s="148"/>
      <c r="CQ28" s="148"/>
      <c r="CR28" s="148"/>
      <c r="CS28" s="148"/>
      <c r="CT28" s="148"/>
      <c r="CU28" s="148"/>
      <c r="CV28" s="148"/>
      <c r="CW28" s="148"/>
      <c r="CX28" s="148"/>
    </row>
    <row r="29" customFormat="false" ht="12.75" hidden="false" customHeight="false" outlineLevel="0" collapsed="false">
      <c r="A29" s="150" t="s">
        <v>95</v>
      </c>
      <c r="B29" s="151"/>
      <c r="C29" s="152" t="n">
        <f aca="false">IF(ISNUMBER(outYear),+C27+C28,"")</f>
        <v>0</v>
      </c>
      <c r="D29" s="152" t="n">
        <f aca="false">IF(ISNUMBER(outYear),+D27+D28,"")</f>
        <v>0</v>
      </c>
      <c r="E29" s="152" t="n">
        <f aca="false">IF(ISNUMBER(outYear),+E27+E28,"")</f>
        <v>0</v>
      </c>
      <c r="F29" s="152" t="n">
        <f aca="false">IF(ISNUMBER(outYear),+F27+F28,"")</f>
        <v>0</v>
      </c>
      <c r="G29" s="152" t="n">
        <f aca="false">IF(ISNUMBER(outYear),+G27+G28,"")</f>
        <v>0</v>
      </c>
      <c r="H29" s="152" t="n">
        <f aca="false">IF(ISNUMBER(outYear),+H27+H28,"")</f>
        <v>0</v>
      </c>
      <c r="I29" s="152" t="n">
        <f aca="false">IF(ISNUMBER(outYear),+I27+I28,"")</f>
        <v>0</v>
      </c>
      <c r="J29" s="152" t="n">
        <f aca="false">IF(ISNUMBER(outYear),+J27+J28,"")</f>
        <v>0</v>
      </c>
      <c r="K29" s="152" t="n">
        <f aca="false">IF(ISNUMBER(outYear),+K27+K28,"")</f>
        <v>0</v>
      </c>
      <c r="L29" s="152" t="n">
        <f aca="false">IF(ISNUMBER(outYear),+L27+L28,"")</f>
        <v>0</v>
      </c>
      <c r="M29" s="152" t="n">
        <f aca="false">IF(ISNUMBER(outYear),+M27+M28,"")</f>
        <v>0</v>
      </c>
      <c r="N29" s="152" t="n">
        <f aca="false">IF(ISNUMBER(outYear),+N27+N28,"")</f>
        <v>0</v>
      </c>
      <c r="O29" s="152" t="n">
        <f aca="false">IF(ISNUMBER(outYear),+O27+O28,"")</f>
        <v>0</v>
      </c>
      <c r="P29" s="152" t="n">
        <f aca="false">IF(ISNUMBER(outYear),+P27+P28,"")</f>
        <v>0</v>
      </c>
      <c r="Q29" s="152" t="n">
        <f aca="false">IF(ISNUMBER(outYear),+Q27+Q28,"")</f>
        <v>0</v>
      </c>
      <c r="R29" s="152" t="n">
        <f aca="false">IF(ISNUMBER(outYear),+R27+R28,"")</f>
        <v>0</v>
      </c>
      <c r="S29" s="152" t="n">
        <f aca="false">IF(ISNUMBER(outYear),+S27+S28,"")</f>
        <v>0</v>
      </c>
      <c r="T29" s="152" t="n">
        <f aca="false">IF(ISNUMBER(outYear),+T27+T28,"")</f>
        <v>0</v>
      </c>
      <c r="U29" s="152" t="n">
        <f aca="false">IF(ISNUMBER(outYear),+U27+U28,"")</f>
        <v>0</v>
      </c>
      <c r="V29" s="152" t="n">
        <f aca="false">IF(ISNUMBER(outYear),+V27+V28,"")</f>
        <v>0</v>
      </c>
      <c r="W29" s="152" t="n">
        <f aca="false">IF(ISNUMBER(outYear),+W27+W28,"")</f>
        <v>0</v>
      </c>
      <c r="X29" s="152" t="n">
        <f aca="false">IF(ISNUMBER(outYear),+X27+X28,"")</f>
        <v>0</v>
      </c>
      <c r="Y29" s="152" t="n">
        <f aca="false">IF(ISNUMBER(outYear),+Y27+Y28,"")</f>
        <v>0</v>
      </c>
      <c r="Z29" s="152" t="n">
        <f aca="false">IF(ISNUMBER(outYear),+Z27+Z28,"")</f>
        <v>0</v>
      </c>
      <c r="AA29" s="152" t="n">
        <f aca="false">IF(ISNUMBER(outYear),+AA27+AA28,"")</f>
        <v>0</v>
      </c>
      <c r="AB29" s="152"/>
      <c r="AC29" s="152"/>
      <c r="AD29" s="152"/>
      <c r="AE29" s="152"/>
      <c r="AF29" s="152"/>
      <c r="AG29" s="152"/>
      <c r="AH29" s="152"/>
      <c r="AI29" s="152"/>
      <c r="AJ29" s="152"/>
      <c r="AK29" s="152"/>
      <c r="AL29" s="152"/>
      <c r="AM29" s="152"/>
      <c r="AN29" s="152"/>
      <c r="AO29" s="152"/>
      <c r="AP29" s="152"/>
      <c r="AQ29" s="152"/>
      <c r="AR29" s="152"/>
      <c r="AS29" s="152"/>
      <c r="AT29" s="152"/>
      <c r="AU29" s="152"/>
      <c r="AV29" s="152"/>
      <c r="AW29" s="152"/>
      <c r="AX29" s="152"/>
      <c r="AY29" s="152"/>
      <c r="AZ29" s="152"/>
      <c r="BA29" s="152"/>
      <c r="BB29" s="152"/>
      <c r="BC29" s="152"/>
      <c r="BD29" s="152"/>
      <c r="BE29" s="152"/>
      <c r="BF29" s="152"/>
      <c r="BG29" s="152"/>
      <c r="BH29" s="152"/>
      <c r="BI29" s="152"/>
      <c r="BJ29" s="152"/>
      <c r="BK29" s="152"/>
      <c r="BL29" s="152"/>
      <c r="BM29" s="152"/>
      <c r="BN29" s="152"/>
      <c r="BO29" s="152"/>
      <c r="BP29" s="152"/>
      <c r="BQ29" s="152"/>
      <c r="BR29" s="152"/>
      <c r="BS29" s="152"/>
      <c r="BT29" s="152"/>
      <c r="BU29" s="152"/>
      <c r="BV29" s="152"/>
      <c r="BW29" s="152"/>
      <c r="BX29" s="152"/>
      <c r="BY29" s="152"/>
      <c r="BZ29" s="152"/>
      <c r="CA29" s="152"/>
      <c r="CB29" s="152"/>
      <c r="CC29" s="152"/>
      <c r="CD29" s="152"/>
      <c r="CE29" s="152"/>
      <c r="CF29" s="152"/>
      <c r="CG29" s="152"/>
      <c r="CH29" s="152"/>
      <c r="CI29" s="152"/>
      <c r="CJ29" s="152"/>
      <c r="CK29" s="152"/>
      <c r="CL29" s="152"/>
      <c r="CM29" s="152"/>
      <c r="CN29" s="152"/>
      <c r="CO29" s="152"/>
      <c r="CP29" s="152"/>
      <c r="CQ29" s="152"/>
      <c r="CR29" s="152"/>
      <c r="CS29" s="152"/>
      <c r="CT29" s="152"/>
      <c r="CU29" s="152"/>
      <c r="CV29" s="152"/>
      <c r="CW29" s="152"/>
      <c r="CX29" s="152"/>
    </row>
    <row r="30" customFormat="false" ht="12.75" hidden="false" customHeight="false" outlineLevel="0" collapsed="false">
      <c r="A30" s="144"/>
      <c r="B30" s="145"/>
      <c r="C30" s="148"/>
      <c r="D30" s="148"/>
      <c r="E30" s="148"/>
      <c r="F30" s="148"/>
      <c r="G30" s="148"/>
      <c r="H30" s="148"/>
      <c r="I30" s="148"/>
      <c r="J30" s="148"/>
      <c r="K30" s="148"/>
      <c r="L30" s="148"/>
      <c r="M30" s="148"/>
      <c r="N30" s="148"/>
      <c r="O30" s="148"/>
      <c r="P30" s="148"/>
      <c r="Q30" s="148"/>
      <c r="R30" s="148"/>
      <c r="S30" s="148"/>
      <c r="T30" s="148"/>
      <c r="U30" s="148"/>
      <c r="V30" s="148"/>
      <c r="W30" s="148"/>
      <c r="X30" s="148"/>
      <c r="Y30" s="148"/>
      <c r="Z30" s="148"/>
      <c r="AA30" s="148"/>
      <c r="AB30" s="148"/>
      <c r="AC30" s="148"/>
      <c r="AD30" s="148"/>
      <c r="AE30" s="148"/>
      <c r="AF30" s="148"/>
      <c r="AG30" s="148"/>
      <c r="AH30" s="148"/>
      <c r="AI30" s="148"/>
      <c r="AJ30" s="148"/>
      <c r="AK30" s="148"/>
      <c r="AL30" s="148"/>
      <c r="AM30" s="148"/>
      <c r="AN30" s="148"/>
      <c r="AO30" s="148"/>
      <c r="AP30" s="148"/>
      <c r="AQ30" s="148"/>
      <c r="AR30" s="148"/>
      <c r="AS30" s="148"/>
      <c r="AT30" s="148"/>
      <c r="AU30" s="148"/>
      <c r="AV30" s="148"/>
      <c r="AW30" s="148"/>
      <c r="AX30" s="148"/>
      <c r="AY30" s="148"/>
      <c r="AZ30" s="148"/>
      <c r="BA30" s="148"/>
      <c r="BB30" s="148"/>
      <c r="BC30" s="148"/>
      <c r="BD30" s="148"/>
      <c r="BE30" s="148"/>
      <c r="BF30" s="148"/>
      <c r="BG30" s="148"/>
      <c r="BH30" s="148"/>
      <c r="BI30" s="148"/>
      <c r="BJ30" s="148"/>
      <c r="BK30" s="148"/>
      <c r="BL30" s="148"/>
      <c r="BM30" s="148"/>
      <c r="BN30" s="148"/>
      <c r="BO30" s="148"/>
      <c r="BP30" s="148"/>
      <c r="BQ30" s="148"/>
      <c r="BR30" s="148"/>
      <c r="BS30" s="148"/>
      <c r="BT30" s="148"/>
      <c r="BU30" s="148"/>
      <c r="BV30" s="148"/>
      <c r="BW30" s="148"/>
      <c r="BX30" s="148"/>
      <c r="BY30" s="148"/>
      <c r="BZ30" s="148"/>
      <c r="CA30" s="148"/>
      <c r="CB30" s="148"/>
      <c r="CC30" s="148"/>
      <c r="CD30" s="148"/>
      <c r="CE30" s="148"/>
      <c r="CF30" s="148"/>
      <c r="CG30" s="148"/>
      <c r="CH30" s="148"/>
      <c r="CI30" s="148"/>
      <c r="CJ30" s="148"/>
      <c r="CK30" s="148"/>
      <c r="CL30" s="148"/>
      <c r="CM30" s="148"/>
      <c r="CN30" s="148"/>
      <c r="CO30" s="148"/>
      <c r="CP30" s="148"/>
      <c r="CQ30" s="148"/>
      <c r="CR30" s="148"/>
      <c r="CS30" s="148"/>
      <c r="CT30" s="148"/>
      <c r="CU30" s="148"/>
      <c r="CV30" s="148"/>
      <c r="CW30" s="148"/>
      <c r="CX30" s="148"/>
    </row>
    <row r="31" customFormat="false" ht="12.75" hidden="false" customHeight="false" outlineLevel="0" collapsed="false">
      <c r="A31" s="153" t="s">
        <v>96</v>
      </c>
      <c r="B31" s="123" t="n">
        <f aca="false">IF(loan_term=0,-B23,0)</f>
        <v>-542718</v>
      </c>
      <c r="C31" s="123" t="n">
        <f aca="false">IF(ISNUMBER(C2),-(C15+C29),"")</f>
        <v>-4391.72</v>
      </c>
      <c r="D31" s="123" t="n">
        <f aca="false">IF(ISNUMBER(D2),-(D15+D29),"")</f>
        <v>-4479.5544</v>
      </c>
      <c r="E31" s="123" t="n">
        <f aca="false">IF(ISNUMBER(E2),-(E15+E29),"")</f>
        <v>-4569.145488</v>
      </c>
      <c r="F31" s="123" t="n">
        <f aca="false">IF(ISNUMBER(F2),-(F15+F29),"")</f>
        <v>-4660.52839776</v>
      </c>
      <c r="G31" s="123" t="n">
        <f aca="false">IF(ISNUMBER(G2),-(G15+G29),"")</f>
        <v>-4753.7389657152</v>
      </c>
      <c r="H31" s="123" t="n">
        <f aca="false">IF(ISNUMBER(H2),-(H15+H29),"")</f>
        <v>-4848.8137450295</v>
      </c>
      <c r="I31" s="123" t="n">
        <f aca="false">IF(ISNUMBER(I2),-(I15+I29),"")</f>
        <v>-4945.79001993009</v>
      </c>
      <c r="J31" s="123" t="n">
        <f aca="false">IF(ISNUMBER(J2),-(J15+J29),"")</f>
        <v>-5044.7058203287</v>
      </c>
      <c r="K31" s="123" t="n">
        <f aca="false">IF(ISNUMBER(K2),-(K15+K29),"")</f>
        <v>-5145.59993673527</v>
      </c>
      <c r="L31" s="123" t="n">
        <f aca="false">IF(ISNUMBER(L2),-(L15+L29),"")</f>
        <v>-94880.4545821433</v>
      </c>
      <c r="M31" s="123" t="n">
        <f aca="false">IF(ISNUMBER(M2),-(M15+M29),"")</f>
        <v>-5353.48217417938</v>
      </c>
      <c r="N31" s="123" t="n">
        <f aca="false">IF(ISNUMBER(N2),-(N15+N29),"")</f>
        <v>-5460.55181766296</v>
      </c>
      <c r="O31" s="123" t="n">
        <f aca="false">IF(ISNUMBER(O2),-(O15+O29),"")</f>
        <v>-5569.76285401622</v>
      </c>
      <c r="P31" s="123" t="n">
        <f aca="false">IF(ISNUMBER(P2),-(P15+P29),"")</f>
        <v>-5681.15811109655</v>
      </c>
      <c r="Q31" s="123" t="n">
        <f aca="false">IF(ISNUMBER(Q2),-(Q15+Q29),"")</f>
        <v>-5794.78127331848</v>
      </c>
      <c r="R31" s="123" t="n">
        <f aca="false">IF(ISNUMBER(R2),-(R15+R29),"")</f>
        <v>-5910.67689878485</v>
      </c>
      <c r="S31" s="123" t="n">
        <f aca="false">IF(ISNUMBER(S2),-(S15+S29),"")</f>
        <v>-6028.89043676055</v>
      </c>
      <c r="T31" s="123" t="n">
        <f aca="false">IF(ISNUMBER(T2),-(T15+T29),"")</f>
        <v>-6149.46824549576</v>
      </c>
      <c r="U31" s="123" t="n">
        <f aca="false">IF(ISNUMBER(U2),-(U15+U29),"")</f>
        <v>-6272.45761040567</v>
      </c>
      <c r="V31" s="123" t="n">
        <f aca="false">IF(ISNUMBER(V2),-(V15+V29),"")</f>
        <v>-6397.90676261378</v>
      </c>
      <c r="W31" s="123" t="n">
        <f aca="false">IF(ISNUMBER(W2),-(W15+W29),"")</f>
        <v>-6525.86489786606</v>
      </c>
      <c r="X31" s="123" t="n">
        <f aca="false">IF(ISNUMBER(X2),-(X15+X29),"")</f>
        <v>-6656.38219582338</v>
      </c>
      <c r="Y31" s="123" t="n">
        <f aca="false">IF(ISNUMBER(Y2),-(Y15+Y29),"")</f>
        <v>-6789.50983973985</v>
      </c>
      <c r="Z31" s="123" t="n">
        <f aca="false">IF(ISNUMBER(Z2),-(Z15+Z29),"")</f>
        <v>-6925.30003653465</v>
      </c>
      <c r="AA31" s="123" t="n">
        <f aca="false">IF(ISNUMBER(AA2),-(AA15+AA29),"")</f>
        <v>-7063.80603726534</v>
      </c>
      <c r="AB31" s="123" t="str">
        <f aca="false">IF(ISNUMBER(AB2),-(AB15+#REF!),"")</f>
        <v/>
      </c>
      <c r="AC31" s="123" t="str">
        <f aca="false">IF(ISNUMBER(AC2),-(AC15+#REF!),"")</f>
        <v/>
      </c>
      <c r="AD31" s="123" t="str">
        <f aca="false">IF(ISNUMBER(AD2),-(AD15+#REF!),"")</f>
        <v/>
      </c>
      <c r="AE31" s="123" t="str">
        <f aca="false">IF(ISNUMBER(AE2),-(AE15+#REF!),"")</f>
        <v/>
      </c>
      <c r="AF31" s="123" t="str">
        <f aca="false">IF(ISNUMBER(AF2),-(AF15+#REF!),"")</f>
        <v/>
      </c>
      <c r="AG31" s="123" t="str">
        <f aca="false">IF(ISNUMBER(AG2),-(AG15+#REF!),"")</f>
        <v/>
      </c>
      <c r="AH31" s="123" t="str">
        <f aca="false">IF(ISNUMBER(AH2),-(AH15+#REF!),"")</f>
        <v/>
      </c>
      <c r="AI31" s="123" t="str">
        <f aca="false">IF(ISNUMBER(AI2),-(AI15+#REF!),"")</f>
        <v/>
      </c>
      <c r="AJ31" s="123" t="str">
        <f aca="false">IF(ISNUMBER(AJ2),-(AJ15+#REF!),"")</f>
        <v/>
      </c>
      <c r="AK31" s="123" t="str">
        <f aca="false">IF(ISNUMBER(AK2),-(AK15+#REF!),"")</f>
        <v/>
      </c>
      <c r="AL31" s="123" t="str">
        <f aca="false">IF(ISNUMBER(AL2),-(AL15+#REF!),"")</f>
        <v/>
      </c>
      <c r="AM31" s="123" t="str">
        <f aca="false">IF(ISNUMBER(AM2),-(AM15+#REF!),"")</f>
        <v/>
      </c>
      <c r="AN31" s="123" t="str">
        <f aca="false">IF(ISNUMBER(AN2),-(AN15+#REF!),"")</f>
        <v/>
      </c>
      <c r="AO31" s="123" t="str">
        <f aca="false">IF(ISNUMBER(AO2),-(AO15+#REF!),"")</f>
        <v/>
      </c>
      <c r="AP31" s="123" t="str">
        <f aca="false">IF(ISNUMBER(AP2),-(AP15+#REF!),"")</f>
        <v/>
      </c>
      <c r="AQ31" s="123" t="str">
        <f aca="false">IF(ISNUMBER(AQ2),-(AQ15+#REF!),"")</f>
        <v/>
      </c>
      <c r="AR31" s="123" t="str">
        <f aca="false">IF(ISNUMBER(AR2),-(AR15+#REF!),"")</f>
        <v/>
      </c>
      <c r="AS31" s="123" t="str">
        <f aca="false">IF(ISNUMBER(AS2),-(AS15+#REF!),"")</f>
        <v/>
      </c>
      <c r="AT31" s="123" t="str">
        <f aca="false">IF(ISNUMBER(AT2),-(AT15+#REF!),"")</f>
        <v/>
      </c>
      <c r="AU31" s="123" t="str">
        <f aca="false">IF(ISNUMBER(AU2),-(AU15+#REF!),"")</f>
        <v/>
      </c>
      <c r="AV31" s="123" t="str">
        <f aca="false">IF(ISNUMBER(AV2),-(AV15+#REF!),"")</f>
        <v/>
      </c>
      <c r="AW31" s="123" t="str">
        <f aca="false">IF(ISNUMBER(AW2),-(AW15+#REF!),"")</f>
        <v/>
      </c>
      <c r="AX31" s="123" t="str">
        <f aca="false">IF(ISNUMBER(AX2),-(AX15+#REF!),"")</f>
        <v/>
      </c>
      <c r="AY31" s="123" t="str">
        <f aca="false">IF(ISNUMBER(AY2),-(AY15+#REF!),"")</f>
        <v/>
      </c>
      <c r="AZ31" s="123" t="str">
        <f aca="false">IF(ISNUMBER(AZ2),-(AZ15+#REF!),"")</f>
        <v/>
      </c>
      <c r="BA31" s="123" t="str">
        <f aca="false">IF(ISNUMBER(BA2),-(BA15+#REF!),"")</f>
        <v/>
      </c>
      <c r="BB31" s="123" t="str">
        <f aca="false">IF(ISNUMBER(BB2),-(BB15+#REF!),"")</f>
        <v/>
      </c>
      <c r="BC31" s="123" t="str">
        <f aca="false">IF(ISNUMBER(BC2),-(BC15+#REF!),"")</f>
        <v/>
      </c>
      <c r="BD31" s="123" t="str">
        <f aca="false">IF(ISNUMBER(BD2),-(BD15+#REF!),"")</f>
        <v/>
      </c>
      <c r="BE31" s="123" t="str">
        <f aca="false">IF(ISNUMBER(BE2),-(BE15+#REF!),"")</f>
        <v/>
      </c>
      <c r="BF31" s="123" t="str">
        <f aca="false">IF(ISNUMBER(BF2),-(BF15+#REF!),"")</f>
        <v/>
      </c>
      <c r="BG31" s="123" t="str">
        <f aca="false">IF(ISNUMBER(BG2),-(BG15+#REF!),"")</f>
        <v/>
      </c>
      <c r="BH31" s="123" t="str">
        <f aca="false">IF(ISNUMBER(BH2),-(BH15+#REF!),"")</f>
        <v/>
      </c>
      <c r="BI31" s="123" t="str">
        <f aca="false">IF(ISNUMBER(BI2),-(BI15+#REF!),"")</f>
        <v/>
      </c>
      <c r="BJ31" s="123" t="str">
        <f aca="false">IF(ISNUMBER(BJ2),-(BJ15+#REF!),"")</f>
        <v/>
      </c>
      <c r="BK31" s="123" t="str">
        <f aca="false">IF(ISNUMBER(BK2),-(BK15+#REF!),"")</f>
        <v/>
      </c>
      <c r="BL31" s="123" t="str">
        <f aca="false">IF(ISNUMBER(BL2),-(BL15+#REF!),"")</f>
        <v/>
      </c>
      <c r="BM31" s="123" t="str">
        <f aca="false">IF(ISNUMBER(BM2),-(BM15+#REF!),"")</f>
        <v/>
      </c>
      <c r="BN31" s="123" t="str">
        <f aca="false">IF(ISNUMBER(BN2),-(BN15+#REF!),"")</f>
        <v/>
      </c>
      <c r="BO31" s="123" t="str">
        <f aca="false">IF(ISNUMBER(BO2),-(BO15+#REF!),"")</f>
        <v/>
      </c>
      <c r="BP31" s="123" t="str">
        <f aca="false">IF(ISNUMBER(BP2),-(BP15+#REF!),"")</f>
        <v/>
      </c>
      <c r="BQ31" s="123" t="str">
        <f aca="false">IF(ISNUMBER(BQ2),-(BQ15+#REF!),"")</f>
        <v/>
      </c>
      <c r="BR31" s="123" t="str">
        <f aca="false">IF(ISNUMBER(BR2),-(BR15+#REF!),"")</f>
        <v/>
      </c>
      <c r="BS31" s="123" t="str">
        <f aca="false">IF(ISNUMBER(BS2),-(BS15+#REF!),"")</f>
        <v/>
      </c>
      <c r="BT31" s="123" t="str">
        <f aca="false">IF(ISNUMBER(BT2),-(BT15+#REF!),"")</f>
        <v/>
      </c>
      <c r="BU31" s="123" t="str">
        <f aca="false">IF(ISNUMBER(BU2),-(BU15+#REF!),"")</f>
        <v/>
      </c>
      <c r="BV31" s="123" t="str">
        <f aca="false">IF(ISNUMBER(BV2),-(BV15+#REF!),"")</f>
        <v/>
      </c>
      <c r="BW31" s="123" t="str">
        <f aca="false">IF(ISNUMBER(BW2),-(BW15+#REF!),"")</f>
        <v/>
      </c>
      <c r="BX31" s="123" t="str">
        <f aca="false">IF(ISNUMBER(BX2),-(BX15+#REF!),"")</f>
        <v/>
      </c>
      <c r="BY31" s="123" t="str">
        <f aca="false">IF(ISNUMBER(BY2),-(BY15+#REF!),"")</f>
        <v/>
      </c>
      <c r="BZ31" s="123" t="str">
        <f aca="false">IF(ISNUMBER(BZ2),-(BZ15+#REF!),"")</f>
        <v/>
      </c>
      <c r="CA31" s="123" t="str">
        <f aca="false">IF(ISNUMBER(CA2),-(CA15+#REF!),"")</f>
        <v/>
      </c>
      <c r="CB31" s="123" t="str">
        <f aca="false">IF(ISNUMBER(CB2),-(CB15+#REF!),"")</f>
        <v/>
      </c>
      <c r="CC31" s="123" t="str">
        <f aca="false">IF(ISNUMBER(CC2),-(CC15+#REF!),"")</f>
        <v/>
      </c>
      <c r="CD31" s="123" t="str">
        <f aca="false">IF(ISNUMBER(CD2),-(CD15+#REF!),"")</f>
        <v/>
      </c>
      <c r="CE31" s="123" t="str">
        <f aca="false">IF(ISNUMBER(CE2),-(CE15+#REF!),"")</f>
        <v/>
      </c>
      <c r="CF31" s="123" t="str">
        <f aca="false">IF(ISNUMBER(CF2),-(CF15+#REF!),"")</f>
        <v/>
      </c>
      <c r="CG31" s="123" t="str">
        <f aca="false">IF(ISNUMBER(CG2),-(CG15+#REF!),"")</f>
        <v/>
      </c>
      <c r="CH31" s="123" t="str">
        <f aca="false">IF(ISNUMBER(CH2),-(CH15+#REF!),"")</f>
        <v/>
      </c>
      <c r="CI31" s="123" t="str">
        <f aca="false">IF(ISNUMBER(CI2),-(CI15+#REF!),"")</f>
        <v/>
      </c>
      <c r="CJ31" s="123" t="str">
        <f aca="false">IF(ISNUMBER(CJ2),-(CJ15+#REF!),"")</f>
        <v/>
      </c>
      <c r="CK31" s="123" t="str">
        <f aca="false">IF(ISNUMBER(CK2),-(CK15+#REF!),"")</f>
        <v/>
      </c>
      <c r="CL31" s="123" t="str">
        <f aca="false">IF(ISNUMBER(CL2),-(CL15+#REF!),"")</f>
        <v/>
      </c>
      <c r="CM31" s="123" t="str">
        <f aca="false">IF(ISNUMBER(CM2),-(CM15+#REF!),"")</f>
        <v/>
      </c>
      <c r="CN31" s="123" t="str">
        <f aca="false">IF(ISNUMBER(CN2),-(CN15+#REF!),"")</f>
        <v/>
      </c>
      <c r="CO31" s="123" t="str">
        <f aca="false">IF(ISNUMBER(CO2),-(CO15+#REF!),"")</f>
        <v/>
      </c>
      <c r="CP31" s="123" t="str">
        <f aca="false">IF(ISNUMBER(CP2),-(CP15+#REF!),"")</f>
        <v/>
      </c>
      <c r="CQ31" s="123" t="str">
        <f aca="false">IF(ISNUMBER(CQ2),-(CQ15+#REF!),"")</f>
        <v/>
      </c>
      <c r="CR31" s="123" t="str">
        <f aca="false">IF(ISNUMBER(CR2),-(CR15+#REF!),"")</f>
        <v/>
      </c>
      <c r="CS31" s="123" t="str">
        <f aca="false">IF(ISNUMBER(CS2),-(CS15+#REF!),"")</f>
        <v/>
      </c>
      <c r="CT31" s="123" t="str">
        <f aca="false">IF(ISNUMBER(CT2),-(CT15+#REF!),"")</f>
        <v/>
      </c>
      <c r="CU31" s="123" t="str">
        <f aca="false">IF(ISNUMBER(CU2),-(CU15+#REF!),"")</f>
        <v/>
      </c>
      <c r="CV31" s="123" t="str">
        <f aca="false">IF(ISNUMBER(CV2),-(CV15+#REF!),"")</f>
        <v/>
      </c>
      <c r="CW31" s="123" t="str">
        <f aca="false">IF(ISNUMBER(CW2),-(CW15+#REF!),"")</f>
        <v/>
      </c>
      <c r="CX31" s="123" t="str">
        <f aca="false">IF(ISNUMBER(CX2),-(CX15+#REF!),"")</f>
        <v/>
      </c>
    </row>
    <row r="32" customFormat="false" ht="12.75" hidden="false" customHeight="false" outlineLevel="0" collapsed="false">
      <c r="A32" s="153"/>
      <c r="B32" s="123"/>
      <c r="C32" s="123"/>
      <c r="D32" s="123"/>
      <c r="E32" s="123"/>
      <c r="F32" s="123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  <c r="Z32" s="123"/>
      <c r="AA32" s="123"/>
      <c r="AB32" s="123"/>
      <c r="AC32" s="123"/>
      <c r="AD32" s="123"/>
      <c r="AE32" s="123"/>
      <c r="AF32" s="123"/>
      <c r="AG32" s="123"/>
      <c r="AH32" s="123"/>
      <c r="AI32" s="123"/>
      <c r="AJ32" s="123"/>
      <c r="AK32" s="123"/>
      <c r="AL32" s="123"/>
      <c r="AM32" s="123"/>
      <c r="AN32" s="123"/>
      <c r="AO32" s="123"/>
      <c r="AP32" s="123"/>
      <c r="AQ32" s="123"/>
      <c r="AR32" s="123"/>
      <c r="AS32" s="123"/>
      <c r="AT32" s="123"/>
      <c r="AU32" s="123"/>
      <c r="AV32" s="123"/>
      <c r="AW32" s="123"/>
      <c r="AX32" s="123"/>
      <c r="AY32" s="123"/>
      <c r="AZ32" s="123"/>
      <c r="BA32" s="123"/>
      <c r="BB32" s="123"/>
      <c r="BC32" s="123"/>
      <c r="BD32" s="123"/>
      <c r="BE32" s="123"/>
      <c r="BF32" s="123"/>
      <c r="BG32" s="123"/>
      <c r="BH32" s="123"/>
      <c r="BI32" s="123"/>
      <c r="BJ32" s="123"/>
      <c r="BK32" s="123"/>
      <c r="BL32" s="123"/>
      <c r="BM32" s="123"/>
      <c r="BN32" s="123"/>
      <c r="BO32" s="123"/>
      <c r="BP32" s="123"/>
      <c r="BQ32" s="123"/>
      <c r="BR32" s="123"/>
      <c r="BS32" s="123"/>
      <c r="BT32" s="123"/>
      <c r="BU32" s="123"/>
      <c r="BV32" s="123"/>
      <c r="BW32" s="123"/>
      <c r="BX32" s="123"/>
      <c r="BY32" s="123"/>
      <c r="BZ32" s="123"/>
      <c r="CA32" s="123"/>
      <c r="CB32" s="123"/>
      <c r="CC32" s="123"/>
      <c r="CD32" s="123"/>
      <c r="CE32" s="123"/>
      <c r="CF32" s="123"/>
      <c r="CG32" s="123"/>
      <c r="CH32" s="123"/>
      <c r="CI32" s="123"/>
      <c r="CJ32" s="123"/>
      <c r="CK32" s="123"/>
      <c r="CL32" s="123"/>
      <c r="CM32" s="123"/>
      <c r="CN32" s="123"/>
      <c r="CO32" s="123"/>
      <c r="CP32" s="123"/>
      <c r="CQ32" s="123"/>
      <c r="CR32" s="123"/>
      <c r="CS32" s="123"/>
      <c r="CT32" s="123"/>
      <c r="CU32" s="123"/>
      <c r="CV32" s="123"/>
      <c r="CW32" s="123"/>
      <c r="CX32" s="123"/>
    </row>
    <row r="33" customFormat="false" ht="12.75" hidden="false" customHeight="false" outlineLevel="0" collapsed="false">
      <c r="A33" s="127" t="s">
        <v>97</v>
      </c>
      <c r="B33" s="138"/>
      <c r="C33" s="138"/>
      <c r="D33" s="138"/>
      <c r="E33" s="138"/>
      <c r="F33" s="138"/>
      <c r="G33" s="138"/>
      <c r="H33" s="138"/>
      <c r="I33" s="138"/>
      <c r="J33" s="138"/>
      <c r="K33" s="138"/>
      <c r="L33" s="138"/>
      <c r="M33" s="138"/>
      <c r="N33" s="138"/>
      <c r="O33" s="138"/>
      <c r="P33" s="138"/>
      <c r="Q33" s="138"/>
      <c r="R33" s="138"/>
      <c r="S33" s="138"/>
      <c r="T33" s="138"/>
      <c r="U33" s="138"/>
      <c r="V33" s="138"/>
      <c r="W33" s="138"/>
      <c r="X33" s="138"/>
      <c r="Y33" s="138"/>
      <c r="Z33" s="138"/>
      <c r="AA33" s="138"/>
      <c r="AB33" s="138"/>
      <c r="AC33" s="138"/>
      <c r="AD33" s="138"/>
      <c r="AE33" s="138"/>
      <c r="AF33" s="138"/>
      <c r="AG33" s="138"/>
      <c r="AH33" s="138"/>
      <c r="AI33" s="138"/>
      <c r="AJ33" s="138"/>
      <c r="AK33" s="138"/>
      <c r="AL33" s="138"/>
      <c r="AM33" s="138"/>
      <c r="AN33" s="138"/>
      <c r="AO33" s="138"/>
      <c r="AP33" s="138"/>
      <c r="AQ33" s="138"/>
      <c r="AR33" s="138"/>
      <c r="AS33" s="138"/>
      <c r="AT33" s="138"/>
      <c r="AU33" s="138"/>
      <c r="AV33" s="138"/>
      <c r="AW33" s="138"/>
      <c r="AX33" s="138"/>
      <c r="AY33" s="138"/>
      <c r="AZ33" s="138"/>
      <c r="BA33" s="138"/>
      <c r="BB33" s="138"/>
      <c r="BC33" s="138"/>
      <c r="BD33" s="138"/>
      <c r="BE33" s="138"/>
      <c r="BF33" s="138"/>
      <c r="BG33" s="138"/>
      <c r="BH33" s="138"/>
      <c r="BI33" s="138"/>
      <c r="BJ33" s="138"/>
      <c r="BK33" s="138"/>
      <c r="BL33" s="138"/>
      <c r="BM33" s="138"/>
      <c r="BN33" s="138"/>
      <c r="BO33" s="138"/>
      <c r="BP33" s="138"/>
      <c r="BQ33" s="138"/>
      <c r="BR33" s="138"/>
      <c r="BS33" s="138"/>
      <c r="BT33" s="138"/>
      <c r="BU33" s="138"/>
      <c r="BV33" s="138"/>
      <c r="BW33" s="138"/>
      <c r="BX33" s="138"/>
      <c r="BY33" s="138"/>
      <c r="BZ33" s="138"/>
      <c r="CA33" s="138"/>
      <c r="CB33" s="138"/>
      <c r="CC33" s="138"/>
      <c r="CD33" s="138"/>
      <c r="CE33" s="138"/>
      <c r="CF33" s="138"/>
      <c r="CG33" s="138"/>
      <c r="CH33" s="138"/>
      <c r="CI33" s="138"/>
      <c r="CJ33" s="138"/>
      <c r="CK33" s="138"/>
      <c r="CL33" s="138"/>
      <c r="CM33" s="138"/>
      <c r="CN33" s="138"/>
      <c r="CO33" s="138"/>
      <c r="CP33" s="138"/>
      <c r="CQ33" s="138"/>
      <c r="CR33" s="138"/>
      <c r="CS33" s="138"/>
      <c r="CT33" s="138"/>
      <c r="CU33" s="138"/>
      <c r="CV33" s="138"/>
      <c r="CW33" s="138"/>
      <c r="CX33" s="140"/>
    </row>
    <row r="34" customFormat="false" ht="12.75" hidden="false" customHeight="false" outlineLevel="0" collapsed="false">
      <c r="A34" s="122" t="s">
        <v>98</v>
      </c>
      <c r="B34" s="133"/>
      <c r="D34" s="154"/>
      <c r="E34" s="154"/>
      <c r="F34" s="154"/>
      <c r="G34" s="154"/>
      <c r="H34" s="154"/>
      <c r="I34" s="154"/>
      <c r="J34" s="154"/>
      <c r="K34" s="154"/>
      <c r="L34" s="154"/>
      <c r="M34" s="154"/>
      <c r="N34" s="154"/>
      <c r="O34" s="154"/>
      <c r="P34" s="154"/>
      <c r="Q34" s="154"/>
      <c r="R34" s="154"/>
      <c r="S34" s="154"/>
      <c r="T34" s="154"/>
      <c r="U34" s="154"/>
      <c r="V34" s="154"/>
      <c r="W34" s="154"/>
      <c r="X34" s="154"/>
      <c r="Y34" s="154"/>
      <c r="Z34" s="154"/>
      <c r="AA34" s="154"/>
      <c r="AB34" s="154"/>
      <c r="AC34" s="154"/>
      <c r="AD34" s="154"/>
      <c r="AE34" s="154"/>
      <c r="AF34" s="154"/>
      <c r="AG34" s="154"/>
      <c r="AH34" s="154"/>
      <c r="AI34" s="154"/>
      <c r="AJ34" s="154"/>
      <c r="AK34" s="154"/>
      <c r="AL34" s="154"/>
      <c r="AM34" s="154"/>
      <c r="AN34" s="154"/>
      <c r="AO34" s="154"/>
      <c r="AP34" s="154"/>
      <c r="AQ34" s="154"/>
      <c r="AR34" s="154"/>
      <c r="AS34" s="154"/>
      <c r="AT34" s="154"/>
      <c r="AU34" s="154"/>
      <c r="AV34" s="154"/>
      <c r="AW34" s="154"/>
      <c r="AX34" s="154"/>
      <c r="AY34" s="154"/>
      <c r="AZ34" s="154"/>
      <c r="BA34" s="154"/>
      <c r="BB34" s="154"/>
      <c r="BC34" s="154"/>
      <c r="BD34" s="154"/>
      <c r="BE34" s="154"/>
      <c r="BF34" s="154"/>
      <c r="BG34" s="154"/>
      <c r="BH34" s="154"/>
      <c r="BI34" s="154"/>
      <c r="BJ34" s="154"/>
      <c r="BK34" s="154"/>
      <c r="BL34" s="154"/>
      <c r="BM34" s="154"/>
      <c r="BN34" s="154"/>
      <c r="BO34" s="154"/>
      <c r="BP34" s="154"/>
      <c r="BQ34" s="154"/>
      <c r="BR34" s="154"/>
      <c r="BS34" s="154"/>
      <c r="BT34" s="154"/>
      <c r="BU34" s="154"/>
      <c r="BV34" s="154"/>
      <c r="BW34" s="154"/>
      <c r="BX34" s="154"/>
      <c r="BY34" s="154"/>
      <c r="BZ34" s="154"/>
      <c r="CA34" s="154"/>
      <c r="CB34" s="154"/>
      <c r="CC34" s="154"/>
      <c r="CD34" s="154"/>
      <c r="CE34" s="154"/>
      <c r="CF34" s="154"/>
      <c r="CG34" s="154"/>
      <c r="CH34" s="154"/>
      <c r="CI34" s="154"/>
      <c r="CJ34" s="154"/>
      <c r="CK34" s="154"/>
      <c r="CL34" s="154"/>
      <c r="CM34" s="154"/>
      <c r="CN34" s="154"/>
      <c r="CO34" s="154"/>
      <c r="CP34" s="154"/>
      <c r="CQ34" s="154"/>
      <c r="CR34" s="154"/>
      <c r="CS34" s="154"/>
      <c r="CT34" s="154"/>
      <c r="CU34" s="154"/>
      <c r="CV34" s="154"/>
      <c r="CW34" s="154"/>
      <c r="CX34" s="154"/>
    </row>
    <row r="35" customFormat="false" ht="12.75" hidden="false" customHeight="false" outlineLevel="0" collapsed="false">
      <c r="A35" s="132" t="s">
        <v>99</v>
      </c>
      <c r="B35" s="133"/>
      <c r="C35" s="123" t="n">
        <f aca="false">MIN(ibi_sta_percent/100*total_installed_cost,ibi_sta_percent_maxvalue)</f>
        <v>0</v>
      </c>
      <c r="D35" s="154"/>
      <c r="E35" s="154"/>
      <c r="F35" s="154"/>
      <c r="G35" s="154"/>
      <c r="H35" s="154"/>
      <c r="I35" s="154"/>
      <c r="J35" s="154"/>
      <c r="K35" s="154"/>
      <c r="L35" s="154"/>
      <c r="M35" s="154"/>
      <c r="N35" s="154"/>
      <c r="O35" s="154"/>
      <c r="P35" s="154"/>
      <c r="Q35" s="154"/>
      <c r="R35" s="154"/>
      <c r="S35" s="154"/>
      <c r="T35" s="154"/>
      <c r="U35" s="154"/>
      <c r="V35" s="154"/>
      <c r="W35" s="154"/>
      <c r="X35" s="154"/>
      <c r="Y35" s="154"/>
      <c r="Z35" s="154"/>
      <c r="AA35" s="154"/>
      <c r="AB35" s="154"/>
      <c r="AC35" s="154"/>
      <c r="AD35" s="154"/>
      <c r="AE35" s="154"/>
      <c r="AF35" s="154"/>
      <c r="AG35" s="154"/>
      <c r="AH35" s="154"/>
      <c r="AI35" s="154"/>
      <c r="AJ35" s="154"/>
      <c r="AK35" s="154"/>
      <c r="AL35" s="154"/>
      <c r="AM35" s="154"/>
      <c r="AN35" s="154"/>
      <c r="AO35" s="154"/>
      <c r="AP35" s="154"/>
      <c r="AQ35" s="154"/>
      <c r="AR35" s="154"/>
      <c r="AS35" s="154"/>
      <c r="AT35" s="154"/>
      <c r="AU35" s="154"/>
      <c r="AV35" s="154"/>
      <c r="AW35" s="154"/>
      <c r="AX35" s="154"/>
      <c r="AY35" s="154"/>
      <c r="AZ35" s="154"/>
      <c r="BA35" s="154"/>
      <c r="BB35" s="154"/>
      <c r="BC35" s="154"/>
      <c r="BD35" s="154"/>
      <c r="BE35" s="154"/>
      <c r="BF35" s="154"/>
      <c r="BG35" s="154"/>
      <c r="BH35" s="154"/>
      <c r="BI35" s="154"/>
      <c r="BJ35" s="154"/>
      <c r="BK35" s="154"/>
      <c r="BL35" s="154"/>
      <c r="BM35" s="154"/>
      <c r="BN35" s="154"/>
      <c r="BO35" s="154"/>
      <c r="BP35" s="154"/>
      <c r="BQ35" s="154"/>
      <c r="BR35" s="154"/>
      <c r="BS35" s="154"/>
      <c r="BT35" s="154"/>
      <c r="BU35" s="154"/>
      <c r="BV35" s="154"/>
      <c r="BW35" s="154"/>
      <c r="BX35" s="154"/>
      <c r="BY35" s="154"/>
      <c r="BZ35" s="154"/>
      <c r="CA35" s="154"/>
      <c r="CB35" s="154"/>
      <c r="CC35" s="154"/>
      <c r="CD35" s="154"/>
      <c r="CE35" s="154"/>
      <c r="CF35" s="154"/>
      <c r="CG35" s="154"/>
      <c r="CH35" s="154"/>
      <c r="CI35" s="154"/>
      <c r="CJ35" s="154"/>
      <c r="CK35" s="154"/>
      <c r="CL35" s="154"/>
      <c r="CM35" s="154"/>
      <c r="CN35" s="154"/>
      <c r="CO35" s="154"/>
      <c r="CP35" s="154"/>
      <c r="CQ35" s="154"/>
      <c r="CR35" s="154"/>
      <c r="CS35" s="154"/>
      <c r="CT35" s="154"/>
      <c r="CU35" s="154"/>
      <c r="CV35" s="154"/>
      <c r="CW35" s="154"/>
      <c r="CX35" s="154"/>
    </row>
    <row r="36" customFormat="false" ht="12.75" hidden="false" customHeight="false" outlineLevel="0" collapsed="false">
      <c r="A36" s="132" t="s">
        <v>100</v>
      </c>
      <c r="B36" s="133"/>
      <c r="C36" s="123" t="n">
        <f aca="false">MIN(ibi_uti_percent/100*total_installed_cost,ibi_uti_percent_maxvalue)</f>
        <v>0</v>
      </c>
      <c r="D36" s="154"/>
      <c r="E36" s="154"/>
      <c r="F36" s="154"/>
      <c r="G36" s="154"/>
      <c r="H36" s="154"/>
      <c r="I36" s="154"/>
      <c r="J36" s="154"/>
      <c r="K36" s="154"/>
      <c r="L36" s="154"/>
      <c r="M36" s="154"/>
      <c r="N36" s="154"/>
      <c r="O36" s="154"/>
      <c r="P36" s="154"/>
      <c r="Q36" s="154"/>
      <c r="R36" s="154"/>
      <c r="S36" s="154"/>
      <c r="T36" s="154"/>
      <c r="U36" s="154"/>
      <c r="V36" s="154"/>
      <c r="W36" s="154"/>
      <c r="X36" s="154"/>
      <c r="Y36" s="154"/>
      <c r="Z36" s="154"/>
      <c r="AA36" s="154"/>
      <c r="AB36" s="154"/>
      <c r="AC36" s="154"/>
      <c r="AD36" s="154"/>
      <c r="AE36" s="154"/>
      <c r="AF36" s="154"/>
      <c r="AG36" s="154"/>
      <c r="AH36" s="154"/>
      <c r="AI36" s="154"/>
      <c r="AJ36" s="154"/>
      <c r="AK36" s="154"/>
      <c r="AL36" s="154"/>
      <c r="AM36" s="154"/>
      <c r="AN36" s="154"/>
      <c r="AO36" s="154"/>
      <c r="AP36" s="154"/>
      <c r="AQ36" s="154"/>
      <c r="AR36" s="154"/>
      <c r="AS36" s="154"/>
      <c r="AT36" s="154"/>
      <c r="AU36" s="154"/>
      <c r="AV36" s="154"/>
      <c r="AW36" s="154"/>
      <c r="AX36" s="154"/>
      <c r="AY36" s="154"/>
      <c r="AZ36" s="154"/>
      <c r="BA36" s="154"/>
      <c r="BB36" s="154"/>
      <c r="BC36" s="154"/>
      <c r="BD36" s="154"/>
      <c r="BE36" s="154"/>
      <c r="BF36" s="154"/>
      <c r="BG36" s="154"/>
      <c r="BH36" s="154"/>
      <c r="BI36" s="154"/>
      <c r="BJ36" s="154"/>
      <c r="BK36" s="154"/>
      <c r="BL36" s="154"/>
      <c r="BM36" s="154"/>
      <c r="BN36" s="154"/>
      <c r="BO36" s="154"/>
      <c r="BP36" s="154"/>
      <c r="BQ36" s="154"/>
      <c r="BR36" s="154"/>
      <c r="BS36" s="154"/>
      <c r="BT36" s="154"/>
      <c r="BU36" s="154"/>
      <c r="BV36" s="154"/>
      <c r="BW36" s="154"/>
      <c r="BX36" s="154"/>
      <c r="BY36" s="154"/>
      <c r="BZ36" s="154"/>
      <c r="CA36" s="154"/>
      <c r="CB36" s="154"/>
      <c r="CC36" s="154"/>
      <c r="CD36" s="154"/>
      <c r="CE36" s="154"/>
      <c r="CF36" s="154"/>
      <c r="CG36" s="154"/>
      <c r="CH36" s="154"/>
      <c r="CI36" s="154"/>
      <c r="CJ36" s="154"/>
      <c r="CK36" s="154"/>
      <c r="CL36" s="154"/>
      <c r="CM36" s="154"/>
      <c r="CN36" s="154"/>
      <c r="CO36" s="154"/>
      <c r="CP36" s="154"/>
      <c r="CQ36" s="154"/>
      <c r="CR36" s="154"/>
      <c r="CS36" s="154"/>
      <c r="CT36" s="154"/>
      <c r="CU36" s="154"/>
      <c r="CV36" s="154"/>
      <c r="CW36" s="154"/>
      <c r="CX36" s="154"/>
    </row>
    <row r="37" customFormat="false" ht="12.75" hidden="false" customHeight="false" outlineLevel="0" collapsed="false">
      <c r="A37" s="132" t="s">
        <v>101</v>
      </c>
      <c r="B37" s="133"/>
      <c r="C37" s="123" t="n">
        <f aca="false">SUM(C35:C36)</f>
        <v>0</v>
      </c>
      <c r="D37" s="154"/>
      <c r="E37" s="154"/>
      <c r="F37" s="154"/>
      <c r="G37" s="154"/>
      <c r="H37" s="154"/>
      <c r="I37" s="154"/>
      <c r="J37" s="154"/>
      <c r="K37" s="154"/>
      <c r="L37" s="154"/>
      <c r="M37" s="154"/>
      <c r="N37" s="154"/>
      <c r="O37" s="154"/>
      <c r="P37" s="154"/>
      <c r="Q37" s="154"/>
      <c r="R37" s="154"/>
      <c r="S37" s="154"/>
      <c r="T37" s="154"/>
      <c r="U37" s="154"/>
      <c r="V37" s="154"/>
      <c r="W37" s="154"/>
      <c r="X37" s="154"/>
      <c r="Y37" s="154"/>
      <c r="Z37" s="154"/>
      <c r="AA37" s="154"/>
      <c r="AB37" s="154"/>
      <c r="AC37" s="154"/>
      <c r="AD37" s="154"/>
      <c r="AE37" s="154"/>
      <c r="AF37" s="154"/>
      <c r="AG37" s="154"/>
      <c r="AH37" s="154"/>
      <c r="AI37" s="154"/>
      <c r="AJ37" s="154"/>
      <c r="AK37" s="154"/>
      <c r="AL37" s="154"/>
      <c r="AM37" s="154"/>
      <c r="AN37" s="154"/>
      <c r="AO37" s="154"/>
      <c r="AP37" s="154"/>
      <c r="AQ37" s="154"/>
      <c r="AR37" s="154"/>
      <c r="AS37" s="154"/>
      <c r="AT37" s="154"/>
      <c r="AU37" s="154"/>
      <c r="AV37" s="154"/>
      <c r="AW37" s="154"/>
      <c r="AX37" s="154"/>
      <c r="AY37" s="154"/>
      <c r="AZ37" s="154"/>
      <c r="BA37" s="154"/>
      <c r="BB37" s="154"/>
      <c r="BC37" s="154"/>
      <c r="BD37" s="154"/>
      <c r="BE37" s="154"/>
      <c r="BF37" s="154"/>
      <c r="BG37" s="154"/>
      <c r="BH37" s="154"/>
      <c r="BI37" s="154"/>
      <c r="BJ37" s="154"/>
      <c r="BK37" s="154"/>
      <c r="BL37" s="154"/>
      <c r="BM37" s="154"/>
      <c r="BN37" s="154"/>
      <c r="BO37" s="154"/>
      <c r="BP37" s="154"/>
      <c r="BQ37" s="154"/>
      <c r="BR37" s="154"/>
      <c r="BS37" s="154"/>
      <c r="BT37" s="154"/>
      <c r="BU37" s="154"/>
      <c r="BV37" s="154"/>
      <c r="BW37" s="154"/>
      <c r="BX37" s="154"/>
      <c r="BY37" s="154"/>
      <c r="BZ37" s="154"/>
      <c r="CA37" s="154"/>
      <c r="CB37" s="154"/>
      <c r="CC37" s="154"/>
      <c r="CD37" s="154"/>
      <c r="CE37" s="154"/>
      <c r="CF37" s="154"/>
      <c r="CG37" s="154"/>
      <c r="CH37" s="154"/>
      <c r="CI37" s="154"/>
      <c r="CJ37" s="154"/>
      <c r="CK37" s="154"/>
      <c r="CL37" s="154"/>
      <c r="CM37" s="154"/>
      <c r="CN37" s="154"/>
      <c r="CO37" s="154"/>
      <c r="CP37" s="154"/>
      <c r="CQ37" s="154"/>
      <c r="CR37" s="154"/>
      <c r="CS37" s="154"/>
      <c r="CT37" s="154"/>
      <c r="CU37" s="154"/>
      <c r="CV37" s="154"/>
      <c r="CW37" s="154"/>
      <c r="CX37" s="154"/>
    </row>
    <row r="38" customFormat="false" ht="12.75" hidden="false" customHeight="false" outlineLevel="0" collapsed="false">
      <c r="A38" s="122" t="s">
        <v>102</v>
      </c>
      <c r="B38" s="133"/>
      <c r="D38" s="154"/>
      <c r="E38" s="154"/>
      <c r="F38" s="154"/>
      <c r="G38" s="154"/>
      <c r="H38" s="154"/>
      <c r="I38" s="154"/>
      <c r="J38" s="154"/>
      <c r="K38" s="154"/>
      <c r="L38" s="154"/>
      <c r="M38" s="154"/>
      <c r="N38" s="154"/>
      <c r="O38" s="154"/>
      <c r="P38" s="154"/>
      <c r="Q38" s="154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4"/>
      <c r="AF38" s="154"/>
      <c r="AG38" s="154"/>
      <c r="AH38" s="154"/>
      <c r="AI38" s="154"/>
      <c r="AJ38" s="154"/>
      <c r="AK38" s="154"/>
      <c r="AL38" s="154"/>
      <c r="AM38" s="154"/>
      <c r="AN38" s="154"/>
      <c r="AO38" s="154"/>
      <c r="AP38" s="154"/>
      <c r="AQ38" s="154"/>
      <c r="AR38" s="154"/>
      <c r="AS38" s="154"/>
      <c r="AT38" s="154"/>
      <c r="AU38" s="154"/>
      <c r="AV38" s="154"/>
      <c r="AW38" s="154"/>
      <c r="AX38" s="154"/>
      <c r="AY38" s="154"/>
      <c r="AZ38" s="154"/>
      <c r="BA38" s="154"/>
      <c r="BB38" s="154"/>
      <c r="BC38" s="154"/>
      <c r="BD38" s="154"/>
      <c r="BE38" s="154"/>
      <c r="BF38" s="154"/>
      <c r="BG38" s="154"/>
      <c r="BH38" s="154"/>
      <c r="BI38" s="154"/>
      <c r="BJ38" s="154"/>
      <c r="BK38" s="154"/>
      <c r="BL38" s="154"/>
      <c r="BM38" s="154"/>
      <c r="BN38" s="154"/>
      <c r="BO38" s="154"/>
      <c r="BP38" s="154"/>
      <c r="BQ38" s="154"/>
      <c r="BR38" s="154"/>
      <c r="BS38" s="154"/>
      <c r="BT38" s="154"/>
      <c r="BU38" s="154"/>
      <c r="BV38" s="154"/>
      <c r="BW38" s="154"/>
      <c r="BX38" s="154"/>
      <c r="BY38" s="154"/>
      <c r="BZ38" s="154"/>
      <c r="CA38" s="154"/>
      <c r="CB38" s="154"/>
      <c r="CC38" s="154"/>
      <c r="CD38" s="154"/>
      <c r="CE38" s="154"/>
      <c r="CF38" s="154"/>
      <c r="CG38" s="154"/>
      <c r="CH38" s="154"/>
      <c r="CI38" s="154"/>
      <c r="CJ38" s="154"/>
      <c r="CK38" s="154"/>
      <c r="CL38" s="154"/>
      <c r="CM38" s="154"/>
      <c r="CN38" s="154"/>
      <c r="CO38" s="154"/>
      <c r="CP38" s="154"/>
      <c r="CQ38" s="154"/>
      <c r="CR38" s="154"/>
      <c r="CS38" s="154"/>
      <c r="CT38" s="154"/>
      <c r="CU38" s="154"/>
      <c r="CV38" s="154"/>
      <c r="CW38" s="154"/>
      <c r="CX38" s="154"/>
    </row>
    <row r="39" customFormat="false" ht="12.75" hidden="false" customHeight="false" outlineLevel="0" collapsed="false">
      <c r="A39" s="132" t="s">
        <v>103</v>
      </c>
      <c r="B39" s="133"/>
      <c r="C39" s="123" t="n">
        <f aca="false">MIN(cbi_fed_amount*system_capacity*1000,cbi_fed_maxvalue)</f>
        <v>0</v>
      </c>
      <c r="D39" s="154"/>
      <c r="E39" s="154"/>
      <c r="F39" s="154"/>
      <c r="G39" s="154"/>
      <c r="H39" s="154"/>
      <c r="I39" s="154"/>
      <c r="J39" s="154"/>
      <c r="K39" s="154"/>
      <c r="L39" s="154"/>
      <c r="M39" s="154"/>
      <c r="N39" s="154"/>
      <c r="O39" s="154"/>
      <c r="P39" s="154"/>
      <c r="Q39" s="154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4"/>
      <c r="AF39" s="154"/>
      <c r="AG39" s="154"/>
      <c r="AH39" s="154"/>
      <c r="AI39" s="154"/>
      <c r="AJ39" s="154"/>
      <c r="AK39" s="154"/>
      <c r="AL39" s="154"/>
      <c r="AM39" s="154"/>
      <c r="AN39" s="154"/>
      <c r="AO39" s="154"/>
      <c r="AP39" s="154"/>
      <c r="AQ39" s="154"/>
      <c r="AR39" s="154"/>
      <c r="AS39" s="154"/>
      <c r="AT39" s="154"/>
      <c r="AU39" s="154"/>
      <c r="AV39" s="154"/>
      <c r="AW39" s="154"/>
      <c r="AX39" s="154"/>
      <c r="AY39" s="154"/>
      <c r="AZ39" s="154"/>
      <c r="BA39" s="154"/>
      <c r="BB39" s="154"/>
      <c r="BC39" s="154"/>
      <c r="BD39" s="154"/>
      <c r="BE39" s="154"/>
      <c r="BF39" s="154"/>
      <c r="BG39" s="154"/>
      <c r="BH39" s="154"/>
      <c r="BI39" s="154"/>
      <c r="BJ39" s="154"/>
      <c r="BK39" s="154"/>
      <c r="BL39" s="154"/>
      <c r="BM39" s="154"/>
      <c r="BN39" s="154"/>
      <c r="BO39" s="154"/>
      <c r="BP39" s="154"/>
      <c r="BQ39" s="154"/>
      <c r="BR39" s="154"/>
      <c r="BS39" s="154"/>
      <c r="BT39" s="154"/>
      <c r="BU39" s="154"/>
      <c r="BV39" s="154"/>
      <c r="BW39" s="154"/>
      <c r="BX39" s="154"/>
      <c r="BY39" s="154"/>
      <c r="BZ39" s="154"/>
      <c r="CA39" s="154"/>
      <c r="CB39" s="154"/>
      <c r="CC39" s="154"/>
      <c r="CD39" s="154"/>
      <c r="CE39" s="154"/>
      <c r="CF39" s="154"/>
      <c r="CG39" s="154"/>
      <c r="CH39" s="154"/>
      <c r="CI39" s="154"/>
      <c r="CJ39" s="154"/>
      <c r="CK39" s="154"/>
      <c r="CL39" s="154"/>
      <c r="CM39" s="154"/>
      <c r="CN39" s="154"/>
      <c r="CO39" s="154"/>
      <c r="CP39" s="154"/>
      <c r="CQ39" s="154"/>
      <c r="CR39" s="154"/>
      <c r="CS39" s="154"/>
      <c r="CT39" s="154"/>
      <c r="CU39" s="154"/>
      <c r="CV39" s="154"/>
      <c r="CW39" s="154"/>
      <c r="CX39" s="154"/>
    </row>
    <row r="40" customFormat="false" ht="12.75" hidden="false" customHeight="false" outlineLevel="0" collapsed="false">
      <c r="A40" s="132" t="s">
        <v>104</v>
      </c>
      <c r="B40" s="133"/>
      <c r="C40" s="123" t="n">
        <f aca="false">MIN(cbi_sta_amount*system_capacity*1000,cbi_sta_maxvalue)</f>
        <v>0</v>
      </c>
      <c r="D40" s="154"/>
      <c r="E40" s="154"/>
      <c r="F40" s="154"/>
      <c r="G40" s="154"/>
      <c r="H40" s="154"/>
      <c r="I40" s="154"/>
      <c r="J40" s="154"/>
      <c r="K40" s="154"/>
      <c r="L40" s="154"/>
      <c r="M40" s="154"/>
      <c r="N40" s="154"/>
      <c r="O40" s="154"/>
      <c r="P40" s="154"/>
      <c r="Q40" s="154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4"/>
      <c r="AF40" s="154"/>
      <c r="AG40" s="154"/>
      <c r="AH40" s="154"/>
      <c r="AI40" s="154"/>
      <c r="AJ40" s="154"/>
      <c r="AK40" s="154"/>
      <c r="AL40" s="154"/>
      <c r="AM40" s="154"/>
      <c r="AN40" s="154"/>
      <c r="AO40" s="154"/>
      <c r="AP40" s="154"/>
      <c r="AQ40" s="154"/>
      <c r="AR40" s="154"/>
      <c r="AS40" s="154"/>
      <c r="AT40" s="154"/>
      <c r="AU40" s="154"/>
      <c r="AV40" s="154"/>
      <c r="AW40" s="154"/>
      <c r="AX40" s="154"/>
      <c r="AY40" s="154"/>
      <c r="AZ40" s="154"/>
      <c r="BA40" s="154"/>
      <c r="BB40" s="154"/>
      <c r="BC40" s="154"/>
      <c r="BD40" s="154"/>
      <c r="BE40" s="154"/>
      <c r="BF40" s="154"/>
      <c r="BG40" s="154"/>
      <c r="BH40" s="154"/>
      <c r="BI40" s="154"/>
      <c r="BJ40" s="154"/>
      <c r="BK40" s="154"/>
      <c r="BL40" s="154"/>
      <c r="BM40" s="154"/>
      <c r="BN40" s="154"/>
      <c r="BO40" s="154"/>
      <c r="BP40" s="154"/>
      <c r="BQ40" s="154"/>
      <c r="BR40" s="154"/>
      <c r="BS40" s="154"/>
      <c r="BT40" s="154"/>
      <c r="BU40" s="154"/>
      <c r="BV40" s="154"/>
      <c r="BW40" s="154"/>
      <c r="BX40" s="154"/>
      <c r="BY40" s="154"/>
      <c r="BZ40" s="154"/>
      <c r="CA40" s="154"/>
      <c r="CB40" s="154"/>
      <c r="CC40" s="154"/>
      <c r="CD40" s="154"/>
      <c r="CE40" s="154"/>
      <c r="CF40" s="154"/>
      <c r="CG40" s="154"/>
      <c r="CH40" s="154"/>
      <c r="CI40" s="154"/>
      <c r="CJ40" s="154"/>
      <c r="CK40" s="154"/>
      <c r="CL40" s="154"/>
      <c r="CM40" s="154"/>
      <c r="CN40" s="154"/>
      <c r="CO40" s="154"/>
      <c r="CP40" s="154"/>
      <c r="CQ40" s="154"/>
      <c r="CR40" s="154"/>
      <c r="CS40" s="154"/>
      <c r="CT40" s="154"/>
      <c r="CU40" s="154"/>
      <c r="CV40" s="154"/>
      <c r="CW40" s="154"/>
      <c r="CX40" s="154"/>
    </row>
    <row r="41" customFormat="false" ht="12.75" hidden="false" customHeight="false" outlineLevel="0" collapsed="false">
      <c r="A41" s="132" t="s">
        <v>105</v>
      </c>
      <c r="B41" s="133"/>
      <c r="C41" s="123" t="n">
        <f aca="false">MIN(cbi_uti_amount*system_capacity*1000,cbi_uti_maxvalue)</f>
        <v>0</v>
      </c>
      <c r="D41" s="154"/>
      <c r="E41" s="154"/>
      <c r="F41" s="154"/>
      <c r="G41" s="154"/>
      <c r="H41" s="154"/>
      <c r="I41" s="154"/>
      <c r="J41" s="154"/>
      <c r="K41" s="154"/>
      <c r="L41" s="154"/>
      <c r="M41" s="154"/>
      <c r="N41" s="154"/>
      <c r="O41" s="154"/>
      <c r="P41" s="154"/>
      <c r="Q41" s="154"/>
      <c r="R41" s="154"/>
      <c r="S41" s="154"/>
      <c r="T41" s="154"/>
      <c r="U41" s="154"/>
      <c r="V41" s="154"/>
      <c r="W41" s="154"/>
      <c r="X41" s="154"/>
      <c r="Y41" s="154"/>
      <c r="Z41" s="154"/>
      <c r="AA41" s="154"/>
      <c r="AB41" s="154"/>
      <c r="AC41" s="154"/>
      <c r="AD41" s="154"/>
      <c r="AE41" s="154"/>
      <c r="AF41" s="154"/>
      <c r="AG41" s="154"/>
      <c r="AH41" s="154"/>
      <c r="AI41" s="154"/>
      <c r="AJ41" s="154"/>
      <c r="AK41" s="154"/>
      <c r="AL41" s="154"/>
      <c r="AM41" s="154"/>
      <c r="AN41" s="154"/>
      <c r="AO41" s="154"/>
      <c r="AP41" s="154"/>
      <c r="AQ41" s="154"/>
      <c r="AR41" s="154"/>
      <c r="AS41" s="154"/>
      <c r="AT41" s="154"/>
      <c r="AU41" s="154"/>
      <c r="AV41" s="154"/>
      <c r="AW41" s="154"/>
      <c r="AX41" s="154"/>
      <c r="AY41" s="154"/>
      <c r="AZ41" s="154"/>
      <c r="BA41" s="154"/>
      <c r="BB41" s="154"/>
      <c r="BC41" s="154"/>
      <c r="BD41" s="154"/>
      <c r="BE41" s="154"/>
      <c r="BF41" s="154"/>
      <c r="BG41" s="154"/>
      <c r="BH41" s="154"/>
      <c r="BI41" s="154"/>
      <c r="BJ41" s="154"/>
      <c r="BK41" s="154"/>
      <c r="BL41" s="154"/>
      <c r="BM41" s="154"/>
      <c r="BN41" s="154"/>
      <c r="BO41" s="154"/>
      <c r="BP41" s="154"/>
      <c r="BQ41" s="154"/>
      <c r="BR41" s="154"/>
      <c r="BS41" s="154"/>
      <c r="BT41" s="154"/>
      <c r="BU41" s="154"/>
      <c r="BV41" s="154"/>
      <c r="BW41" s="154"/>
      <c r="BX41" s="154"/>
      <c r="BY41" s="154"/>
      <c r="BZ41" s="154"/>
      <c r="CA41" s="154"/>
      <c r="CB41" s="154"/>
      <c r="CC41" s="154"/>
      <c r="CD41" s="154"/>
      <c r="CE41" s="154"/>
      <c r="CF41" s="154"/>
      <c r="CG41" s="154"/>
      <c r="CH41" s="154"/>
      <c r="CI41" s="154"/>
      <c r="CJ41" s="154"/>
      <c r="CK41" s="154"/>
      <c r="CL41" s="154"/>
      <c r="CM41" s="154"/>
      <c r="CN41" s="154"/>
      <c r="CO41" s="154"/>
      <c r="CP41" s="154"/>
      <c r="CQ41" s="154"/>
      <c r="CR41" s="154"/>
      <c r="CS41" s="154"/>
      <c r="CT41" s="154"/>
      <c r="CU41" s="154"/>
      <c r="CV41" s="154"/>
      <c r="CW41" s="154"/>
      <c r="CX41" s="154"/>
    </row>
    <row r="42" customFormat="false" ht="12.75" hidden="false" customHeight="false" outlineLevel="0" collapsed="false">
      <c r="A42" s="132" t="s">
        <v>101</v>
      </c>
      <c r="B42" s="133"/>
      <c r="C42" s="123" t="n">
        <f aca="false">SUM(C39:C41)</f>
        <v>0</v>
      </c>
      <c r="D42" s="154"/>
      <c r="E42" s="154"/>
      <c r="F42" s="154"/>
      <c r="G42" s="154"/>
      <c r="H42" s="154"/>
      <c r="I42" s="154"/>
      <c r="J42" s="154"/>
      <c r="K42" s="154"/>
      <c r="L42" s="154"/>
      <c r="M42" s="154"/>
      <c r="N42" s="154"/>
      <c r="O42" s="154"/>
      <c r="P42" s="154"/>
      <c r="Q42" s="154"/>
      <c r="R42" s="154"/>
      <c r="S42" s="154"/>
      <c r="T42" s="154"/>
      <c r="U42" s="154"/>
      <c r="V42" s="154"/>
      <c r="W42" s="154"/>
      <c r="X42" s="154"/>
      <c r="Y42" s="154"/>
      <c r="Z42" s="154"/>
      <c r="AA42" s="154"/>
      <c r="AB42" s="154"/>
      <c r="AC42" s="154"/>
      <c r="AD42" s="154"/>
      <c r="AE42" s="154"/>
      <c r="AF42" s="154"/>
      <c r="AG42" s="154"/>
      <c r="AH42" s="154"/>
      <c r="AI42" s="154"/>
      <c r="AJ42" s="154"/>
      <c r="AK42" s="154"/>
      <c r="AL42" s="154"/>
      <c r="AM42" s="154"/>
      <c r="AN42" s="154"/>
      <c r="AO42" s="154"/>
      <c r="AP42" s="154"/>
      <c r="AQ42" s="154"/>
      <c r="AR42" s="154"/>
      <c r="AS42" s="154"/>
      <c r="AT42" s="154"/>
      <c r="AU42" s="154"/>
      <c r="AV42" s="154"/>
      <c r="AW42" s="154"/>
      <c r="AX42" s="154"/>
      <c r="AY42" s="154"/>
      <c r="AZ42" s="154"/>
      <c r="BA42" s="154"/>
      <c r="BB42" s="154"/>
      <c r="BC42" s="154"/>
      <c r="BD42" s="154"/>
      <c r="BE42" s="154"/>
      <c r="BF42" s="154"/>
      <c r="BG42" s="154"/>
      <c r="BH42" s="154"/>
      <c r="BI42" s="154"/>
      <c r="BJ42" s="154"/>
      <c r="BK42" s="154"/>
      <c r="BL42" s="154"/>
      <c r="BM42" s="154"/>
      <c r="BN42" s="154"/>
      <c r="BO42" s="154"/>
      <c r="BP42" s="154"/>
      <c r="BQ42" s="154"/>
      <c r="BR42" s="154"/>
      <c r="BS42" s="154"/>
      <c r="BT42" s="154"/>
      <c r="BU42" s="154"/>
      <c r="BV42" s="154"/>
      <c r="BW42" s="154"/>
      <c r="BX42" s="154"/>
      <c r="BY42" s="154"/>
      <c r="BZ42" s="154"/>
      <c r="CA42" s="154"/>
      <c r="CB42" s="154"/>
      <c r="CC42" s="154"/>
      <c r="CD42" s="154"/>
      <c r="CE42" s="154"/>
      <c r="CF42" s="154"/>
      <c r="CG42" s="154"/>
      <c r="CH42" s="154"/>
      <c r="CI42" s="154"/>
      <c r="CJ42" s="154"/>
      <c r="CK42" s="154"/>
      <c r="CL42" s="154"/>
      <c r="CM42" s="154"/>
      <c r="CN42" s="154"/>
      <c r="CO42" s="154"/>
      <c r="CP42" s="154"/>
      <c r="CQ42" s="154"/>
      <c r="CR42" s="154"/>
      <c r="CS42" s="154"/>
      <c r="CT42" s="154"/>
      <c r="CU42" s="154"/>
      <c r="CV42" s="154"/>
      <c r="CW42" s="154"/>
      <c r="CX42" s="154"/>
    </row>
    <row r="43" customFormat="false" ht="12.75" hidden="false" customHeight="false" outlineLevel="0" collapsed="false">
      <c r="A43" s="155"/>
      <c r="B43" s="156"/>
      <c r="C43" s="157"/>
      <c r="D43" s="157"/>
      <c r="E43" s="157"/>
      <c r="F43" s="157"/>
      <c r="G43" s="157"/>
      <c r="H43" s="157"/>
      <c r="I43" s="157"/>
      <c r="J43" s="157"/>
      <c r="K43" s="157"/>
      <c r="L43" s="157"/>
      <c r="M43" s="157"/>
      <c r="N43" s="157"/>
      <c r="O43" s="157"/>
      <c r="P43" s="157"/>
      <c r="Q43" s="157"/>
      <c r="R43" s="157"/>
      <c r="S43" s="157"/>
      <c r="T43" s="157"/>
      <c r="U43" s="157"/>
      <c r="V43" s="157"/>
      <c r="W43" s="157"/>
      <c r="X43" s="157"/>
      <c r="Y43" s="157"/>
      <c r="Z43" s="157"/>
      <c r="AA43" s="157"/>
      <c r="AB43" s="157"/>
      <c r="AC43" s="157"/>
      <c r="AD43" s="157"/>
      <c r="AE43" s="157"/>
      <c r="AF43" s="157"/>
      <c r="AG43" s="157"/>
      <c r="AH43" s="157"/>
      <c r="AI43" s="157"/>
      <c r="AJ43" s="157"/>
      <c r="AK43" s="157"/>
      <c r="AL43" s="157"/>
      <c r="AM43" s="157"/>
      <c r="AN43" s="157"/>
      <c r="AO43" s="157"/>
      <c r="AP43" s="157"/>
      <c r="AQ43" s="157"/>
      <c r="AR43" s="157"/>
      <c r="AS43" s="157"/>
      <c r="AT43" s="157"/>
      <c r="AU43" s="157"/>
      <c r="AV43" s="157"/>
      <c r="AW43" s="157"/>
      <c r="AX43" s="157"/>
      <c r="AY43" s="157"/>
      <c r="AZ43" s="157"/>
      <c r="BA43" s="157"/>
      <c r="BB43" s="157"/>
      <c r="BC43" s="157"/>
      <c r="BD43" s="157"/>
      <c r="BE43" s="157"/>
      <c r="BF43" s="157"/>
      <c r="BG43" s="157"/>
      <c r="BH43" s="157"/>
      <c r="BI43" s="157"/>
      <c r="BJ43" s="157"/>
      <c r="BK43" s="157"/>
      <c r="BL43" s="157"/>
      <c r="BM43" s="157"/>
      <c r="BN43" s="157"/>
      <c r="BO43" s="157"/>
      <c r="BP43" s="157"/>
      <c r="BQ43" s="157"/>
      <c r="BR43" s="157"/>
      <c r="BS43" s="157"/>
      <c r="BT43" s="157"/>
      <c r="BU43" s="157"/>
      <c r="BV43" s="157"/>
      <c r="BW43" s="157"/>
      <c r="BX43" s="157"/>
      <c r="BY43" s="157"/>
      <c r="BZ43" s="157"/>
      <c r="CA43" s="157"/>
      <c r="CB43" s="157"/>
      <c r="CC43" s="157"/>
      <c r="CD43" s="157"/>
      <c r="CE43" s="157"/>
      <c r="CF43" s="157"/>
      <c r="CG43" s="157"/>
      <c r="CH43" s="157"/>
      <c r="CI43" s="157"/>
      <c r="CJ43" s="157"/>
      <c r="CK43" s="157"/>
      <c r="CL43" s="157"/>
      <c r="CM43" s="157"/>
      <c r="CN43" s="157"/>
      <c r="CO43" s="157"/>
      <c r="CP43" s="157"/>
      <c r="CQ43" s="157"/>
      <c r="CR43" s="157"/>
      <c r="CS43" s="157"/>
      <c r="CT43" s="157"/>
      <c r="CU43" s="157"/>
      <c r="CV43" s="157"/>
      <c r="CW43" s="157"/>
      <c r="CX43" s="157"/>
    </row>
    <row r="44" customFormat="false" ht="12.75" hidden="false" customHeight="false" outlineLevel="0" collapsed="false">
      <c r="A44" s="127" t="s">
        <v>106</v>
      </c>
      <c r="B44" s="158"/>
      <c r="C44" s="159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59"/>
      <c r="S44" s="159"/>
      <c r="T44" s="159"/>
      <c r="U44" s="159"/>
      <c r="V44" s="159"/>
      <c r="W44" s="159"/>
      <c r="X44" s="159"/>
      <c r="Y44" s="159"/>
      <c r="Z44" s="159"/>
      <c r="AA44" s="159"/>
      <c r="AB44" s="159"/>
      <c r="AC44" s="159"/>
      <c r="AD44" s="159"/>
      <c r="AE44" s="159"/>
      <c r="AF44" s="159"/>
      <c r="AG44" s="159"/>
      <c r="AH44" s="159"/>
      <c r="AI44" s="159"/>
      <c r="AJ44" s="159"/>
      <c r="AK44" s="159"/>
      <c r="AL44" s="159"/>
      <c r="AM44" s="159"/>
      <c r="AN44" s="159"/>
      <c r="AO44" s="159"/>
      <c r="AP44" s="159"/>
      <c r="AQ44" s="159"/>
      <c r="AR44" s="159"/>
      <c r="AS44" s="159"/>
      <c r="AT44" s="159"/>
      <c r="AU44" s="159"/>
      <c r="AV44" s="159"/>
      <c r="AW44" s="159"/>
      <c r="AX44" s="159"/>
      <c r="AY44" s="159"/>
      <c r="AZ44" s="159"/>
      <c r="BA44" s="159"/>
      <c r="BB44" s="159"/>
      <c r="BC44" s="159"/>
      <c r="BD44" s="159"/>
      <c r="BE44" s="159"/>
      <c r="BF44" s="159"/>
      <c r="BG44" s="159"/>
      <c r="BH44" s="159"/>
      <c r="BI44" s="159"/>
      <c r="BJ44" s="159"/>
      <c r="BK44" s="159"/>
      <c r="BL44" s="159"/>
      <c r="BM44" s="159"/>
      <c r="BN44" s="159"/>
      <c r="BO44" s="159"/>
      <c r="BP44" s="159"/>
      <c r="BQ44" s="159"/>
      <c r="BR44" s="159"/>
      <c r="BS44" s="159"/>
      <c r="BT44" s="159"/>
      <c r="BU44" s="159"/>
      <c r="BV44" s="159"/>
      <c r="BW44" s="159"/>
      <c r="BX44" s="159"/>
      <c r="BY44" s="159"/>
      <c r="BZ44" s="159"/>
      <c r="CA44" s="159"/>
      <c r="CB44" s="159"/>
      <c r="CC44" s="159"/>
      <c r="CD44" s="159"/>
      <c r="CE44" s="159"/>
      <c r="CF44" s="159"/>
      <c r="CG44" s="159"/>
      <c r="CH44" s="159"/>
      <c r="CI44" s="159"/>
      <c r="CJ44" s="159"/>
      <c r="CK44" s="159"/>
      <c r="CL44" s="159"/>
      <c r="CM44" s="159"/>
      <c r="CN44" s="159"/>
      <c r="CO44" s="159"/>
      <c r="CP44" s="159"/>
      <c r="CQ44" s="159"/>
      <c r="CR44" s="159"/>
      <c r="CS44" s="159"/>
      <c r="CT44" s="159"/>
      <c r="CU44" s="159"/>
      <c r="CV44" s="159"/>
      <c r="CW44" s="159"/>
      <c r="CX44" s="140"/>
    </row>
    <row r="45" customFormat="false" ht="12.75" hidden="false" customHeight="false" outlineLevel="0" collapsed="false">
      <c r="A45" s="122" t="s">
        <v>107</v>
      </c>
      <c r="B45" s="133"/>
      <c r="C45" s="123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C39,0)+IF(cbi_sta_tax_sta="Yes",C40,0)+IF(cbi_uti_tax_sta="Yes",C41,0),"")</f>
        <v>0</v>
      </c>
      <c r="D45" s="123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D39,0)+IF(cbi_sta_tax_sta="Yes",D40,0)+IF(cbi_uti_tax_sta="Yes",D41,0),"")</f>
        <v>0</v>
      </c>
      <c r="E45" s="123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E39,0)+IF(cbi_sta_tax_sta="Yes",E40,0)+IF(cbi_uti_tax_sta="Yes",E41,0),"")</f>
        <v>0</v>
      </c>
      <c r="F45" s="123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F39,0)+IF(cbi_sta_tax_sta="Yes",F40,0)+IF(cbi_uti_tax_sta="Yes",F41,0),"")</f>
        <v>0</v>
      </c>
      <c r="G45" s="123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G39,0)+IF(cbi_sta_tax_sta="Yes",G40,0)+IF(cbi_uti_tax_sta="Yes",G41,0),"")</f>
        <v>0</v>
      </c>
      <c r="H45" s="123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H39,0)+IF(cbi_sta_tax_sta="Yes",H40,0)+IF(cbi_uti_tax_sta="Yes",H41,0),"")</f>
        <v>0</v>
      </c>
      <c r="I45" s="123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I39,0)+IF(cbi_sta_tax_sta="Yes",I40,0)+IF(cbi_uti_tax_sta="Yes",I41,0),"")</f>
        <v>0</v>
      </c>
      <c r="J45" s="123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J39,0)+IF(cbi_sta_tax_sta="Yes",J40,0)+IF(cbi_uti_tax_sta="Yes",J41,0),"")</f>
        <v>0</v>
      </c>
      <c r="K45" s="123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K39,0)+IF(cbi_sta_tax_sta="Yes",K40,0)+IF(cbi_uti_tax_sta="Yes",K41,0),"")</f>
        <v>0</v>
      </c>
      <c r="L45" s="123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L39,0)+IF(cbi_sta_tax_sta="Yes",L40,0)+IF(cbi_uti_tax_sta="Yes",L41,0),"")</f>
        <v>0</v>
      </c>
      <c r="M45" s="123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M39,0)+IF(cbi_sta_tax_sta="Yes",M40,0)+IF(cbi_uti_tax_sta="Yes",M41,0),"")</f>
        <v>0</v>
      </c>
      <c r="N45" s="123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N39,0)+IF(cbi_sta_tax_sta="Yes",N40,0)+IF(cbi_uti_tax_sta="Yes",N41,0),"")</f>
        <v>0</v>
      </c>
      <c r="O45" s="123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O39,0)+IF(cbi_sta_tax_sta="Yes",O40,0)+IF(cbi_uti_tax_sta="Yes",O41,0),"")</f>
        <v>0</v>
      </c>
      <c r="P45" s="123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P39,0)+IF(cbi_sta_tax_sta="Yes",P40,0)+IF(cbi_uti_tax_sta="Yes",P41,0),"")</f>
        <v>0</v>
      </c>
      <c r="Q45" s="123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Q39,0)+IF(cbi_sta_tax_sta="Yes",Q40,0)+IF(cbi_uti_tax_sta="Yes",Q41,0),"")</f>
        <v>0</v>
      </c>
      <c r="R45" s="123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R39,0)+IF(cbi_sta_tax_sta="Yes",R40,0)+IF(cbi_uti_tax_sta="Yes",R41,0),"")</f>
        <v>0</v>
      </c>
      <c r="S45" s="123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S39,0)+IF(cbi_sta_tax_sta="Yes",S40,0)+IF(cbi_uti_tax_sta="Yes",S41,0),"")</f>
        <v>0</v>
      </c>
      <c r="T45" s="123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T39,0)+IF(cbi_sta_tax_sta="Yes",T40,0)+IF(cbi_uti_tax_sta="Yes",T41,0),"")</f>
        <v>0</v>
      </c>
      <c r="U45" s="123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U39,0)+IF(cbi_sta_tax_sta="Yes",U40,0)+IF(cbi_uti_tax_sta="Yes",U41,0),"")</f>
        <v>0</v>
      </c>
      <c r="V45" s="123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V39,0)+IF(cbi_sta_tax_sta="Yes",V40,0)+IF(cbi_uti_tax_sta="Yes",V41,0),"")</f>
        <v>0</v>
      </c>
      <c r="W45" s="123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W39,0)+IF(cbi_sta_tax_sta="Yes",W40,0)+IF(cbi_uti_tax_sta="Yes",W41,0),"")</f>
        <v>0</v>
      </c>
      <c r="X45" s="123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X39,0)+IF(cbi_sta_tax_sta="Yes",X40,0)+IF(cbi_uti_tax_sta="Yes",X41,0),"")</f>
        <v>0</v>
      </c>
      <c r="Y45" s="123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Y39,0)+IF(cbi_sta_tax_sta="Yes",Y40,0)+IF(cbi_uti_tax_sta="Yes",Y41,0),"")</f>
        <v>0</v>
      </c>
      <c r="Z45" s="123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Z39,0)+IF(cbi_sta_tax_sta="Yes",Z40,0)+IF(cbi_uti_tax_sta="Yes",Z41,0),"")</f>
        <v>0</v>
      </c>
      <c r="AA45" s="123" t="n">
        <f aca="false">IF(ISNUMBER(outYear),IF(ibi_sta_percent_tax_sta="Yes",MIN(ibi_sta_percent/100*total_installed_cost,ibi_sta_percent_maxvalue),0)+IF(ibi_uti_percent_tax_sta="Yes",MIN(ibi_uti_percent/100*total_installed_cost,ibi_uti_percent_maxvalue),0)+IF(cbi_fed_tax_sta="Yes",AA39,0)+IF(cbi_sta_tax_sta="Yes",AA40,0)+IF(cbi_uti_tax_sta="Yes",AA41,0),"")</f>
        <v>0</v>
      </c>
      <c r="AB45" s="123" t="e">
        <f aca="false">IF(ISNUMBER(outYear),IF(pbi_fed_tax_sta="Yes",#REF!,0)+IF(pbi_sta_tax_sta="Yes",#REF!,0)+IF(pbi_uti_tax_sta="Yes",#REF!,0)+IF(pbi_oth_tax_sta="Yes",#REF!,0),"")</f>
        <v>#VALUE!</v>
      </c>
      <c r="AC45" s="123" t="e">
        <f aca="false">IF(ISNUMBER(outYear),IF(pbi_fed_tax_sta="Yes",#REF!,0)+IF(pbi_sta_tax_sta="Yes",#REF!,0)+IF(pbi_uti_tax_sta="Yes",#REF!,0)+IF(pbi_oth_tax_sta="Yes",#REF!,0),"")</f>
        <v>#VALUE!</v>
      </c>
      <c r="AD45" s="123" t="e">
        <f aca="false">IF(ISNUMBER(outYear),IF(pbi_fed_tax_sta="Yes",#REF!,0)+IF(pbi_sta_tax_sta="Yes",#REF!,0)+IF(pbi_uti_tax_sta="Yes",#REF!,0)+IF(pbi_oth_tax_sta="Yes",#REF!,0),"")</f>
        <v>#VALUE!</v>
      </c>
      <c r="AE45" s="123" t="e">
        <f aca="false">IF(ISNUMBER(outYear),IF(pbi_fed_tax_sta="Yes",#REF!,0)+IF(pbi_sta_tax_sta="Yes",#REF!,0)+IF(pbi_uti_tax_sta="Yes",#REF!,0)+IF(pbi_oth_tax_sta="Yes",#REF!,0),"")</f>
        <v>#VALUE!</v>
      </c>
      <c r="AF45" s="123" t="e">
        <f aca="false">IF(ISNUMBER(outYear),IF(pbi_fed_tax_sta="Yes",#REF!,0)+IF(pbi_sta_tax_sta="Yes",#REF!,0)+IF(pbi_uti_tax_sta="Yes",#REF!,0)+IF(pbi_oth_tax_sta="Yes",#REF!,0),"")</f>
        <v>#VALUE!</v>
      </c>
      <c r="AG45" s="123" t="e">
        <f aca="false">IF(ISNUMBER(outYear),IF(pbi_fed_tax_sta="Yes",#REF!,0)+IF(pbi_sta_tax_sta="Yes",#REF!,0)+IF(pbi_uti_tax_sta="Yes",#REF!,0)+IF(pbi_oth_tax_sta="Yes",#REF!,0),"")</f>
        <v>#VALUE!</v>
      </c>
      <c r="AH45" s="123" t="e">
        <f aca="false">IF(ISNUMBER(outYear),IF(pbi_fed_tax_sta="Yes",#REF!,0)+IF(pbi_sta_tax_sta="Yes",#REF!,0)+IF(pbi_uti_tax_sta="Yes",#REF!,0)+IF(pbi_oth_tax_sta="Yes",#REF!,0),"")</f>
        <v>#VALUE!</v>
      </c>
      <c r="AI45" s="123" t="e">
        <f aca="false">IF(ISNUMBER(outYear),IF(pbi_fed_tax_sta="Yes",#REF!,0)+IF(pbi_sta_tax_sta="Yes",#REF!,0)+IF(pbi_uti_tax_sta="Yes",#REF!,0)+IF(pbi_oth_tax_sta="Yes",#REF!,0),"")</f>
        <v>#VALUE!</v>
      </c>
      <c r="AJ45" s="123" t="e">
        <f aca="false">IF(ISNUMBER(outYear),IF(pbi_fed_tax_sta="Yes",#REF!,0)+IF(pbi_sta_tax_sta="Yes",#REF!,0)+IF(pbi_uti_tax_sta="Yes",#REF!,0)+IF(pbi_oth_tax_sta="Yes",#REF!,0),"")</f>
        <v>#VALUE!</v>
      </c>
      <c r="AK45" s="123" t="e">
        <f aca="false">IF(ISNUMBER(outYear),IF(pbi_fed_tax_sta="Yes",#REF!,0)+IF(pbi_sta_tax_sta="Yes",#REF!,0)+IF(pbi_uti_tax_sta="Yes",#REF!,0)+IF(pbi_oth_tax_sta="Yes",#REF!,0),"")</f>
        <v>#VALUE!</v>
      </c>
      <c r="AL45" s="123" t="e">
        <f aca="false">IF(ISNUMBER(outYear),IF(pbi_fed_tax_sta="Yes",#REF!,0)+IF(pbi_sta_tax_sta="Yes",#REF!,0)+IF(pbi_uti_tax_sta="Yes",#REF!,0)+IF(pbi_oth_tax_sta="Yes",#REF!,0),"")</f>
        <v>#VALUE!</v>
      </c>
      <c r="AM45" s="123" t="e">
        <f aca="false">IF(ISNUMBER(outYear),IF(pbi_fed_tax_sta="Yes",#REF!,0)+IF(pbi_sta_tax_sta="Yes",#REF!,0)+IF(pbi_uti_tax_sta="Yes",#REF!,0)+IF(pbi_oth_tax_sta="Yes",#REF!,0),"")</f>
        <v>#VALUE!</v>
      </c>
      <c r="AN45" s="123" t="e">
        <f aca="false">IF(ISNUMBER(outYear),IF(pbi_fed_tax_sta="Yes",#REF!,0)+IF(pbi_sta_tax_sta="Yes",#REF!,0)+IF(pbi_uti_tax_sta="Yes",#REF!,0)+IF(pbi_oth_tax_sta="Yes",#REF!,0),"")</f>
        <v>#VALUE!</v>
      </c>
      <c r="AO45" s="123" t="e">
        <f aca="false">IF(ISNUMBER(outYear),IF(pbi_fed_tax_sta="Yes",#REF!,0)+IF(pbi_sta_tax_sta="Yes",#REF!,0)+IF(pbi_uti_tax_sta="Yes",#REF!,0)+IF(pbi_oth_tax_sta="Yes",#REF!,0),"")</f>
        <v>#VALUE!</v>
      </c>
      <c r="AP45" s="123" t="e">
        <f aca="false">IF(ISNUMBER(outYear),IF(pbi_fed_tax_sta="Yes",#REF!,0)+IF(pbi_sta_tax_sta="Yes",#REF!,0)+IF(pbi_uti_tax_sta="Yes",#REF!,0)+IF(pbi_oth_tax_sta="Yes",#REF!,0),"")</f>
        <v>#VALUE!</v>
      </c>
      <c r="AQ45" s="123" t="e">
        <f aca="false">IF(ISNUMBER(outYear),IF(pbi_fed_tax_sta="Yes",#REF!,0)+IF(pbi_sta_tax_sta="Yes",#REF!,0)+IF(pbi_uti_tax_sta="Yes",#REF!,0)+IF(pbi_oth_tax_sta="Yes",#REF!,0),"")</f>
        <v>#VALUE!</v>
      </c>
      <c r="AR45" s="123" t="e">
        <f aca="false">IF(ISNUMBER(outYear),IF(pbi_fed_tax_sta="Yes",#REF!,0)+IF(pbi_sta_tax_sta="Yes",#REF!,0)+IF(pbi_uti_tax_sta="Yes",#REF!,0)+IF(pbi_oth_tax_sta="Yes",#REF!,0),"")</f>
        <v>#VALUE!</v>
      </c>
      <c r="AS45" s="123" t="e">
        <f aca="false">IF(ISNUMBER(outYear),IF(pbi_fed_tax_sta="Yes",#REF!,0)+IF(pbi_sta_tax_sta="Yes",#REF!,0)+IF(pbi_uti_tax_sta="Yes",#REF!,0)+IF(pbi_oth_tax_sta="Yes",#REF!,0),"")</f>
        <v>#VALUE!</v>
      </c>
      <c r="AT45" s="123" t="e">
        <f aca="false">IF(ISNUMBER(outYear),IF(pbi_fed_tax_sta="Yes",#REF!,0)+IF(pbi_sta_tax_sta="Yes",#REF!,0)+IF(pbi_uti_tax_sta="Yes",#REF!,0)+IF(pbi_oth_tax_sta="Yes",#REF!,0),"")</f>
        <v>#VALUE!</v>
      </c>
      <c r="AU45" s="123" t="e">
        <f aca="false">IF(ISNUMBER(outYear),IF(pbi_fed_tax_sta="Yes",#REF!,0)+IF(pbi_sta_tax_sta="Yes",#REF!,0)+IF(pbi_uti_tax_sta="Yes",#REF!,0)+IF(pbi_oth_tax_sta="Yes",#REF!,0),"")</f>
        <v>#VALUE!</v>
      </c>
      <c r="AV45" s="123" t="e">
        <f aca="false">IF(ISNUMBER(outYear),IF(pbi_fed_tax_sta="Yes",#REF!,0)+IF(pbi_sta_tax_sta="Yes",#REF!,0)+IF(pbi_uti_tax_sta="Yes",#REF!,0)+IF(pbi_oth_tax_sta="Yes",#REF!,0),"")</f>
        <v>#VALUE!</v>
      </c>
      <c r="AW45" s="123" t="e">
        <f aca="false">IF(ISNUMBER(outYear),IF(pbi_fed_tax_sta="Yes",#REF!,0)+IF(pbi_sta_tax_sta="Yes",#REF!,0)+IF(pbi_uti_tax_sta="Yes",#REF!,0)+IF(pbi_oth_tax_sta="Yes",#REF!,0),"")</f>
        <v>#VALUE!</v>
      </c>
      <c r="AX45" s="123" t="e">
        <f aca="false">IF(ISNUMBER(outYear),IF(pbi_fed_tax_sta="Yes",#REF!,0)+IF(pbi_sta_tax_sta="Yes",#REF!,0)+IF(pbi_uti_tax_sta="Yes",#REF!,0)+IF(pbi_oth_tax_sta="Yes",#REF!,0),"")</f>
        <v>#VALUE!</v>
      </c>
      <c r="AY45" s="123" t="e">
        <f aca="false">IF(ISNUMBER(outYear),IF(pbi_fed_tax_sta="Yes",#REF!,0)+IF(pbi_sta_tax_sta="Yes",#REF!,0)+IF(pbi_uti_tax_sta="Yes",#REF!,0)+IF(pbi_oth_tax_sta="Yes",#REF!,0),"")</f>
        <v>#VALUE!</v>
      </c>
      <c r="AZ45" s="123" t="e">
        <f aca="false">IF(ISNUMBER(outYear),IF(pbi_fed_tax_sta="Yes",#REF!,0)+IF(pbi_sta_tax_sta="Yes",#REF!,0)+IF(pbi_uti_tax_sta="Yes",#REF!,0)+IF(pbi_oth_tax_sta="Yes",#REF!,0),"")</f>
        <v>#VALUE!</v>
      </c>
      <c r="BA45" s="123" t="e">
        <f aca="false">IF(ISNUMBER(outYear),IF(pbi_fed_tax_sta="Yes",#REF!,0)+IF(pbi_sta_tax_sta="Yes",#REF!,0)+IF(pbi_uti_tax_sta="Yes",#REF!,0)+IF(pbi_oth_tax_sta="Yes",#REF!,0),"")</f>
        <v>#VALUE!</v>
      </c>
      <c r="BB45" s="123" t="e">
        <f aca="false">IF(ISNUMBER(outYear),IF(pbi_fed_tax_sta="Yes",#REF!,0)+IF(pbi_sta_tax_sta="Yes",#REF!,0)+IF(pbi_uti_tax_sta="Yes",#REF!,0)+IF(pbi_oth_tax_sta="Yes",#REF!,0),"")</f>
        <v>#VALUE!</v>
      </c>
      <c r="BC45" s="123" t="e">
        <f aca="false">IF(ISNUMBER(outYear),IF(pbi_fed_tax_sta="Yes",#REF!,0)+IF(pbi_sta_tax_sta="Yes",#REF!,0)+IF(pbi_uti_tax_sta="Yes",#REF!,0)+IF(pbi_oth_tax_sta="Yes",#REF!,0),"")</f>
        <v>#VALUE!</v>
      </c>
      <c r="BD45" s="123" t="e">
        <f aca="false">IF(ISNUMBER(outYear),IF(pbi_fed_tax_sta="Yes",#REF!,0)+IF(pbi_sta_tax_sta="Yes",#REF!,0)+IF(pbi_uti_tax_sta="Yes",#REF!,0)+IF(pbi_oth_tax_sta="Yes",#REF!,0),"")</f>
        <v>#VALUE!</v>
      </c>
      <c r="BE45" s="123" t="e">
        <f aca="false">IF(ISNUMBER(outYear),IF(pbi_fed_tax_sta="Yes",#REF!,0)+IF(pbi_sta_tax_sta="Yes",#REF!,0)+IF(pbi_uti_tax_sta="Yes",#REF!,0)+IF(pbi_oth_tax_sta="Yes",#REF!,0),"")</f>
        <v>#VALUE!</v>
      </c>
      <c r="BF45" s="123" t="e">
        <f aca="false">IF(ISNUMBER(outYear),IF(pbi_fed_tax_sta="Yes",#REF!,0)+IF(pbi_sta_tax_sta="Yes",#REF!,0)+IF(pbi_uti_tax_sta="Yes",#REF!,0)+IF(pbi_oth_tax_sta="Yes",#REF!,0),"")</f>
        <v>#VALUE!</v>
      </c>
      <c r="BG45" s="123" t="e">
        <f aca="false">IF(ISNUMBER(outYear),IF(pbi_fed_tax_sta="Yes",#REF!,0)+IF(pbi_sta_tax_sta="Yes",#REF!,0)+IF(pbi_uti_tax_sta="Yes",#REF!,0)+IF(pbi_oth_tax_sta="Yes",#REF!,0),"")</f>
        <v>#VALUE!</v>
      </c>
      <c r="BH45" s="123" t="e">
        <f aca="false">IF(ISNUMBER(outYear),IF(pbi_fed_tax_sta="Yes",#REF!,0)+IF(pbi_sta_tax_sta="Yes",#REF!,0)+IF(pbi_uti_tax_sta="Yes",#REF!,0)+IF(pbi_oth_tax_sta="Yes",#REF!,0),"")</f>
        <v>#VALUE!</v>
      </c>
      <c r="BI45" s="123" t="e">
        <f aca="false">IF(ISNUMBER(outYear),IF(pbi_fed_tax_sta="Yes",#REF!,0)+IF(pbi_sta_tax_sta="Yes",#REF!,0)+IF(pbi_uti_tax_sta="Yes",#REF!,0)+IF(pbi_oth_tax_sta="Yes",#REF!,0),"")</f>
        <v>#VALUE!</v>
      </c>
      <c r="BJ45" s="123" t="e">
        <f aca="false">IF(ISNUMBER(outYear),IF(pbi_fed_tax_sta="Yes",#REF!,0)+IF(pbi_sta_tax_sta="Yes",#REF!,0)+IF(pbi_uti_tax_sta="Yes",#REF!,0)+IF(pbi_oth_tax_sta="Yes",#REF!,0),"")</f>
        <v>#VALUE!</v>
      </c>
      <c r="BK45" s="123" t="e">
        <f aca="false">IF(ISNUMBER(outYear),IF(pbi_fed_tax_sta="Yes",#REF!,0)+IF(pbi_sta_tax_sta="Yes",#REF!,0)+IF(pbi_uti_tax_sta="Yes",#REF!,0)+IF(pbi_oth_tax_sta="Yes",#REF!,0),"")</f>
        <v>#VALUE!</v>
      </c>
      <c r="BL45" s="123" t="e">
        <f aca="false">IF(ISNUMBER(outYear),IF(pbi_fed_tax_sta="Yes",#REF!,0)+IF(pbi_sta_tax_sta="Yes",#REF!,0)+IF(pbi_uti_tax_sta="Yes",#REF!,0)+IF(pbi_oth_tax_sta="Yes",#REF!,0),"")</f>
        <v>#VALUE!</v>
      </c>
      <c r="BM45" s="123" t="e">
        <f aca="false">IF(ISNUMBER(outYear),IF(pbi_fed_tax_sta="Yes",#REF!,0)+IF(pbi_sta_tax_sta="Yes",#REF!,0)+IF(pbi_uti_tax_sta="Yes",#REF!,0)+IF(pbi_oth_tax_sta="Yes",#REF!,0),"")</f>
        <v>#VALUE!</v>
      </c>
      <c r="BN45" s="123" t="e">
        <f aca="false">IF(ISNUMBER(outYear),IF(pbi_fed_tax_sta="Yes",#REF!,0)+IF(pbi_sta_tax_sta="Yes",#REF!,0)+IF(pbi_uti_tax_sta="Yes",#REF!,0)+IF(pbi_oth_tax_sta="Yes",#REF!,0),"")</f>
        <v>#VALUE!</v>
      </c>
      <c r="BO45" s="123" t="e">
        <f aca="false">IF(ISNUMBER(outYear),IF(pbi_fed_tax_sta="Yes",#REF!,0)+IF(pbi_sta_tax_sta="Yes",#REF!,0)+IF(pbi_uti_tax_sta="Yes",#REF!,0)+IF(pbi_oth_tax_sta="Yes",#REF!,0),"")</f>
        <v>#VALUE!</v>
      </c>
      <c r="BP45" s="123" t="e">
        <f aca="false">IF(ISNUMBER(outYear),IF(pbi_fed_tax_sta="Yes",#REF!,0)+IF(pbi_sta_tax_sta="Yes",#REF!,0)+IF(pbi_uti_tax_sta="Yes",#REF!,0)+IF(pbi_oth_tax_sta="Yes",#REF!,0),"")</f>
        <v>#VALUE!</v>
      </c>
      <c r="BQ45" s="123" t="e">
        <f aca="false">IF(ISNUMBER(outYear),IF(pbi_fed_tax_sta="Yes",#REF!,0)+IF(pbi_sta_tax_sta="Yes",#REF!,0)+IF(pbi_uti_tax_sta="Yes",#REF!,0)+IF(pbi_oth_tax_sta="Yes",#REF!,0),"")</f>
        <v>#VALUE!</v>
      </c>
      <c r="BR45" s="123" t="e">
        <f aca="false">IF(ISNUMBER(outYear),IF(pbi_fed_tax_sta="Yes",#REF!,0)+IF(pbi_sta_tax_sta="Yes",#REF!,0)+IF(pbi_uti_tax_sta="Yes",#REF!,0)+IF(pbi_oth_tax_sta="Yes",#REF!,0),"")</f>
        <v>#VALUE!</v>
      </c>
      <c r="BS45" s="123" t="e">
        <f aca="false">IF(ISNUMBER(outYear),IF(pbi_fed_tax_sta="Yes",#REF!,0)+IF(pbi_sta_tax_sta="Yes",#REF!,0)+IF(pbi_uti_tax_sta="Yes",#REF!,0)+IF(pbi_oth_tax_sta="Yes",#REF!,0),"")</f>
        <v>#VALUE!</v>
      </c>
      <c r="BT45" s="123" t="e">
        <f aca="false">IF(ISNUMBER(outYear),IF(pbi_fed_tax_sta="Yes",#REF!,0)+IF(pbi_sta_tax_sta="Yes",#REF!,0)+IF(pbi_uti_tax_sta="Yes",#REF!,0)+IF(pbi_oth_tax_sta="Yes",#REF!,0),"")</f>
        <v>#VALUE!</v>
      </c>
      <c r="BU45" s="123" t="e">
        <f aca="false">IF(ISNUMBER(outYear),IF(pbi_fed_tax_sta="Yes",#REF!,0)+IF(pbi_sta_tax_sta="Yes",#REF!,0)+IF(pbi_uti_tax_sta="Yes",#REF!,0)+IF(pbi_oth_tax_sta="Yes",#REF!,0),"")</f>
        <v>#VALUE!</v>
      </c>
      <c r="BV45" s="123" t="e">
        <f aca="false">IF(ISNUMBER(outYear),IF(pbi_fed_tax_sta="Yes",#REF!,0)+IF(pbi_sta_tax_sta="Yes",#REF!,0)+IF(pbi_uti_tax_sta="Yes",#REF!,0)+IF(pbi_oth_tax_sta="Yes",#REF!,0),"")</f>
        <v>#VALUE!</v>
      </c>
      <c r="BW45" s="123" t="e">
        <f aca="false">IF(ISNUMBER(outYear),IF(pbi_fed_tax_sta="Yes",#REF!,0)+IF(pbi_sta_tax_sta="Yes",#REF!,0)+IF(pbi_uti_tax_sta="Yes",#REF!,0)+IF(pbi_oth_tax_sta="Yes",#REF!,0),"")</f>
        <v>#VALUE!</v>
      </c>
      <c r="BX45" s="123" t="e">
        <f aca="false">IF(ISNUMBER(outYear),IF(pbi_fed_tax_sta="Yes",#REF!,0)+IF(pbi_sta_tax_sta="Yes",#REF!,0)+IF(pbi_uti_tax_sta="Yes",#REF!,0)+IF(pbi_oth_tax_sta="Yes",#REF!,0),"")</f>
        <v>#VALUE!</v>
      </c>
      <c r="BY45" s="123" t="e">
        <f aca="false">IF(ISNUMBER(outYear),IF(pbi_fed_tax_sta="Yes",#REF!,0)+IF(pbi_sta_tax_sta="Yes",#REF!,0)+IF(pbi_uti_tax_sta="Yes",#REF!,0)+IF(pbi_oth_tax_sta="Yes",#REF!,0),"")</f>
        <v>#VALUE!</v>
      </c>
      <c r="BZ45" s="123" t="e">
        <f aca="false">IF(ISNUMBER(outYear),IF(pbi_fed_tax_sta="Yes",#REF!,0)+IF(pbi_sta_tax_sta="Yes",#REF!,0)+IF(pbi_uti_tax_sta="Yes",#REF!,0)+IF(pbi_oth_tax_sta="Yes",#REF!,0),"")</f>
        <v>#VALUE!</v>
      </c>
      <c r="CA45" s="123" t="e">
        <f aca="false">IF(ISNUMBER(outYear),IF(pbi_fed_tax_sta="Yes",#REF!,0)+IF(pbi_sta_tax_sta="Yes",#REF!,0)+IF(pbi_uti_tax_sta="Yes",#REF!,0)+IF(pbi_oth_tax_sta="Yes",#REF!,0),"")</f>
        <v>#VALUE!</v>
      </c>
      <c r="CB45" s="123" t="e">
        <f aca="false">IF(ISNUMBER(outYear),IF(pbi_fed_tax_sta="Yes",#REF!,0)+IF(pbi_sta_tax_sta="Yes",#REF!,0)+IF(pbi_uti_tax_sta="Yes",#REF!,0)+IF(pbi_oth_tax_sta="Yes",#REF!,0),"")</f>
        <v>#VALUE!</v>
      </c>
      <c r="CC45" s="123" t="e">
        <f aca="false">IF(ISNUMBER(outYear),IF(pbi_fed_tax_sta="Yes",#REF!,0)+IF(pbi_sta_tax_sta="Yes",#REF!,0)+IF(pbi_uti_tax_sta="Yes",#REF!,0)+IF(pbi_oth_tax_sta="Yes",#REF!,0),"")</f>
        <v>#VALUE!</v>
      </c>
      <c r="CD45" s="123" t="e">
        <f aca="false">IF(ISNUMBER(outYear),IF(pbi_fed_tax_sta="Yes",#REF!,0)+IF(pbi_sta_tax_sta="Yes",#REF!,0)+IF(pbi_uti_tax_sta="Yes",#REF!,0)+IF(pbi_oth_tax_sta="Yes",#REF!,0),"")</f>
        <v>#VALUE!</v>
      </c>
      <c r="CE45" s="123" t="e">
        <f aca="false">IF(ISNUMBER(outYear),IF(pbi_fed_tax_sta="Yes",#REF!,0)+IF(pbi_sta_tax_sta="Yes",#REF!,0)+IF(pbi_uti_tax_sta="Yes",#REF!,0)+IF(pbi_oth_tax_sta="Yes",#REF!,0),"")</f>
        <v>#VALUE!</v>
      </c>
      <c r="CF45" s="123" t="e">
        <f aca="false">IF(ISNUMBER(outYear),IF(pbi_fed_tax_sta="Yes",#REF!,0)+IF(pbi_sta_tax_sta="Yes",#REF!,0)+IF(pbi_uti_tax_sta="Yes",#REF!,0)+IF(pbi_oth_tax_sta="Yes",#REF!,0),"")</f>
        <v>#VALUE!</v>
      </c>
      <c r="CG45" s="123" t="e">
        <f aca="false">IF(ISNUMBER(outYear),IF(pbi_fed_tax_sta="Yes",#REF!,0)+IF(pbi_sta_tax_sta="Yes",#REF!,0)+IF(pbi_uti_tax_sta="Yes",#REF!,0)+IF(pbi_oth_tax_sta="Yes",#REF!,0),"")</f>
        <v>#VALUE!</v>
      </c>
      <c r="CH45" s="123" t="e">
        <f aca="false">IF(ISNUMBER(outYear),IF(pbi_fed_tax_sta="Yes",#REF!,0)+IF(pbi_sta_tax_sta="Yes",#REF!,0)+IF(pbi_uti_tax_sta="Yes",#REF!,0)+IF(pbi_oth_tax_sta="Yes",#REF!,0),"")</f>
        <v>#VALUE!</v>
      </c>
      <c r="CI45" s="123" t="e">
        <f aca="false">IF(ISNUMBER(outYear),IF(pbi_fed_tax_sta="Yes",#REF!,0)+IF(pbi_sta_tax_sta="Yes",#REF!,0)+IF(pbi_uti_tax_sta="Yes",#REF!,0)+IF(pbi_oth_tax_sta="Yes",#REF!,0),"")</f>
        <v>#VALUE!</v>
      </c>
      <c r="CJ45" s="123" t="e">
        <f aca="false">IF(ISNUMBER(outYear),IF(pbi_fed_tax_sta="Yes",#REF!,0)+IF(pbi_sta_tax_sta="Yes",#REF!,0)+IF(pbi_uti_tax_sta="Yes",#REF!,0)+IF(pbi_oth_tax_sta="Yes",#REF!,0),"")</f>
        <v>#VALUE!</v>
      </c>
      <c r="CK45" s="123" t="e">
        <f aca="false">IF(ISNUMBER(outYear),IF(pbi_fed_tax_sta="Yes",#REF!,0)+IF(pbi_sta_tax_sta="Yes",#REF!,0)+IF(pbi_uti_tax_sta="Yes",#REF!,0)+IF(pbi_oth_tax_sta="Yes",#REF!,0),"")</f>
        <v>#VALUE!</v>
      </c>
      <c r="CL45" s="123" t="e">
        <f aca="false">IF(ISNUMBER(outYear),IF(pbi_fed_tax_sta="Yes",#REF!,0)+IF(pbi_sta_tax_sta="Yes",#REF!,0)+IF(pbi_uti_tax_sta="Yes",#REF!,0)+IF(pbi_oth_tax_sta="Yes",#REF!,0),"")</f>
        <v>#VALUE!</v>
      </c>
      <c r="CM45" s="123" t="e">
        <f aca="false">IF(ISNUMBER(outYear),IF(pbi_fed_tax_sta="Yes",#REF!,0)+IF(pbi_sta_tax_sta="Yes",#REF!,0)+IF(pbi_uti_tax_sta="Yes",#REF!,0)+IF(pbi_oth_tax_sta="Yes",#REF!,0),"")</f>
        <v>#VALUE!</v>
      </c>
      <c r="CN45" s="123" t="e">
        <f aca="false">IF(ISNUMBER(outYear),IF(pbi_fed_tax_sta="Yes",#REF!,0)+IF(pbi_sta_tax_sta="Yes",#REF!,0)+IF(pbi_uti_tax_sta="Yes",#REF!,0)+IF(pbi_oth_tax_sta="Yes",#REF!,0),"")</f>
        <v>#VALUE!</v>
      </c>
      <c r="CO45" s="123" t="e">
        <f aca="false">IF(ISNUMBER(outYear),IF(pbi_fed_tax_sta="Yes",#REF!,0)+IF(pbi_sta_tax_sta="Yes",#REF!,0)+IF(pbi_uti_tax_sta="Yes",#REF!,0)+IF(pbi_oth_tax_sta="Yes",#REF!,0),"")</f>
        <v>#VALUE!</v>
      </c>
      <c r="CP45" s="123" t="e">
        <f aca="false">IF(ISNUMBER(outYear),IF(pbi_fed_tax_sta="Yes",#REF!,0)+IF(pbi_sta_tax_sta="Yes",#REF!,0)+IF(pbi_uti_tax_sta="Yes",#REF!,0)+IF(pbi_oth_tax_sta="Yes",#REF!,0),"")</f>
        <v>#VALUE!</v>
      </c>
      <c r="CQ45" s="123" t="e">
        <f aca="false">IF(ISNUMBER(outYear),IF(pbi_fed_tax_sta="Yes",#REF!,0)+IF(pbi_sta_tax_sta="Yes",#REF!,0)+IF(pbi_uti_tax_sta="Yes",#REF!,0)+IF(pbi_oth_tax_sta="Yes",#REF!,0),"")</f>
        <v>#VALUE!</v>
      </c>
      <c r="CR45" s="123" t="e">
        <f aca="false">IF(ISNUMBER(outYear),IF(pbi_fed_tax_sta="Yes",#REF!,0)+IF(pbi_sta_tax_sta="Yes",#REF!,0)+IF(pbi_uti_tax_sta="Yes",#REF!,0)+IF(pbi_oth_tax_sta="Yes",#REF!,0),"")</f>
        <v>#VALUE!</v>
      </c>
      <c r="CS45" s="123" t="e">
        <f aca="false">IF(ISNUMBER(outYear),IF(pbi_fed_tax_sta="Yes",#REF!,0)+IF(pbi_sta_tax_sta="Yes",#REF!,0)+IF(pbi_uti_tax_sta="Yes",#REF!,0)+IF(pbi_oth_tax_sta="Yes",#REF!,0),"")</f>
        <v>#VALUE!</v>
      </c>
      <c r="CT45" s="123" t="e">
        <f aca="false">IF(ISNUMBER(outYear),IF(pbi_fed_tax_sta="Yes",#REF!,0)+IF(pbi_sta_tax_sta="Yes",#REF!,0)+IF(pbi_uti_tax_sta="Yes",#REF!,0)+IF(pbi_oth_tax_sta="Yes",#REF!,0),"")</f>
        <v>#VALUE!</v>
      </c>
      <c r="CU45" s="123" t="e">
        <f aca="false">IF(ISNUMBER(outYear),IF(pbi_fed_tax_sta="Yes",#REF!,0)+IF(pbi_sta_tax_sta="Yes",#REF!,0)+IF(pbi_uti_tax_sta="Yes",#REF!,0)+IF(pbi_oth_tax_sta="Yes",#REF!,0),"")</f>
        <v>#VALUE!</v>
      </c>
      <c r="CV45" s="123" t="e">
        <f aca="false">IF(ISNUMBER(outYear),IF(pbi_fed_tax_sta="Yes",#REF!,0)+IF(pbi_sta_tax_sta="Yes",#REF!,0)+IF(pbi_uti_tax_sta="Yes",#REF!,0)+IF(pbi_oth_tax_sta="Yes",#REF!,0),"")</f>
        <v>#VALUE!</v>
      </c>
      <c r="CW45" s="123" t="e">
        <f aca="false">IF(ISNUMBER(outYear),IF(pbi_fed_tax_sta="Yes",#REF!,0)+IF(pbi_sta_tax_sta="Yes",#REF!,0)+IF(pbi_uti_tax_sta="Yes",#REF!,0)+IF(pbi_oth_tax_sta="Yes",#REF!,0),"")</f>
        <v>#VALUE!</v>
      </c>
      <c r="CX45" s="123" t="e">
        <f aca="false">IF(ISNUMBER(outYear),IF(pbi_fed_tax_sta="Yes",#REF!,0)+IF(pbi_sta_tax_sta="Yes",#REF!,0)+IF(pbi_uti_tax_sta="Yes",#REF!,0)+IF(pbi_oth_tax_sta="Yes",#REF!,0),"")</f>
        <v>#VALUE!</v>
      </c>
    </row>
    <row r="46" customFormat="false" ht="12.75" hidden="false" customHeight="false" outlineLevel="0" collapsed="false">
      <c r="A46" s="122" t="s">
        <v>108</v>
      </c>
      <c r="B46" s="133"/>
      <c r="C46" s="137"/>
      <c r="D46" s="137"/>
      <c r="E46" s="137"/>
      <c r="F46" s="137"/>
      <c r="G46" s="137"/>
      <c r="H46" s="137"/>
      <c r="I46" s="137"/>
      <c r="J46" s="137"/>
      <c r="K46" s="137"/>
      <c r="L46" s="137"/>
      <c r="M46" s="137"/>
      <c r="N46" s="137"/>
      <c r="O46" s="137"/>
      <c r="P46" s="137"/>
      <c r="Q46" s="137"/>
      <c r="R46" s="137"/>
      <c r="S46" s="137"/>
      <c r="T46" s="137"/>
      <c r="U46" s="137"/>
      <c r="V46" s="137"/>
      <c r="W46" s="137"/>
      <c r="X46" s="137"/>
      <c r="Y46" s="137"/>
      <c r="Z46" s="137"/>
      <c r="AA46" s="137"/>
      <c r="AB46" s="137"/>
      <c r="AC46" s="137"/>
      <c r="AD46" s="137"/>
      <c r="AE46" s="137"/>
      <c r="AF46" s="137"/>
      <c r="AG46" s="137"/>
      <c r="AH46" s="137"/>
      <c r="AI46" s="137"/>
      <c r="AJ46" s="137"/>
      <c r="AK46" s="137"/>
      <c r="AL46" s="137"/>
      <c r="AM46" s="137"/>
      <c r="AN46" s="137"/>
      <c r="AO46" s="137"/>
      <c r="AP46" s="137"/>
      <c r="AQ46" s="137"/>
      <c r="AR46" s="137"/>
      <c r="AS46" s="137"/>
      <c r="AT46" s="137"/>
      <c r="AU46" s="137"/>
      <c r="AV46" s="137"/>
      <c r="AW46" s="137"/>
      <c r="AX46" s="137"/>
      <c r="AY46" s="137"/>
      <c r="AZ46" s="137"/>
      <c r="BA46" s="137"/>
      <c r="BB46" s="137"/>
      <c r="BC46" s="137"/>
      <c r="BD46" s="137"/>
      <c r="BE46" s="137"/>
      <c r="BF46" s="137"/>
      <c r="BG46" s="137"/>
      <c r="BH46" s="137"/>
      <c r="BI46" s="137"/>
      <c r="BJ46" s="137"/>
      <c r="BK46" s="137"/>
      <c r="BL46" s="137"/>
      <c r="BM46" s="137"/>
      <c r="BN46" s="137"/>
      <c r="BO46" s="137"/>
      <c r="BP46" s="137"/>
      <c r="BQ46" s="137"/>
      <c r="BR46" s="137"/>
      <c r="BS46" s="137"/>
      <c r="BT46" s="137"/>
      <c r="BU46" s="137"/>
      <c r="BV46" s="137"/>
      <c r="BW46" s="137"/>
      <c r="BX46" s="137"/>
      <c r="BY46" s="137"/>
      <c r="BZ46" s="137"/>
      <c r="CA46" s="137"/>
      <c r="CB46" s="137"/>
      <c r="CC46" s="137"/>
      <c r="CD46" s="137"/>
      <c r="CE46" s="137"/>
      <c r="CF46" s="137"/>
      <c r="CG46" s="137"/>
      <c r="CH46" s="137"/>
      <c r="CI46" s="137"/>
      <c r="CJ46" s="137"/>
      <c r="CK46" s="137"/>
      <c r="CL46" s="137"/>
      <c r="CM46" s="137"/>
      <c r="CN46" s="137"/>
      <c r="CO46" s="137"/>
      <c r="CP46" s="137"/>
      <c r="CQ46" s="137"/>
      <c r="CR46" s="137"/>
      <c r="CS46" s="137"/>
      <c r="CT46" s="137"/>
      <c r="CU46" s="137"/>
      <c r="CV46" s="137"/>
      <c r="CW46" s="137"/>
      <c r="CX46" s="137"/>
    </row>
    <row r="47" customFormat="false" ht="12.75" hidden="false" customHeight="false" outlineLevel="0" collapsed="false">
      <c r="A47" s="132" t="s">
        <v>109</v>
      </c>
      <c r="B47" s="133"/>
      <c r="C47" s="123" t="n">
        <f aca="false">IF(ISNUMBER(outYear),C18,"")</f>
        <v>4391.72</v>
      </c>
      <c r="D47" s="123" t="n">
        <f aca="false">IF(ISNUMBER(outYear),D18,"")</f>
        <v>4479.5544</v>
      </c>
      <c r="E47" s="123" t="n">
        <f aca="false">IF(ISNUMBER(outYear),E18,"")</f>
        <v>4569.145488</v>
      </c>
      <c r="F47" s="123" t="n">
        <f aca="false">IF(ISNUMBER(outYear),F18,"")</f>
        <v>4660.52839776</v>
      </c>
      <c r="G47" s="123" t="n">
        <f aca="false">IF(ISNUMBER(outYear),G18,"")</f>
        <v>4753.7389657152</v>
      </c>
      <c r="H47" s="123" t="n">
        <f aca="false">IF(ISNUMBER(outYear),H18,"")</f>
        <v>4848.8137450295</v>
      </c>
      <c r="I47" s="123" t="n">
        <f aca="false">IF(ISNUMBER(outYear),I18,"")</f>
        <v>4945.79001993009</v>
      </c>
      <c r="J47" s="123" t="n">
        <f aca="false">IF(ISNUMBER(outYear),J18,"")</f>
        <v>5044.7058203287</v>
      </c>
      <c r="K47" s="123" t="n">
        <f aca="false">IF(ISNUMBER(outYear),K18,"")</f>
        <v>5145.59993673527</v>
      </c>
      <c r="L47" s="123" t="n">
        <f aca="false">IF(ISNUMBER(outYear),L18,"")</f>
        <v>94880.4545821433</v>
      </c>
      <c r="M47" s="123" t="n">
        <f aca="false">IF(ISNUMBER(outYear),M18,"")</f>
        <v>5353.48217417938</v>
      </c>
      <c r="N47" s="123" t="n">
        <f aca="false">IF(ISNUMBER(outYear),N18,"")</f>
        <v>5460.55181766296</v>
      </c>
      <c r="O47" s="123" t="n">
        <f aca="false">IF(ISNUMBER(outYear),O18,"")</f>
        <v>5569.76285401622</v>
      </c>
      <c r="P47" s="123" t="n">
        <f aca="false">IF(ISNUMBER(outYear),P18,"")</f>
        <v>5681.15811109655</v>
      </c>
      <c r="Q47" s="123" t="n">
        <f aca="false">IF(ISNUMBER(outYear),Q18,"")</f>
        <v>5794.78127331848</v>
      </c>
      <c r="R47" s="123" t="n">
        <f aca="false">IF(ISNUMBER(outYear),R18,"")</f>
        <v>5910.67689878485</v>
      </c>
      <c r="S47" s="123" t="n">
        <f aca="false">IF(ISNUMBER(outYear),S18,"")</f>
        <v>6028.89043676055</v>
      </c>
      <c r="T47" s="123" t="n">
        <f aca="false">IF(ISNUMBER(outYear),T18,"")</f>
        <v>6149.46824549576</v>
      </c>
      <c r="U47" s="123" t="n">
        <f aca="false">IF(ISNUMBER(outYear),U18,"")</f>
        <v>6272.45761040567</v>
      </c>
      <c r="V47" s="123" t="n">
        <f aca="false">IF(ISNUMBER(outYear),V18,"")</f>
        <v>6397.90676261378</v>
      </c>
      <c r="W47" s="123" t="n">
        <f aca="false">IF(ISNUMBER(outYear),W18,"")</f>
        <v>6525.86489786606</v>
      </c>
      <c r="X47" s="123" t="n">
        <f aca="false">IF(ISNUMBER(outYear),X18,"")</f>
        <v>6656.38219582338</v>
      </c>
      <c r="Y47" s="123" t="n">
        <f aca="false">IF(ISNUMBER(outYear),Y18,"")</f>
        <v>6789.50983973985</v>
      </c>
      <c r="Z47" s="123" t="n">
        <f aca="false">IF(ISNUMBER(outYear),Z18,"")</f>
        <v>6925.30003653465</v>
      </c>
      <c r="AA47" s="123" t="n">
        <f aca="false">IF(ISNUMBER(outYear),AA18,"")</f>
        <v>7063.80603726534</v>
      </c>
      <c r="AB47" s="123" t="str">
        <f aca="false">IF(ISNUMBER(outYear),#REF!,"")</f>
        <v/>
      </c>
      <c r="AC47" s="123" t="str">
        <f aca="false">IF(ISNUMBER(outYear),#REF!,"")</f>
        <v/>
      </c>
      <c r="AD47" s="123" t="str">
        <f aca="false">IF(ISNUMBER(outYear),#REF!,"")</f>
        <v/>
      </c>
      <c r="AE47" s="123" t="str">
        <f aca="false">IF(ISNUMBER(outYear),#REF!,"")</f>
        <v/>
      </c>
      <c r="AF47" s="123" t="str">
        <f aca="false">IF(ISNUMBER(outYear),#REF!,"")</f>
        <v/>
      </c>
      <c r="AG47" s="123" t="str">
        <f aca="false">IF(ISNUMBER(outYear),#REF!,"")</f>
        <v/>
      </c>
      <c r="AH47" s="123" t="str">
        <f aca="false">IF(ISNUMBER(outYear),#REF!,"")</f>
        <v/>
      </c>
      <c r="AI47" s="123" t="str">
        <f aca="false">IF(ISNUMBER(outYear),#REF!,"")</f>
        <v/>
      </c>
      <c r="AJ47" s="123" t="str">
        <f aca="false">IF(ISNUMBER(outYear),#REF!,"")</f>
        <v/>
      </c>
      <c r="AK47" s="123" t="str">
        <f aca="false">IF(ISNUMBER(outYear),#REF!,"")</f>
        <v/>
      </c>
      <c r="AL47" s="123" t="str">
        <f aca="false">IF(ISNUMBER(outYear),#REF!,"")</f>
        <v/>
      </c>
      <c r="AM47" s="123" t="str">
        <f aca="false">IF(ISNUMBER(outYear),#REF!,"")</f>
        <v/>
      </c>
      <c r="AN47" s="123" t="str">
        <f aca="false">IF(ISNUMBER(outYear),#REF!,"")</f>
        <v/>
      </c>
      <c r="AO47" s="123" t="str">
        <f aca="false">IF(ISNUMBER(outYear),#REF!,"")</f>
        <v/>
      </c>
      <c r="AP47" s="123" t="str">
        <f aca="false">IF(ISNUMBER(outYear),#REF!,"")</f>
        <v/>
      </c>
      <c r="AQ47" s="123" t="str">
        <f aca="false">IF(ISNUMBER(outYear),#REF!,"")</f>
        <v/>
      </c>
      <c r="AR47" s="123" t="str">
        <f aca="false">IF(ISNUMBER(outYear),#REF!,"")</f>
        <v/>
      </c>
      <c r="AS47" s="123" t="str">
        <f aca="false">IF(ISNUMBER(outYear),#REF!,"")</f>
        <v/>
      </c>
      <c r="AT47" s="123" t="str">
        <f aca="false">IF(ISNUMBER(outYear),#REF!,"")</f>
        <v/>
      </c>
      <c r="AU47" s="123" t="str">
        <f aca="false">IF(ISNUMBER(outYear),#REF!,"")</f>
        <v/>
      </c>
      <c r="AV47" s="123" t="str">
        <f aca="false">IF(ISNUMBER(outYear),#REF!,"")</f>
        <v/>
      </c>
      <c r="AW47" s="123" t="str">
        <f aca="false">IF(ISNUMBER(outYear),#REF!,"")</f>
        <v/>
      </c>
      <c r="AX47" s="123" t="str">
        <f aca="false">IF(ISNUMBER(outYear),#REF!,"")</f>
        <v/>
      </c>
      <c r="AY47" s="123" t="str">
        <f aca="false">IF(ISNUMBER(outYear),#REF!,"")</f>
        <v/>
      </c>
      <c r="AZ47" s="123" t="str">
        <f aca="false">IF(ISNUMBER(outYear),#REF!,"")</f>
        <v/>
      </c>
      <c r="BA47" s="123" t="str">
        <f aca="false">IF(ISNUMBER(outYear),#REF!,"")</f>
        <v/>
      </c>
      <c r="BB47" s="123" t="str">
        <f aca="false">IF(ISNUMBER(outYear),#REF!,"")</f>
        <v/>
      </c>
      <c r="BC47" s="123" t="str">
        <f aca="false">IF(ISNUMBER(outYear),#REF!,"")</f>
        <v/>
      </c>
      <c r="BD47" s="123" t="str">
        <f aca="false">IF(ISNUMBER(outYear),#REF!,"")</f>
        <v/>
      </c>
      <c r="BE47" s="123" t="str">
        <f aca="false">IF(ISNUMBER(outYear),#REF!,"")</f>
        <v/>
      </c>
      <c r="BF47" s="123" t="str">
        <f aca="false">IF(ISNUMBER(outYear),#REF!,"")</f>
        <v/>
      </c>
      <c r="BG47" s="123" t="str">
        <f aca="false">IF(ISNUMBER(outYear),#REF!,"")</f>
        <v/>
      </c>
      <c r="BH47" s="123" t="str">
        <f aca="false">IF(ISNUMBER(outYear),#REF!,"")</f>
        <v/>
      </c>
      <c r="BI47" s="123" t="str">
        <f aca="false">IF(ISNUMBER(outYear),#REF!,"")</f>
        <v/>
      </c>
      <c r="BJ47" s="123" t="str">
        <f aca="false">IF(ISNUMBER(outYear),#REF!,"")</f>
        <v/>
      </c>
      <c r="BK47" s="123" t="str">
        <f aca="false">IF(ISNUMBER(outYear),#REF!,"")</f>
        <v/>
      </c>
      <c r="BL47" s="123" t="str">
        <f aca="false">IF(ISNUMBER(outYear),#REF!,"")</f>
        <v/>
      </c>
      <c r="BM47" s="123" t="str">
        <f aca="false">IF(ISNUMBER(outYear),#REF!,"")</f>
        <v/>
      </c>
      <c r="BN47" s="123" t="str">
        <f aca="false">IF(ISNUMBER(outYear),#REF!,"")</f>
        <v/>
      </c>
      <c r="BO47" s="123" t="str">
        <f aca="false">IF(ISNUMBER(outYear),#REF!,"")</f>
        <v/>
      </c>
      <c r="BP47" s="123" t="str">
        <f aca="false">IF(ISNUMBER(outYear),#REF!,"")</f>
        <v/>
      </c>
      <c r="BQ47" s="123" t="str">
        <f aca="false">IF(ISNUMBER(outYear),#REF!,"")</f>
        <v/>
      </c>
      <c r="BR47" s="123" t="str">
        <f aca="false">IF(ISNUMBER(outYear),#REF!,"")</f>
        <v/>
      </c>
      <c r="BS47" s="123" t="str">
        <f aca="false">IF(ISNUMBER(outYear),#REF!,"")</f>
        <v/>
      </c>
      <c r="BT47" s="123" t="str">
        <f aca="false">IF(ISNUMBER(outYear),#REF!,"")</f>
        <v/>
      </c>
      <c r="BU47" s="123" t="str">
        <f aca="false">IF(ISNUMBER(outYear),#REF!,"")</f>
        <v/>
      </c>
      <c r="BV47" s="123" t="str">
        <f aca="false">IF(ISNUMBER(outYear),#REF!,"")</f>
        <v/>
      </c>
      <c r="BW47" s="123" t="str">
        <f aca="false">IF(ISNUMBER(outYear),#REF!,"")</f>
        <v/>
      </c>
      <c r="BX47" s="123" t="str">
        <f aca="false">IF(ISNUMBER(outYear),#REF!,"")</f>
        <v/>
      </c>
      <c r="BY47" s="123" t="str">
        <f aca="false">IF(ISNUMBER(outYear),#REF!,"")</f>
        <v/>
      </c>
      <c r="BZ47" s="123" t="str">
        <f aca="false">IF(ISNUMBER(outYear),#REF!,"")</f>
        <v/>
      </c>
      <c r="CA47" s="123" t="str">
        <f aca="false">IF(ISNUMBER(outYear),#REF!,"")</f>
        <v/>
      </c>
      <c r="CB47" s="123" t="str">
        <f aca="false">IF(ISNUMBER(outYear),#REF!,"")</f>
        <v/>
      </c>
      <c r="CC47" s="123" t="str">
        <f aca="false">IF(ISNUMBER(outYear),#REF!,"")</f>
        <v/>
      </c>
      <c r="CD47" s="123" t="str">
        <f aca="false">IF(ISNUMBER(outYear),#REF!,"")</f>
        <v/>
      </c>
      <c r="CE47" s="123" t="str">
        <f aca="false">IF(ISNUMBER(outYear),#REF!,"")</f>
        <v/>
      </c>
      <c r="CF47" s="123" t="str">
        <f aca="false">IF(ISNUMBER(outYear),#REF!,"")</f>
        <v/>
      </c>
      <c r="CG47" s="123" t="str">
        <f aca="false">IF(ISNUMBER(outYear),#REF!,"")</f>
        <v/>
      </c>
      <c r="CH47" s="123" t="str">
        <f aca="false">IF(ISNUMBER(outYear),#REF!,"")</f>
        <v/>
      </c>
      <c r="CI47" s="123" t="str">
        <f aca="false">IF(ISNUMBER(outYear),#REF!,"")</f>
        <v/>
      </c>
      <c r="CJ47" s="123" t="str">
        <f aca="false">IF(ISNUMBER(outYear),#REF!,"")</f>
        <v/>
      </c>
      <c r="CK47" s="123" t="str">
        <f aca="false">IF(ISNUMBER(outYear),#REF!,"")</f>
        <v/>
      </c>
      <c r="CL47" s="123" t="str">
        <f aca="false">IF(ISNUMBER(outYear),#REF!,"")</f>
        <v/>
      </c>
      <c r="CM47" s="123" t="str">
        <f aca="false">IF(ISNUMBER(outYear),#REF!,"")</f>
        <v/>
      </c>
      <c r="CN47" s="123" t="str">
        <f aca="false">IF(ISNUMBER(outYear),#REF!,"")</f>
        <v/>
      </c>
      <c r="CO47" s="123" t="str">
        <f aca="false">IF(ISNUMBER(outYear),#REF!,"")</f>
        <v/>
      </c>
      <c r="CP47" s="123" t="str">
        <f aca="false">IF(ISNUMBER(outYear),#REF!,"")</f>
        <v/>
      </c>
      <c r="CQ47" s="123" t="str">
        <f aca="false">IF(ISNUMBER(outYear),#REF!,"")</f>
        <v/>
      </c>
      <c r="CR47" s="123" t="str">
        <f aca="false">IF(ISNUMBER(outYear),#REF!,"")</f>
        <v/>
      </c>
      <c r="CS47" s="123" t="str">
        <f aca="false">IF(ISNUMBER(outYear),#REF!,"")</f>
        <v/>
      </c>
      <c r="CT47" s="123" t="str">
        <f aca="false">IF(ISNUMBER(outYear),#REF!,"")</f>
        <v/>
      </c>
      <c r="CU47" s="123" t="str">
        <f aca="false">IF(ISNUMBER(outYear),#REF!,"")</f>
        <v/>
      </c>
      <c r="CV47" s="123" t="str">
        <f aca="false">IF(ISNUMBER(outYear),#REF!,"")</f>
        <v/>
      </c>
      <c r="CW47" s="123" t="str">
        <f aca="false">IF(ISNUMBER(outYear),#REF!,"")</f>
        <v/>
      </c>
      <c r="CX47" s="123" t="str">
        <f aca="false">IF(ISNUMBER(outYear),#REF!,"")</f>
        <v/>
      </c>
    </row>
    <row r="48" customFormat="false" ht="12.75" hidden="false" customHeight="false" outlineLevel="0" collapsed="false">
      <c r="A48" s="132" t="s">
        <v>110</v>
      </c>
      <c r="B48" s="133"/>
      <c r="C48" s="137"/>
      <c r="D48" s="137"/>
      <c r="E48" s="137"/>
      <c r="F48" s="137"/>
      <c r="G48" s="137"/>
      <c r="H48" s="137"/>
      <c r="I48" s="137"/>
      <c r="J48" s="137"/>
      <c r="K48" s="137"/>
      <c r="L48" s="137"/>
      <c r="M48" s="137"/>
      <c r="N48" s="137"/>
      <c r="O48" s="137"/>
      <c r="P48" s="137"/>
      <c r="Q48" s="137"/>
      <c r="R48" s="137"/>
      <c r="S48" s="137"/>
      <c r="T48" s="137"/>
      <c r="U48" s="137"/>
      <c r="V48" s="137"/>
      <c r="W48" s="137"/>
      <c r="X48" s="137"/>
      <c r="Y48" s="137"/>
      <c r="Z48" s="137"/>
      <c r="AA48" s="137"/>
      <c r="AB48" s="137"/>
      <c r="AC48" s="137"/>
      <c r="AD48" s="137"/>
      <c r="AE48" s="137"/>
      <c r="AF48" s="137"/>
      <c r="AG48" s="137"/>
      <c r="AH48" s="137"/>
      <c r="AI48" s="137"/>
      <c r="AJ48" s="137"/>
      <c r="AK48" s="137"/>
      <c r="AL48" s="137"/>
      <c r="AM48" s="137"/>
      <c r="AN48" s="137"/>
      <c r="AO48" s="137"/>
      <c r="AP48" s="137"/>
      <c r="AQ48" s="137"/>
      <c r="AR48" s="137"/>
      <c r="AS48" s="137"/>
      <c r="AT48" s="137"/>
      <c r="AU48" s="137"/>
      <c r="AV48" s="137"/>
      <c r="AW48" s="137"/>
      <c r="AX48" s="137"/>
      <c r="AY48" s="137"/>
      <c r="AZ48" s="137"/>
      <c r="BA48" s="137"/>
      <c r="BB48" s="137"/>
      <c r="BC48" s="137"/>
      <c r="BD48" s="137"/>
      <c r="BE48" s="137"/>
      <c r="BF48" s="137"/>
      <c r="BG48" s="137"/>
      <c r="BH48" s="137"/>
      <c r="BI48" s="137"/>
      <c r="BJ48" s="137"/>
      <c r="BK48" s="137"/>
      <c r="BL48" s="137"/>
      <c r="BM48" s="137"/>
      <c r="BN48" s="137"/>
      <c r="BO48" s="137"/>
      <c r="BP48" s="137"/>
      <c r="BQ48" s="137"/>
      <c r="BR48" s="137"/>
      <c r="BS48" s="137"/>
      <c r="BT48" s="137"/>
      <c r="BU48" s="137"/>
      <c r="BV48" s="137"/>
      <c r="BW48" s="137"/>
      <c r="BX48" s="137"/>
      <c r="BY48" s="137"/>
      <c r="BZ48" s="137"/>
      <c r="CA48" s="137"/>
      <c r="CB48" s="137"/>
      <c r="CC48" s="137"/>
      <c r="CD48" s="137"/>
      <c r="CE48" s="137"/>
      <c r="CF48" s="137"/>
      <c r="CG48" s="137"/>
      <c r="CH48" s="137"/>
      <c r="CI48" s="137"/>
      <c r="CJ48" s="137"/>
      <c r="CK48" s="137"/>
      <c r="CL48" s="137"/>
      <c r="CM48" s="137"/>
      <c r="CN48" s="137"/>
      <c r="CO48" s="137"/>
      <c r="CP48" s="137"/>
      <c r="CQ48" s="137"/>
      <c r="CR48" s="137"/>
      <c r="CS48" s="137"/>
      <c r="CT48" s="137"/>
      <c r="CU48" s="137"/>
      <c r="CV48" s="137"/>
      <c r="CW48" s="137"/>
      <c r="CX48" s="137"/>
    </row>
    <row r="49" customFormat="false" ht="12.75" hidden="false" customHeight="false" outlineLevel="0" collapsed="false">
      <c r="A49" s="160" t="s">
        <v>111</v>
      </c>
      <c r="B49" s="133"/>
      <c r="C49" s="137" t="n">
        <f aca="false" t="array" ref="C49:CX49">'Inputs and Outputs'!C66:CX66</f>
        <v>0.2</v>
      </c>
      <c r="D49" s="137" t="n">
        <v>0.32</v>
      </c>
      <c r="E49" s="137" t="n">
        <v>0.192</v>
      </c>
      <c r="F49" s="137" t="n">
        <v>0.1152</v>
      </c>
      <c r="G49" s="137" t="n">
        <v>0.1152</v>
      </c>
      <c r="H49" s="137" t="n">
        <v>0.0576</v>
      </c>
      <c r="I49" s="137" t="n">
        <v>0</v>
      </c>
      <c r="J49" s="137" t="n">
        <v>0</v>
      </c>
      <c r="K49" s="137" t="n">
        <v>0</v>
      </c>
      <c r="L49" s="137" t="n">
        <v>0</v>
      </c>
      <c r="M49" s="137" t="n">
        <v>0</v>
      </c>
      <c r="N49" s="137" t="n">
        <v>0</v>
      </c>
      <c r="O49" s="137" t="n">
        <v>0</v>
      </c>
      <c r="P49" s="137" t="n">
        <v>0</v>
      </c>
      <c r="Q49" s="137" t="n">
        <v>0</v>
      </c>
      <c r="R49" s="137" t="n">
        <v>0</v>
      </c>
      <c r="S49" s="137" t="n">
        <v>0</v>
      </c>
      <c r="T49" s="137" t="n">
        <v>0</v>
      </c>
      <c r="U49" s="137" t="n">
        <v>0</v>
      </c>
      <c r="V49" s="137" t="n">
        <v>0</v>
      </c>
      <c r="W49" s="137" t="n">
        <v>0</v>
      </c>
      <c r="X49" s="137" t="n">
        <v>0</v>
      </c>
      <c r="Y49" s="137" t="n">
        <v>0</v>
      </c>
      <c r="Z49" s="137" t="n">
        <v>0</v>
      </c>
      <c r="AA49" s="137" t="n">
        <v>0</v>
      </c>
      <c r="AB49" s="137" t="n">
        <v>0</v>
      </c>
      <c r="AC49" s="137" t="n">
        <v>0</v>
      </c>
      <c r="AD49" s="137" t="n">
        <v>0</v>
      </c>
      <c r="AE49" s="137" t="n">
        <v>0</v>
      </c>
      <c r="AF49" s="137" t="n">
        <v>0</v>
      </c>
      <c r="AG49" s="137" t="n">
        <v>0</v>
      </c>
      <c r="AH49" s="137" t="n">
        <v>0</v>
      </c>
      <c r="AI49" s="137" t="n">
        <v>0</v>
      </c>
      <c r="AJ49" s="137" t="n">
        <v>0</v>
      </c>
      <c r="AK49" s="137" t="n">
        <v>0</v>
      </c>
      <c r="AL49" s="137" t="n">
        <v>0</v>
      </c>
      <c r="AM49" s="137" t="n">
        <v>0</v>
      </c>
      <c r="AN49" s="137" t="n">
        <v>0</v>
      </c>
      <c r="AO49" s="137" t="n">
        <v>0</v>
      </c>
      <c r="AP49" s="137" t="n">
        <v>0</v>
      </c>
      <c r="AQ49" s="137" t="n">
        <v>0</v>
      </c>
      <c r="AR49" s="137" t="n">
        <v>0</v>
      </c>
      <c r="AS49" s="137" t="n">
        <v>0</v>
      </c>
      <c r="AT49" s="137" t="n">
        <v>0</v>
      </c>
      <c r="AU49" s="137" t="n">
        <v>0</v>
      </c>
      <c r="AV49" s="137" t="n">
        <v>0</v>
      </c>
      <c r="AW49" s="137" t="n">
        <v>0</v>
      </c>
      <c r="AX49" s="137" t="n">
        <v>0</v>
      </c>
      <c r="AY49" s="137" t="n">
        <v>0</v>
      </c>
      <c r="AZ49" s="137" t="n">
        <v>0</v>
      </c>
      <c r="BA49" s="137" t="n">
        <v>0</v>
      </c>
      <c r="BB49" s="137" t="n">
        <v>0</v>
      </c>
      <c r="BC49" s="137" t="n">
        <v>0</v>
      </c>
      <c r="BD49" s="137" t="n">
        <v>0</v>
      </c>
      <c r="BE49" s="137" t="n">
        <v>0</v>
      </c>
      <c r="BF49" s="137" t="n">
        <v>0</v>
      </c>
      <c r="BG49" s="137" t="n">
        <v>0</v>
      </c>
      <c r="BH49" s="137" t="n">
        <v>0</v>
      </c>
      <c r="BI49" s="137" t="n">
        <v>0</v>
      </c>
      <c r="BJ49" s="137" t="n">
        <v>0</v>
      </c>
      <c r="BK49" s="137" t="n">
        <v>0</v>
      </c>
      <c r="BL49" s="137" t="n">
        <v>0</v>
      </c>
      <c r="BM49" s="137" t="n">
        <v>0</v>
      </c>
      <c r="BN49" s="137" t="n">
        <v>0</v>
      </c>
      <c r="BO49" s="137" t="n">
        <v>0</v>
      </c>
      <c r="BP49" s="137" t="n">
        <v>0</v>
      </c>
      <c r="BQ49" s="137" t="n">
        <v>0</v>
      </c>
      <c r="BR49" s="137" t="n">
        <v>0</v>
      </c>
      <c r="BS49" s="137" t="n">
        <v>0</v>
      </c>
      <c r="BT49" s="137" t="n">
        <v>0</v>
      </c>
      <c r="BU49" s="137" t="n">
        <v>0</v>
      </c>
      <c r="BV49" s="137" t="n">
        <v>0</v>
      </c>
      <c r="BW49" s="137" t="n">
        <v>0</v>
      </c>
      <c r="BX49" s="137" t="n">
        <v>0</v>
      </c>
      <c r="BY49" s="137" t="n">
        <v>0</v>
      </c>
      <c r="BZ49" s="137" t="n">
        <v>0</v>
      </c>
      <c r="CA49" s="137" t="n">
        <v>0</v>
      </c>
      <c r="CB49" s="137" t="n">
        <v>0</v>
      </c>
      <c r="CC49" s="137" t="n">
        <v>0</v>
      </c>
      <c r="CD49" s="137" t="n">
        <v>0</v>
      </c>
      <c r="CE49" s="137" t="n">
        <v>0</v>
      </c>
      <c r="CF49" s="137" t="n">
        <v>0</v>
      </c>
      <c r="CG49" s="137" t="n">
        <v>0</v>
      </c>
      <c r="CH49" s="137" t="n">
        <v>0</v>
      </c>
      <c r="CI49" s="137" t="n">
        <v>0</v>
      </c>
      <c r="CJ49" s="137" t="n">
        <v>0</v>
      </c>
      <c r="CK49" s="137" t="n">
        <v>0</v>
      </c>
      <c r="CL49" s="137" t="n">
        <v>0</v>
      </c>
      <c r="CM49" s="137" t="n">
        <v>0</v>
      </c>
      <c r="CN49" s="137" t="n">
        <v>0</v>
      </c>
      <c r="CO49" s="137" t="n">
        <v>0</v>
      </c>
      <c r="CP49" s="137" t="n">
        <v>0</v>
      </c>
      <c r="CQ49" s="137" t="n">
        <v>0</v>
      </c>
      <c r="CR49" s="137" t="n">
        <v>0</v>
      </c>
      <c r="CS49" s="137" t="n">
        <v>0</v>
      </c>
      <c r="CT49" s="137" t="n">
        <v>0</v>
      </c>
      <c r="CU49" s="137" t="n">
        <v>0</v>
      </c>
      <c r="CV49" s="137" t="n">
        <v>0</v>
      </c>
      <c r="CW49" s="137" t="n">
        <v>0</v>
      </c>
      <c r="CX49" s="137" t="n">
        <v>0</v>
      </c>
    </row>
    <row r="50" customFormat="false" ht="12.75" hidden="false" customHeight="false" outlineLevel="0" collapsed="false">
      <c r="A50" s="160" t="s">
        <v>112</v>
      </c>
      <c r="B50" s="123" t="n">
        <f aca="false">IF(ISNUMBER(outYear),IF(StateDepreciation="N/A",0,($B$55-IF(itc_fed_percent_deprbas_sta="Yes",0.5*MIN(itc_fed_percent/100*$B$70,itc_fed_percent_maxvalue),0))),"")</f>
        <v>461310.3</v>
      </c>
      <c r="C50" s="137"/>
      <c r="D50" s="137"/>
      <c r="E50" s="137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  <c r="AA50" s="137"/>
      <c r="AB50" s="137"/>
      <c r="AC50" s="137"/>
      <c r="AD50" s="137"/>
      <c r="AE50" s="137"/>
      <c r="AF50" s="137"/>
      <c r="AG50" s="137"/>
      <c r="AH50" s="137"/>
      <c r="AI50" s="137"/>
      <c r="AJ50" s="137"/>
      <c r="AK50" s="137"/>
      <c r="AL50" s="137"/>
      <c r="AM50" s="137"/>
      <c r="AN50" s="137"/>
      <c r="AO50" s="137"/>
      <c r="AP50" s="137"/>
      <c r="AQ50" s="137"/>
      <c r="AR50" s="137"/>
      <c r="AS50" s="137"/>
      <c r="AT50" s="137"/>
      <c r="AU50" s="137"/>
      <c r="AV50" s="137"/>
      <c r="AW50" s="137"/>
      <c r="AX50" s="137"/>
      <c r="AY50" s="137"/>
      <c r="AZ50" s="137"/>
      <c r="BA50" s="137"/>
      <c r="BB50" s="137"/>
      <c r="BC50" s="137"/>
      <c r="BD50" s="137"/>
      <c r="BE50" s="137"/>
      <c r="BF50" s="137"/>
      <c r="BG50" s="137"/>
      <c r="BH50" s="137"/>
      <c r="BI50" s="137"/>
      <c r="BJ50" s="137"/>
      <c r="BK50" s="137"/>
      <c r="BL50" s="137"/>
      <c r="BM50" s="137"/>
      <c r="BN50" s="137"/>
      <c r="BO50" s="137"/>
      <c r="BP50" s="137"/>
      <c r="BQ50" s="137"/>
      <c r="BR50" s="137"/>
      <c r="BS50" s="137"/>
      <c r="BT50" s="137"/>
      <c r="BU50" s="137"/>
      <c r="BV50" s="137"/>
      <c r="BW50" s="137"/>
      <c r="BX50" s="137"/>
      <c r="BY50" s="137"/>
      <c r="BZ50" s="137"/>
      <c r="CA50" s="137"/>
      <c r="CB50" s="137"/>
      <c r="CC50" s="137"/>
      <c r="CD50" s="137"/>
      <c r="CE50" s="137"/>
      <c r="CF50" s="137"/>
      <c r="CG50" s="137"/>
      <c r="CH50" s="137"/>
      <c r="CI50" s="137"/>
      <c r="CJ50" s="137"/>
      <c r="CK50" s="137"/>
      <c r="CL50" s="137"/>
      <c r="CM50" s="137"/>
      <c r="CN50" s="137"/>
      <c r="CO50" s="137"/>
      <c r="CP50" s="137"/>
      <c r="CQ50" s="137"/>
      <c r="CR50" s="137"/>
      <c r="CS50" s="137"/>
      <c r="CT50" s="137"/>
      <c r="CU50" s="137"/>
      <c r="CV50" s="137"/>
      <c r="CW50" s="137"/>
      <c r="CX50" s="137"/>
    </row>
    <row r="51" customFormat="false" ht="12.75" hidden="false" customHeight="false" outlineLevel="0" collapsed="false">
      <c r="A51" s="161" t="s">
        <v>113</v>
      </c>
      <c r="B51" s="123"/>
      <c r="C51" s="123" t="n">
        <f aca="false">IF(ISNUMBER(outYear),$B$50*(C49 + 'Inputs and Outputs'!B59),"")</f>
        <v>322917.21</v>
      </c>
      <c r="D51" s="123" t="n">
        <f aca="false">IF(ISNUMBER(outYear),$B$50*D49,"")</f>
        <v>147619.296</v>
      </c>
      <c r="E51" s="123" t="n">
        <f aca="false">IF(ISNUMBER(outYear),$B$50*E49,"")</f>
        <v>88571.5776</v>
      </c>
      <c r="F51" s="123" t="n">
        <f aca="false">IF(ISNUMBER(outYear),$B$50*F49,"")</f>
        <v>53142.94656</v>
      </c>
      <c r="G51" s="123" t="n">
        <f aca="false">IF(ISNUMBER(outYear),$B$50*G49,"")</f>
        <v>53142.94656</v>
      </c>
      <c r="H51" s="123" t="n">
        <f aca="false">IF(ISNUMBER(outYear),$B$50*H49,"")</f>
        <v>26571.47328</v>
      </c>
      <c r="I51" s="123" t="n">
        <f aca="false">IF(ISNUMBER(outYear),$B$50*I49,"")</f>
        <v>0</v>
      </c>
      <c r="J51" s="123" t="n">
        <f aca="false">IF(ISNUMBER(outYear),$B$50*J49,"")</f>
        <v>0</v>
      </c>
      <c r="K51" s="123" t="n">
        <f aca="false">IF(ISNUMBER(outYear),$B$50*K49,"")</f>
        <v>0</v>
      </c>
      <c r="L51" s="123" t="n">
        <f aca="false">IF(ISNUMBER(outYear),$B$50*L49,"")</f>
        <v>0</v>
      </c>
      <c r="M51" s="123" t="n">
        <f aca="false">IF(ISNUMBER(outYear),$B$50*M49,"")</f>
        <v>0</v>
      </c>
      <c r="N51" s="123" t="n">
        <f aca="false">IF(ISNUMBER(outYear),$B$50*N49,"")</f>
        <v>0</v>
      </c>
      <c r="O51" s="123" t="n">
        <f aca="false">IF(ISNUMBER(outYear),$B$50*O49,"")</f>
        <v>0</v>
      </c>
      <c r="P51" s="123" t="n">
        <f aca="false">IF(ISNUMBER(outYear),$B$50*P49,"")</f>
        <v>0</v>
      </c>
      <c r="Q51" s="123" t="n">
        <f aca="false">IF(ISNUMBER(outYear),$B$50*Q49,"")</f>
        <v>0</v>
      </c>
      <c r="R51" s="123" t="n">
        <f aca="false">IF(ISNUMBER(outYear),$B$50*R49,"")</f>
        <v>0</v>
      </c>
      <c r="S51" s="123" t="n">
        <f aca="false">IF(ISNUMBER(outYear),$B$50*S49,"")</f>
        <v>0</v>
      </c>
      <c r="T51" s="123" t="n">
        <f aca="false">IF(ISNUMBER(outYear),$B$50*T49,"")</f>
        <v>0</v>
      </c>
      <c r="U51" s="123" t="n">
        <f aca="false">IF(ISNUMBER(outYear),$B$50*U49,"")</f>
        <v>0</v>
      </c>
      <c r="V51" s="123" t="n">
        <f aca="false">IF(ISNUMBER(outYear),$B$50*V49,"")</f>
        <v>0</v>
      </c>
      <c r="W51" s="123" t="n">
        <f aca="false">IF(ISNUMBER(outYear),$B$50*W49,"")</f>
        <v>0</v>
      </c>
      <c r="X51" s="123" t="n">
        <f aca="false">IF(ISNUMBER(outYear),$B$50*X49,"")</f>
        <v>0</v>
      </c>
      <c r="Y51" s="123" t="n">
        <f aca="false">IF(ISNUMBER(outYear),$B$50*Y49,"")</f>
        <v>0</v>
      </c>
      <c r="Z51" s="123" t="n">
        <f aca="false">IF(ISNUMBER(outYear),$B$50*Z49,"")</f>
        <v>0</v>
      </c>
      <c r="AA51" s="123" t="n">
        <f aca="false">IF(ISNUMBER(outYear),$B$50*AA49,"")</f>
        <v>0</v>
      </c>
      <c r="AB51" s="123" t="str">
        <f aca="false">IF(ISNUMBER(outYear),$B$50*AB49,"")</f>
        <v/>
      </c>
      <c r="AC51" s="123" t="str">
        <f aca="false">IF(ISNUMBER(outYear),$B$50*AC49,"")</f>
        <v/>
      </c>
      <c r="AD51" s="123" t="str">
        <f aca="false">IF(ISNUMBER(outYear),$B$50*AD49,"")</f>
        <v/>
      </c>
      <c r="AE51" s="123" t="str">
        <f aca="false">IF(ISNUMBER(outYear),$B$50*AE49,"")</f>
        <v/>
      </c>
      <c r="AF51" s="123" t="str">
        <f aca="false">IF(ISNUMBER(outYear),$B$50*AF49,"")</f>
        <v/>
      </c>
      <c r="AG51" s="123" t="str">
        <f aca="false">IF(ISNUMBER(outYear),$B$50*AG49,"")</f>
        <v/>
      </c>
      <c r="AH51" s="123" t="str">
        <f aca="false">IF(ISNUMBER(outYear),$B$50*AH49,"")</f>
        <v/>
      </c>
      <c r="AI51" s="123" t="str">
        <f aca="false">IF(ISNUMBER(outYear),$B$50*AI49,"")</f>
        <v/>
      </c>
      <c r="AJ51" s="123" t="str">
        <f aca="false">IF(ISNUMBER(outYear),$B$50*AJ49,"")</f>
        <v/>
      </c>
      <c r="AK51" s="123" t="str">
        <f aca="false">IF(ISNUMBER(outYear),$B$50*AK49,"")</f>
        <v/>
      </c>
      <c r="AL51" s="123" t="str">
        <f aca="false">IF(ISNUMBER(outYear),$B$50*AL49,"")</f>
        <v/>
      </c>
      <c r="AM51" s="123" t="str">
        <f aca="false">IF(ISNUMBER(outYear),$B$50*AM49,"")</f>
        <v/>
      </c>
      <c r="AN51" s="123" t="str">
        <f aca="false">IF(ISNUMBER(outYear),$B$50*AN49,"")</f>
        <v/>
      </c>
      <c r="AO51" s="123" t="str">
        <f aca="false">IF(ISNUMBER(outYear),$B$50*AO49,"")</f>
        <v/>
      </c>
      <c r="AP51" s="123" t="str">
        <f aca="false">IF(ISNUMBER(outYear),$B$50*AP49,"")</f>
        <v/>
      </c>
      <c r="AQ51" s="123" t="str">
        <f aca="false">IF(ISNUMBER(outYear),$B$50*AQ49,"")</f>
        <v/>
      </c>
      <c r="AR51" s="123" t="str">
        <f aca="false">IF(ISNUMBER(outYear),$B$50*AR49,"")</f>
        <v/>
      </c>
      <c r="AS51" s="123" t="str">
        <f aca="false">IF(ISNUMBER(outYear),$B$50*AS49,"")</f>
        <v/>
      </c>
      <c r="AT51" s="123" t="str">
        <f aca="false">IF(ISNUMBER(outYear),$B$50*AT49,"")</f>
        <v/>
      </c>
      <c r="AU51" s="123" t="str">
        <f aca="false">IF(ISNUMBER(outYear),$B$50*AU49,"")</f>
        <v/>
      </c>
      <c r="AV51" s="123" t="str">
        <f aca="false">IF(ISNUMBER(outYear),$B$50*AV49,"")</f>
        <v/>
      </c>
      <c r="AW51" s="123" t="str">
        <f aca="false">IF(ISNUMBER(outYear),$B$50*AW49,"")</f>
        <v/>
      </c>
      <c r="AX51" s="123" t="str">
        <f aca="false">IF(ISNUMBER(outYear),$B$50*AX49,"")</f>
        <v/>
      </c>
      <c r="AY51" s="123" t="str">
        <f aca="false">IF(ISNUMBER(outYear),$B$50*AY49,"")</f>
        <v/>
      </c>
      <c r="AZ51" s="123" t="str">
        <f aca="false">IF(ISNUMBER(outYear),$B$50*AZ49,"")</f>
        <v/>
      </c>
      <c r="BA51" s="123" t="str">
        <f aca="false">IF(ISNUMBER(outYear),$B$50*BA49,"")</f>
        <v/>
      </c>
      <c r="BB51" s="123" t="str">
        <f aca="false">IF(ISNUMBER(outYear),$B$50*BB49,"")</f>
        <v/>
      </c>
      <c r="BC51" s="123" t="str">
        <f aca="false">IF(ISNUMBER(outYear),$B$50*BC49,"")</f>
        <v/>
      </c>
      <c r="BD51" s="123" t="str">
        <f aca="false">IF(ISNUMBER(outYear),$B$50*BD49,"")</f>
        <v/>
      </c>
      <c r="BE51" s="123" t="str">
        <f aca="false">IF(ISNUMBER(outYear),$B$50*BE49,"")</f>
        <v/>
      </c>
      <c r="BF51" s="123" t="str">
        <f aca="false">IF(ISNUMBER(outYear),$B$50*BF49,"")</f>
        <v/>
      </c>
      <c r="BG51" s="123" t="str">
        <f aca="false">IF(ISNUMBER(outYear),$B$50*BG49,"")</f>
        <v/>
      </c>
      <c r="BH51" s="123" t="str">
        <f aca="false">IF(ISNUMBER(outYear),$B$50*BH49,"")</f>
        <v/>
      </c>
      <c r="BI51" s="123" t="str">
        <f aca="false">IF(ISNUMBER(outYear),$B$50*BI49,"")</f>
        <v/>
      </c>
      <c r="BJ51" s="123" t="str">
        <f aca="false">IF(ISNUMBER(outYear),$B$50*BJ49,"")</f>
        <v/>
      </c>
      <c r="BK51" s="123" t="str">
        <f aca="false">IF(ISNUMBER(outYear),$B$50*BK49,"")</f>
        <v/>
      </c>
      <c r="BL51" s="123" t="str">
        <f aca="false">IF(ISNUMBER(outYear),$B$50*BL49,"")</f>
        <v/>
      </c>
      <c r="BM51" s="123" t="str">
        <f aca="false">IF(ISNUMBER(outYear),$B$50*BM49,"")</f>
        <v/>
      </c>
      <c r="BN51" s="123" t="str">
        <f aca="false">IF(ISNUMBER(outYear),$B$50*BN49,"")</f>
        <v/>
      </c>
      <c r="BO51" s="123" t="str">
        <f aca="false">IF(ISNUMBER(outYear),$B$50*BO49,"")</f>
        <v/>
      </c>
      <c r="BP51" s="123" t="str">
        <f aca="false">IF(ISNUMBER(outYear),$B$50*BP49,"")</f>
        <v/>
      </c>
      <c r="BQ51" s="123" t="str">
        <f aca="false">IF(ISNUMBER(outYear),$B$50*BQ49,"")</f>
        <v/>
      </c>
      <c r="BR51" s="123" t="str">
        <f aca="false">IF(ISNUMBER(outYear),$B$50*BR49,"")</f>
        <v/>
      </c>
      <c r="BS51" s="123" t="str">
        <f aca="false">IF(ISNUMBER(outYear),$B$50*BS49,"")</f>
        <v/>
      </c>
      <c r="BT51" s="123" t="str">
        <f aca="false">IF(ISNUMBER(outYear),$B$50*BT49,"")</f>
        <v/>
      </c>
      <c r="BU51" s="123" t="str">
        <f aca="false">IF(ISNUMBER(outYear),$B$50*BU49,"")</f>
        <v/>
      </c>
      <c r="BV51" s="123" t="str">
        <f aca="false">IF(ISNUMBER(outYear),$B$50*BV49,"")</f>
        <v/>
      </c>
      <c r="BW51" s="123" t="str">
        <f aca="false">IF(ISNUMBER(outYear),$B$50*BW49,"")</f>
        <v/>
      </c>
      <c r="BX51" s="123" t="str">
        <f aca="false">IF(ISNUMBER(outYear),$B$50*BX49,"")</f>
        <v/>
      </c>
      <c r="BY51" s="123" t="str">
        <f aca="false">IF(ISNUMBER(outYear),$B$50*BY49,"")</f>
        <v/>
      </c>
      <c r="BZ51" s="123" t="str">
        <f aca="false">IF(ISNUMBER(outYear),$B$50*BZ49,"")</f>
        <v/>
      </c>
      <c r="CA51" s="123" t="str">
        <f aca="false">IF(ISNUMBER(outYear),$B$50*CA49,"")</f>
        <v/>
      </c>
      <c r="CB51" s="123" t="str">
        <f aca="false">IF(ISNUMBER(outYear),$B$50*CB49,"")</f>
        <v/>
      </c>
      <c r="CC51" s="123" t="str">
        <f aca="false">IF(ISNUMBER(outYear),$B$50*CC49,"")</f>
        <v/>
      </c>
      <c r="CD51" s="123" t="str">
        <f aca="false">IF(ISNUMBER(outYear),$B$50*CD49,"")</f>
        <v/>
      </c>
      <c r="CE51" s="123" t="str">
        <f aca="false">IF(ISNUMBER(outYear),$B$50*CE49,"")</f>
        <v/>
      </c>
      <c r="CF51" s="123" t="str">
        <f aca="false">IF(ISNUMBER(outYear),$B$50*CF49,"")</f>
        <v/>
      </c>
      <c r="CG51" s="123" t="str">
        <f aca="false">IF(ISNUMBER(outYear),$B$50*CG49,"")</f>
        <v/>
      </c>
      <c r="CH51" s="123" t="str">
        <f aca="false">IF(ISNUMBER(outYear),$B$50*CH49,"")</f>
        <v/>
      </c>
      <c r="CI51" s="123" t="str">
        <f aca="false">IF(ISNUMBER(outYear),$B$50*CI49,"")</f>
        <v/>
      </c>
      <c r="CJ51" s="123" t="str">
        <f aca="false">IF(ISNUMBER(outYear),$B$50*CJ49,"")</f>
        <v/>
      </c>
      <c r="CK51" s="123" t="str">
        <f aca="false">IF(ISNUMBER(outYear),$B$50*CK49,"")</f>
        <v/>
      </c>
      <c r="CL51" s="123" t="str">
        <f aca="false">IF(ISNUMBER(outYear),$B$50*CL49,"")</f>
        <v/>
      </c>
      <c r="CM51" s="123" t="str">
        <f aca="false">IF(ISNUMBER(outYear),$B$50*CM49,"")</f>
        <v/>
      </c>
      <c r="CN51" s="123" t="str">
        <f aca="false">IF(ISNUMBER(outYear),$B$50*CN49,"")</f>
        <v/>
      </c>
      <c r="CO51" s="123" t="str">
        <f aca="false">IF(ISNUMBER(outYear),$B$50*CO49,"")</f>
        <v/>
      </c>
      <c r="CP51" s="123" t="str">
        <f aca="false">IF(ISNUMBER(outYear),$B$50*CP49,"")</f>
        <v/>
      </c>
      <c r="CQ51" s="123" t="str">
        <f aca="false">IF(ISNUMBER(outYear),$B$50*CQ49,"")</f>
        <v/>
      </c>
      <c r="CR51" s="123" t="str">
        <f aca="false">IF(ISNUMBER(outYear),$B$50*CR49,"")</f>
        <v/>
      </c>
      <c r="CS51" s="123" t="str">
        <f aca="false">IF(ISNUMBER(outYear),$B$50*CS49,"")</f>
        <v/>
      </c>
      <c r="CT51" s="123" t="str">
        <f aca="false">IF(ISNUMBER(outYear),$B$50*CT49,"")</f>
        <v/>
      </c>
      <c r="CU51" s="123" t="str">
        <f aca="false">IF(ISNUMBER(outYear),$B$50*CU49,"")</f>
        <v/>
      </c>
      <c r="CV51" s="123" t="str">
        <f aca="false">IF(ISNUMBER(outYear),$B$50*CV49,"")</f>
        <v/>
      </c>
      <c r="CW51" s="123" t="str">
        <f aca="false">IF(ISNUMBER(outYear),$B$50*CW49,"")</f>
        <v/>
      </c>
      <c r="CX51" s="123" t="str">
        <f aca="false">IF(ISNUMBER(outYear),$B$50*CX49,"")</f>
        <v/>
      </c>
    </row>
    <row r="52" customFormat="false" ht="12.75" hidden="false" customHeight="false" outlineLevel="0" collapsed="false">
      <c r="A52" s="162" t="s">
        <v>114</v>
      </c>
      <c r="B52" s="123"/>
      <c r="C52" s="123" t="n">
        <f aca="false">IF(ISNUMBER(C2),SUM(C47,C51:C51),"")</f>
        <v>327308.93</v>
      </c>
      <c r="D52" s="123" t="n">
        <f aca="false">IF(ISNUMBER(D2),SUM(D47:D51),"")</f>
        <v>152099.1704</v>
      </c>
      <c r="E52" s="123" t="n">
        <f aca="false">IF(ISNUMBER(E2),SUM(E47:E51),"")</f>
        <v>93140.915088</v>
      </c>
      <c r="F52" s="123" t="n">
        <f aca="false">IF(ISNUMBER(F2),SUM(F47:F51),"")</f>
        <v>57803.59015776</v>
      </c>
      <c r="G52" s="123" t="n">
        <f aca="false">IF(ISNUMBER(G2),SUM(G47:G51),"")</f>
        <v>57896.8007257152</v>
      </c>
      <c r="H52" s="123" t="n">
        <f aca="false">IF(ISNUMBER(H2),SUM(H47:H51),"")</f>
        <v>31420.3446250295</v>
      </c>
      <c r="I52" s="123" t="n">
        <f aca="false">IF(ISNUMBER(I2),SUM(I47:I51),"")</f>
        <v>4945.79001993009</v>
      </c>
      <c r="J52" s="123" t="n">
        <f aca="false">IF(ISNUMBER(J2),SUM(J47:J51),"")</f>
        <v>5044.7058203287</v>
      </c>
      <c r="K52" s="123" t="n">
        <f aca="false">IF(ISNUMBER(K2),SUM(K47:K51),"")</f>
        <v>5145.59993673527</v>
      </c>
      <c r="L52" s="123" t="n">
        <f aca="false">IF(ISNUMBER(L2),SUM(L47:L51),"")</f>
        <v>94880.4545821433</v>
      </c>
      <c r="M52" s="123" t="n">
        <f aca="false">IF(ISNUMBER(M2),SUM(M47:M51),"")</f>
        <v>5353.48217417938</v>
      </c>
      <c r="N52" s="123" t="n">
        <f aca="false">IF(ISNUMBER(N2),SUM(N47:N51),"")</f>
        <v>5460.55181766296</v>
      </c>
      <c r="O52" s="123" t="n">
        <f aca="false">IF(ISNUMBER(O2),SUM(O47:O51),"")</f>
        <v>5569.76285401622</v>
      </c>
      <c r="P52" s="123" t="n">
        <f aca="false">IF(ISNUMBER(P2),SUM(P47:P51),"")</f>
        <v>5681.15811109655</v>
      </c>
      <c r="Q52" s="123" t="n">
        <f aca="false">IF(ISNUMBER(Q2),SUM(Q47:Q51),"")</f>
        <v>5794.78127331848</v>
      </c>
      <c r="R52" s="123" t="n">
        <f aca="false">IF(ISNUMBER(R2),SUM(R47:R51),"")</f>
        <v>5910.67689878485</v>
      </c>
      <c r="S52" s="123" t="n">
        <f aca="false">IF(ISNUMBER(S2),SUM(S47:S51),"")</f>
        <v>6028.89043676055</v>
      </c>
      <c r="T52" s="123" t="n">
        <f aca="false">IF(ISNUMBER(T2),SUM(T47:T51),"")</f>
        <v>6149.46824549576</v>
      </c>
      <c r="U52" s="123" t="n">
        <f aca="false">IF(ISNUMBER(U2),SUM(U47:U51),"")</f>
        <v>6272.45761040567</v>
      </c>
      <c r="V52" s="123" t="n">
        <f aca="false">IF(ISNUMBER(V2),SUM(V47:V51),"")</f>
        <v>6397.90676261378</v>
      </c>
      <c r="W52" s="123" t="n">
        <f aca="false">IF(ISNUMBER(W2),SUM(W47:W51),"")</f>
        <v>6525.86489786606</v>
      </c>
      <c r="X52" s="123" t="n">
        <f aca="false">IF(ISNUMBER(X2),SUM(X47:X51),"")</f>
        <v>6656.38219582338</v>
      </c>
      <c r="Y52" s="123" t="n">
        <f aca="false">IF(ISNUMBER(Y2),SUM(Y47:Y51),"")</f>
        <v>6789.50983973985</v>
      </c>
      <c r="Z52" s="123" t="n">
        <f aca="false">IF(ISNUMBER(Z2),SUM(Z47:Z51),"")</f>
        <v>6925.30003653465</v>
      </c>
      <c r="AA52" s="123" t="n">
        <f aca="false">IF(ISNUMBER(AA2),SUM(AA47:AA51),"")</f>
        <v>7063.80603726534</v>
      </c>
      <c r="AB52" s="123" t="str">
        <f aca="false">IF(ISNUMBER(AB2),SUM(AB47:AB51),"")</f>
        <v/>
      </c>
      <c r="AC52" s="123" t="str">
        <f aca="false">IF(ISNUMBER(AC2),SUM(AC47:AC51),"")</f>
        <v/>
      </c>
      <c r="AD52" s="123" t="str">
        <f aca="false">IF(ISNUMBER(AD2),SUM(AD47:AD51),"")</f>
        <v/>
      </c>
      <c r="AE52" s="123" t="str">
        <f aca="false">IF(ISNUMBER(AE2),SUM(AE47:AE51),"")</f>
        <v/>
      </c>
      <c r="AF52" s="123" t="str">
        <f aca="false">IF(ISNUMBER(AF2),SUM(AF47:AF51),"")</f>
        <v/>
      </c>
      <c r="AG52" s="123" t="str">
        <f aca="false">IF(ISNUMBER(AG2),SUM(AG47:AG51),"")</f>
        <v/>
      </c>
      <c r="AH52" s="123" t="str">
        <f aca="false">IF(ISNUMBER(AH2),SUM(AH47:AH51),"")</f>
        <v/>
      </c>
      <c r="AI52" s="123" t="str">
        <f aca="false">IF(ISNUMBER(AI2),SUM(AI47:AI51),"")</f>
        <v/>
      </c>
      <c r="AJ52" s="123" t="str">
        <f aca="false">IF(ISNUMBER(AJ2),SUM(AJ47:AJ51),"")</f>
        <v/>
      </c>
      <c r="AK52" s="123" t="str">
        <f aca="false">IF(ISNUMBER(AK2),SUM(AK47:AK51),"")</f>
        <v/>
      </c>
      <c r="AL52" s="123" t="str">
        <f aca="false">IF(ISNUMBER(AL2),SUM(AL47:AL51),"")</f>
        <v/>
      </c>
      <c r="AM52" s="123" t="str">
        <f aca="false">IF(ISNUMBER(AM2),SUM(AM47:AM51),"")</f>
        <v/>
      </c>
      <c r="AN52" s="123" t="str">
        <f aca="false">IF(ISNUMBER(AN2),SUM(AN47:AN51),"")</f>
        <v/>
      </c>
      <c r="AO52" s="123" t="str">
        <f aca="false">IF(ISNUMBER(AO2),SUM(AO47:AO51),"")</f>
        <v/>
      </c>
      <c r="AP52" s="123" t="str">
        <f aca="false">IF(ISNUMBER(AP2),SUM(AP47:AP51),"")</f>
        <v/>
      </c>
      <c r="AQ52" s="123" t="str">
        <f aca="false">IF(ISNUMBER(AQ2),SUM(AQ47:AQ51),"")</f>
        <v/>
      </c>
      <c r="AR52" s="123" t="str">
        <f aca="false">IF(ISNUMBER(AR2),SUM(AR47:AR51),"")</f>
        <v/>
      </c>
      <c r="AS52" s="123" t="str">
        <f aca="false">IF(ISNUMBER(AS2),SUM(AS47:AS51),"")</f>
        <v/>
      </c>
      <c r="AT52" s="123" t="str">
        <f aca="false">IF(ISNUMBER(AT2),SUM(AT47:AT51),"")</f>
        <v/>
      </c>
      <c r="AU52" s="123" t="str">
        <f aca="false">IF(ISNUMBER(AU2),SUM(AU47:AU51),"")</f>
        <v/>
      </c>
      <c r="AV52" s="123" t="str">
        <f aca="false">IF(ISNUMBER(AV2),SUM(AV47:AV51),"")</f>
        <v/>
      </c>
      <c r="AW52" s="123" t="str">
        <f aca="false">IF(ISNUMBER(AW2),SUM(AW47:AW51),"")</f>
        <v/>
      </c>
      <c r="AX52" s="123" t="str">
        <f aca="false">IF(ISNUMBER(AX2),SUM(AX47:AX51),"")</f>
        <v/>
      </c>
      <c r="AY52" s="123" t="str">
        <f aca="false">IF(ISNUMBER(AY2),SUM(AY47:AY51),"")</f>
        <v/>
      </c>
      <c r="AZ52" s="123" t="str">
        <f aca="false">IF(ISNUMBER(AZ2),SUM(AZ47:AZ51),"")</f>
        <v/>
      </c>
      <c r="BA52" s="123" t="str">
        <f aca="false">IF(ISNUMBER(BA2),SUM(BA47:BA51),"")</f>
        <v/>
      </c>
      <c r="BB52" s="123" t="str">
        <f aca="false">IF(ISNUMBER(BB2),SUM(BB47:BB51),"")</f>
        <v/>
      </c>
      <c r="BC52" s="123" t="str">
        <f aca="false">IF(ISNUMBER(BC2),SUM(BC47:BC51),"")</f>
        <v/>
      </c>
      <c r="BD52" s="123" t="str">
        <f aca="false">IF(ISNUMBER(BD2),SUM(BD47:BD51),"")</f>
        <v/>
      </c>
      <c r="BE52" s="123" t="str">
        <f aca="false">IF(ISNUMBER(BE2),SUM(BE47:BE51),"")</f>
        <v/>
      </c>
      <c r="BF52" s="123" t="str">
        <f aca="false">IF(ISNUMBER(BF2),SUM(BF47:BF51),"")</f>
        <v/>
      </c>
      <c r="BG52" s="123" t="str">
        <f aca="false">IF(ISNUMBER(BG2),SUM(BG47:BG51),"")</f>
        <v/>
      </c>
      <c r="BH52" s="123" t="str">
        <f aca="false">IF(ISNUMBER(BH2),SUM(BH47:BH51),"")</f>
        <v/>
      </c>
      <c r="BI52" s="123" t="str">
        <f aca="false">IF(ISNUMBER(BI2),SUM(BI47:BI51),"")</f>
        <v/>
      </c>
      <c r="BJ52" s="123" t="str">
        <f aca="false">IF(ISNUMBER(BJ2),SUM(BJ47:BJ51),"")</f>
        <v/>
      </c>
      <c r="BK52" s="123" t="str">
        <f aca="false">IF(ISNUMBER(BK2),SUM(BK47:BK51),"")</f>
        <v/>
      </c>
      <c r="BL52" s="123" t="str">
        <f aca="false">IF(ISNUMBER(BL2),SUM(BL47:BL51),"")</f>
        <v/>
      </c>
      <c r="BM52" s="123" t="str">
        <f aca="false">IF(ISNUMBER(BM2),SUM(BM47:BM51),"")</f>
        <v/>
      </c>
      <c r="BN52" s="123" t="str">
        <f aca="false">IF(ISNUMBER(BN2),SUM(BN47:BN51),"")</f>
        <v/>
      </c>
      <c r="BO52" s="123" t="str">
        <f aca="false">IF(ISNUMBER(BO2),SUM(BO47:BO51),"")</f>
        <v/>
      </c>
      <c r="BP52" s="123" t="str">
        <f aca="false">IF(ISNUMBER(BP2),SUM(BP47:BP51),"")</f>
        <v/>
      </c>
      <c r="BQ52" s="123" t="str">
        <f aca="false">IF(ISNUMBER(BQ2),SUM(BQ47:BQ51),"")</f>
        <v/>
      </c>
      <c r="BR52" s="123" t="str">
        <f aca="false">IF(ISNUMBER(BR2),SUM(BR47:BR51),"")</f>
        <v/>
      </c>
      <c r="BS52" s="123" t="str">
        <f aca="false">IF(ISNUMBER(BS2),SUM(BS47:BS51),"")</f>
        <v/>
      </c>
      <c r="BT52" s="123" t="str">
        <f aca="false">IF(ISNUMBER(BT2),SUM(BT47:BT51),"")</f>
        <v/>
      </c>
      <c r="BU52" s="123" t="str">
        <f aca="false">IF(ISNUMBER(BU2),SUM(BU47:BU51),"")</f>
        <v/>
      </c>
      <c r="BV52" s="123" t="str">
        <f aca="false">IF(ISNUMBER(BV2),SUM(BV47:BV51),"")</f>
        <v/>
      </c>
      <c r="BW52" s="123" t="str">
        <f aca="false">IF(ISNUMBER(BW2),SUM(BW47:BW51),"")</f>
        <v/>
      </c>
      <c r="BX52" s="123" t="str">
        <f aca="false">IF(ISNUMBER(BX2),SUM(BX47:BX51),"")</f>
        <v/>
      </c>
      <c r="BY52" s="123" t="str">
        <f aca="false">IF(ISNUMBER(BY2),SUM(BY47:BY51),"")</f>
        <v/>
      </c>
      <c r="BZ52" s="123" t="str">
        <f aca="false">IF(ISNUMBER(BZ2),SUM(BZ47:BZ51),"")</f>
        <v/>
      </c>
      <c r="CA52" s="123" t="str">
        <f aca="false">IF(ISNUMBER(CA2),SUM(CA47:CA51),"")</f>
        <v/>
      </c>
      <c r="CB52" s="123" t="str">
        <f aca="false">IF(ISNUMBER(CB2),SUM(CB47:CB51),"")</f>
        <v/>
      </c>
      <c r="CC52" s="123" t="str">
        <f aca="false">IF(ISNUMBER(CC2),SUM(CC47:CC51),"")</f>
        <v/>
      </c>
      <c r="CD52" s="123" t="str">
        <f aca="false">IF(ISNUMBER(CD2),SUM(CD47:CD51),"")</f>
        <v/>
      </c>
      <c r="CE52" s="123" t="str">
        <f aca="false">IF(ISNUMBER(CE2),SUM(CE47:CE51),"")</f>
        <v/>
      </c>
      <c r="CF52" s="123" t="str">
        <f aca="false">IF(ISNUMBER(CF2),SUM(CF47:CF51),"")</f>
        <v/>
      </c>
      <c r="CG52" s="123" t="str">
        <f aca="false">IF(ISNUMBER(CG2),SUM(CG47:CG51),"")</f>
        <v/>
      </c>
      <c r="CH52" s="123" t="str">
        <f aca="false">IF(ISNUMBER(CH2),SUM(CH47:CH51),"")</f>
        <v/>
      </c>
      <c r="CI52" s="123" t="str">
        <f aca="false">IF(ISNUMBER(CI2),SUM(CI47:CI51),"")</f>
        <v/>
      </c>
      <c r="CJ52" s="123" t="str">
        <f aca="false">IF(ISNUMBER(CJ2),SUM(CJ47:CJ51),"")</f>
        <v/>
      </c>
      <c r="CK52" s="123" t="str">
        <f aca="false">IF(ISNUMBER(CK2),SUM(CK47:CK51),"")</f>
        <v/>
      </c>
      <c r="CL52" s="123" t="str">
        <f aca="false">IF(ISNUMBER(CL2),SUM(CL47:CL51),"")</f>
        <v/>
      </c>
      <c r="CM52" s="123" t="str">
        <f aca="false">IF(ISNUMBER(CM2),SUM(CM47:CM51),"")</f>
        <v/>
      </c>
      <c r="CN52" s="123" t="str">
        <f aca="false">IF(ISNUMBER(CN2),SUM(CN47:CN51),"")</f>
        <v/>
      </c>
      <c r="CO52" s="123" t="str">
        <f aca="false">IF(ISNUMBER(CO2),SUM(CO47:CO51),"")</f>
        <v/>
      </c>
      <c r="CP52" s="123" t="str">
        <f aca="false">IF(ISNUMBER(CP2),SUM(CP47:CP51),"")</f>
        <v/>
      </c>
      <c r="CQ52" s="123" t="str">
        <f aca="false">IF(ISNUMBER(CQ2),SUM(CQ47:CQ51),"")</f>
        <v/>
      </c>
      <c r="CR52" s="123" t="str">
        <f aca="false">IF(ISNUMBER(CR2),SUM(CR47:CR51),"")</f>
        <v/>
      </c>
      <c r="CS52" s="123" t="str">
        <f aca="false">IF(ISNUMBER(CS2),SUM(CS47:CS51),"")</f>
        <v/>
      </c>
      <c r="CT52" s="123" t="str">
        <f aca="false">IF(ISNUMBER(CT2),SUM(CT47:CT51),"")</f>
        <v/>
      </c>
      <c r="CU52" s="123" t="str">
        <f aca="false">IF(ISNUMBER(CU2),SUM(CU47:CU51),"")</f>
        <v/>
      </c>
      <c r="CV52" s="123" t="str">
        <f aca="false">IF(ISNUMBER(CV2),SUM(CV47:CV51),"")</f>
        <v/>
      </c>
      <c r="CW52" s="123" t="str">
        <f aca="false">IF(ISNUMBER(CW2),SUM(CW47:CW51),"")</f>
        <v/>
      </c>
      <c r="CX52" s="123" t="str">
        <f aca="false">IF(ISNUMBER(CX2),SUM(CX47:CX51),"")</f>
        <v/>
      </c>
    </row>
    <row r="53" customFormat="false" ht="12.75" hidden="false" customHeight="false" outlineLevel="0" collapsed="false">
      <c r="A53" s="163" t="s">
        <v>115</v>
      </c>
      <c r="B53" s="123"/>
      <c r="C53" s="123" t="n">
        <f aca="false">IF(ISNUMBER(outYear),C45-C52,"")</f>
        <v>-327308.93</v>
      </c>
      <c r="D53" s="123" t="n">
        <f aca="false">IF(ISNUMBER(outYear),D45-D52,"")</f>
        <v>-152099.1704</v>
      </c>
      <c r="E53" s="123" t="n">
        <f aca="false">IF(ISNUMBER(outYear),E45-E52,"")</f>
        <v>-93140.915088</v>
      </c>
      <c r="F53" s="123" t="n">
        <f aca="false">IF(ISNUMBER(outYear),F45-F52,"")</f>
        <v>-57803.59015776</v>
      </c>
      <c r="G53" s="123" t="n">
        <f aca="false">IF(ISNUMBER(outYear),G45-G52,"")</f>
        <v>-57896.8007257152</v>
      </c>
      <c r="H53" s="123" t="n">
        <f aca="false">IF(ISNUMBER(outYear),H45-H52,"")</f>
        <v>-31420.3446250295</v>
      </c>
      <c r="I53" s="123" t="n">
        <f aca="false">IF(ISNUMBER(outYear),I45-I52,"")</f>
        <v>-4945.79001993009</v>
      </c>
      <c r="J53" s="123" t="n">
        <f aca="false">IF(ISNUMBER(outYear),J45-J52,"")</f>
        <v>-5044.7058203287</v>
      </c>
      <c r="K53" s="123" t="n">
        <f aca="false">IF(ISNUMBER(outYear),K45-K52,"")</f>
        <v>-5145.59993673527</v>
      </c>
      <c r="L53" s="123" t="n">
        <f aca="false">IF(ISNUMBER(outYear),L45-L52,"")</f>
        <v>-94880.4545821433</v>
      </c>
      <c r="M53" s="123" t="n">
        <f aca="false">IF(ISNUMBER(outYear),M45-M52,"")</f>
        <v>-5353.48217417938</v>
      </c>
      <c r="N53" s="123" t="n">
        <f aca="false">IF(ISNUMBER(outYear),N45-N52,"")</f>
        <v>-5460.55181766296</v>
      </c>
      <c r="O53" s="123" t="n">
        <f aca="false">IF(ISNUMBER(outYear),O45-O52,"")</f>
        <v>-5569.76285401622</v>
      </c>
      <c r="P53" s="123" t="n">
        <f aca="false">IF(ISNUMBER(outYear),P45-P52,"")</f>
        <v>-5681.15811109655</v>
      </c>
      <c r="Q53" s="123" t="n">
        <f aca="false">IF(ISNUMBER(outYear),Q45-Q52,"")</f>
        <v>-5794.78127331848</v>
      </c>
      <c r="R53" s="123" t="n">
        <f aca="false">IF(ISNUMBER(outYear),R45-R52,"")</f>
        <v>-5910.67689878485</v>
      </c>
      <c r="S53" s="123" t="n">
        <f aca="false">IF(ISNUMBER(outYear),S45-S52,"")</f>
        <v>-6028.89043676055</v>
      </c>
      <c r="T53" s="123" t="n">
        <f aca="false">IF(ISNUMBER(outYear),T45-T52,"")</f>
        <v>-6149.46824549576</v>
      </c>
      <c r="U53" s="123" t="n">
        <f aca="false">IF(ISNUMBER(outYear),U45-U52,"")</f>
        <v>-6272.45761040567</v>
      </c>
      <c r="V53" s="123" t="n">
        <f aca="false">IF(ISNUMBER(outYear),V45-V52,"")</f>
        <v>-6397.90676261378</v>
      </c>
      <c r="W53" s="123" t="n">
        <f aca="false">IF(ISNUMBER(outYear),W45-W52,"")</f>
        <v>-6525.86489786606</v>
      </c>
      <c r="X53" s="123" t="n">
        <f aca="false">IF(ISNUMBER(outYear),X45-X52,"")</f>
        <v>-6656.38219582338</v>
      </c>
      <c r="Y53" s="123" t="n">
        <f aca="false">IF(ISNUMBER(outYear),Y45-Y52,"")</f>
        <v>-6789.50983973985</v>
      </c>
      <c r="Z53" s="123" t="n">
        <f aca="false">IF(ISNUMBER(outYear),Z45-Z52,"")</f>
        <v>-6925.30003653465</v>
      </c>
      <c r="AA53" s="123" t="n">
        <f aca="false">IF(ISNUMBER(outYear),AA45-AA52,"")</f>
        <v>-7063.80603726534</v>
      </c>
      <c r="AB53" s="123" t="str">
        <f aca="false">IF(ISNUMBER(outYear),AB45-AB52,"")</f>
        <v/>
      </c>
      <c r="AC53" s="123" t="str">
        <f aca="false">IF(ISNUMBER(outYear),AC45-AC52,"")</f>
        <v/>
      </c>
      <c r="AD53" s="123" t="str">
        <f aca="false">IF(ISNUMBER(outYear),AD45-AD52,"")</f>
        <v/>
      </c>
      <c r="AE53" s="123" t="str">
        <f aca="false">IF(ISNUMBER(outYear),AE45-AE52,"")</f>
        <v/>
      </c>
      <c r="AF53" s="123" t="str">
        <f aca="false">IF(ISNUMBER(outYear),AF45-AF52,"")</f>
        <v/>
      </c>
      <c r="AG53" s="123" t="str">
        <f aca="false">IF(ISNUMBER(outYear),AG45-AG52,"")</f>
        <v/>
      </c>
      <c r="AH53" s="123" t="str">
        <f aca="false">IF(ISNUMBER(outYear),AH45-AH52,"")</f>
        <v/>
      </c>
      <c r="AI53" s="123" t="str">
        <f aca="false">IF(ISNUMBER(outYear),AI45-AI52,"")</f>
        <v/>
      </c>
      <c r="AJ53" s="123" t="str">
        <f aca="false">IF(ISNUMBER(outYear),AJ45-AJ52,"")</f>
        <v/>
      </c>
      <c r="AK53" s="123" t="str">
        <f aca="false">IF(ISNUMBER(outYear),AK45-AK52,"")</f>
        <v/>
      </c>
      <c r="AL53" s="123" t="str">
        <f aca="false">IF(ISNUMBER(outYear),AL45-AL52,"")</f>
        <v/>
      </c>
      <c r="AM53" s="123" t="str">
        <f aca="false">IF(ISNUMBER(outYear),AM45-AM52,"")</f>
        <v/>
      </c>
      <c r="AN53" s="123" t="str">
        <f aca="false">IF(ISNUMBER(outYear),AN45-AN52,"")</f>
        <v/>
      </c>
      <c r="AO53" s="123" t="str">
        <f aca="false">IF(ISNUMBER(outYear),AO45-AO52,"")</f>
        <v/>
      </c>
      <c r="AP53" s="123" t="str">
        <f aca="false">IF(ISNUMBER(outYear),AP45-AP52,"")</f>
        <v/>
      </c>
      <c r="AQ53" s="123" t="str">
        <f aca="false">IF(ISNUMBER(outYear),AQ45-AQ52,"")</f>
        <v/>
      </c>
      <c r="AR53" s="123" t="str">
        <f aca="false">IF(ISNUMBER(outYear),AR45-AR52,"")</f>
        <v/>
      </c>
      <c r="AS53" s="123" t="str">
        <f aca="false">IF(ISNUMBER(outYear),AS45-AS52,"")</f>
        <v/>
      </c>
      <c r="AT53" s="123" t="str">
        <f aca="false">IF(ISNUMBER(outYear),AT45-AT52,"")</f>
        <v/>
      </c>
      <c r="AU53" s="123" t="str">
        <f aca="false">IF(ISNUMBER(outYear),AU45-AU52,"")</f>
        <v/>
      </c>
      <c r="AV53" s="123" t="str">
        <f aca="false">IF(ISNUMBER(outYear),AV45-AV52,"")</f>
        <v/>
      </c>
      <c r="AW53" s="123" t="str">
        <f aca="false">IF(ISNUMBER(outYear),AW45-AW52,"")</f>
        <v/>
      </c>
      <c r="AX53" s="123" t="str">
        <f aca="false">IF(ISNUMBER(outYear),AX45-AX52,"")</f>
        <v/>
      </c>
      <c r="AY53" s="123" t="str">
        <f aca="false">IF(ISNUMBER(outYear),AY45-AY52,"")</f>
        <v/>
      </c>
      <c r="AZ53" s="123" t="str">
        <f aca="false">IF(ISNUMBER(outYear),AZ45-AZ52,"")</f>
        <v/>
      </c>
      <c r="BA53" s="123" t="str">
        <f aca="false">IF(ISNUMBER(outYear),BA45-BA52,"")</f>
        <v/>
      </c>
      <c r="BB53" s="123" t="str">
        <f aca="false">IF(ISNUMBER(outYear),BB45-BB52,"")</f>
        <v/>
      </c>
      <c r="BC53" s="123" t="str">
        <f aca="false">IF(ISNUMBER(outYear),BC45-BC52,"")</f>
        <v/>
      </c>
      <c r="BD53" s="123" t="str">
        <f aca="false">IF(ISNUMBER(outYear),BD45-BD52,"")</f>
        <v/>
      </c>
      <c r="BE53" s="123" t="str">
        <f aca="false">IF(ISNUMBER(outYear),BE45-BE52,"")</f>
        <v/>
      </c>
      <c r="BF53" s="123" t="str">
        <f aca="false">IF(ISNUMBER(outYear),BF45-BF52,"")</f>
        <v/>
      </c>
      <c r="BG53" s="123" t="str">
        <f aca="false">IF(ISNUMBER(outYear),BG45-BG52,"")</f>
        <v/>
      </c>
      <c r="BH53" s="123" t="str">
        <f aca="false">IF(ISNUMBER(outYear),BH45-BH52,"")</f>
        <v/>
      </c>
      <c r="BI53" s="123" t="str">
        <f aca="false">IF(ISNUMBER(outYear),BI45-BI52,"")</f>
        <v/>
      </c>
      <c r="BJ53" s="123" t="str">
        <f aca="false">IF(ISNUMBER(outYear),BJ45-BJ52,"")</f>
        <v/>
      </c>
      <c r="BK53" s="123" t="str">
        <f aca="false">IF(ISNUMBER(outYear),BK45-BK52,"")</f>
        <v/>
      </c>
      <c r="BL53" s="123" t="str">
        <f aca="false">IF(ISNUMBER(outYear),BL45-BL52,"")</f>
        <v/>
      </c>
      <c r="BM53" s="123" t="str">
        <f aca="false">IF(ISNUMBER(outYear),BM45-BM52,"")</f>
        <v/>
      </c>
      <c r="BN53" s="123" t="str">
        <f aca="false">IF(ISNUMBER(outYear),BN45-BN52,"")</f>
        <v/>
      </c>
      <c r="BO53" s="123" t="str">
        <f aca="false">IF(ISNUMBER(outYear),BO45-BO52,"")</f>
        <v/>
      </c>
      <c r="BP53" s="123" t="str">
        <f aca="false">IF(ISNUMBER(outYear),BP45-BP52,"")</f>
        <v/>
      </c>
      <c r="BQ53" s="123" t="str">
        <f aca="false">IF(ISNUMBER(outYear),BQ45-BQ52,"")</f>
        <v/>
      </c>
      <c r="BR53" s="123" t="str">
        <f aca="false">IF(ISNUMBER(outYear),BR45-BR52,"")</f>
        <v/>
      </c>
      <c r="BS53" s="123" t="str">
        <f aca="false">IF(ISNUMBER(outYear),BS45-BS52,"")</f>
        <v/>
      </c>
      <c r="BT53" s="123" t="str">
        <f aca="false">IF(ISNUMBER(outYear),BT45-BT52,"")</f>
        <v/>
      </c>
      <c r="BU53" s="123" t="str">
        <f aca="false">IF(ISNUMBER(outYear),BU45-BU52,"")</f>
        <v/>
      </c>
      <c r="BV53" s="123" t="str">
        <f aca="false">IF(ISNUMBER(outYear),BV45-BV52,"")</f>
        <v/>
      </c>
      <c r="BW53" s="123" t="str">
        <f aca="false">IF(ISNUMBER(outYear),BW45-BW52,"")</f>
        <v/>
      </c>
      <c r="BX53" s="123" t="str">
        <f aca="false">IF(ISNUMBER(outYear),BX45-BX52,"")</f>
        <v/>
      </c>
      <c r="BY53" s="123" t="str">
        <f aca="false">IF(ISNUMBER(outYear),BY45-BY52,"")</f>
        <v/>
      </c>
      <c r="BZ53" s="123" t="str">
        <f aca="false">IF(ISNUMBER(outYear),BZ45-BZ52,"")</f>
        <v/>
      </c>
      <c r="CA53" s="123" t="str">
        <f aca="false">IF(ISNUMBER(outYear),CA45-CA52,"")</f>
        <v/>
      </c>
      <c r="CB53" s="123" t="str">
        <f aca="false">IF(ISNUMBER(outYear),CB45-CB52,"")</f>
        <v/>
      </c>
      <c r="CC53" s="123" t="str">
        <f aca="false">IF(ISNUMBER(outYear),CC45-CC52,"")</f>
        <v/>
      </c>
      <c r="CD53" s="123" t="str">
        <f aca="false">IF(ISNUMBER(outYear),CD45-CD52,"")</f>
        <v/>
      </c>
      <c r="CE53" s="123" t="str">
        <f aca="false">IF(ISNUMBER(outYear),CE45-CE52,"")</f>
        <v/>
      </c>
      <c r="CF53" s="123" t="str">
        <f aca="false">IF(ISNUMBER(outYear),CF45-CF52,"")</f>
        <v/>
      </c>
      <c r="CG53" s="123" t="str">
        <f aca="false">IF(ISNUMBER(outYear),CG45-CG52,"")</f>
        <v/>
      </c>
      <c r="CH53" s="123" t="str">
        <f aca="false">IF(ISNUMBER(outYear),CH45-CH52,"")</f>
        <v/>
      </c>
      <c r="CI53" s="123" t="str">
        <f aca="false">IF(ISNUMBER(outYear),CI45-CI52,"")</f>
        <v/>
      </c>
      <c r="CJ53" s="123" t="str">
        <f aca="false">IF(ISNUMBER(outYear),CJ45-CJ52,"")</f>
        <v/>
      </c>
      <c r="CK53" s="123" t="str">
        <f aca="false">IF(ISNUMBER(outYear),CK45-CK52,"")</f>
        <v/>
      </c>
      <c r="CL53" s="123" t="str">
        <f aca="false">IF(ISNUMBER(outYear),CL45-CL52,"")</f>
        <v/>
      </c>
      <c r="CM53" s="123" t="str">
        <f aca="false">IF(ISNUMBER(outYear),CM45-CM52,"")</f>
        <v/>
      </c>
      <c r="CN53" s="123" t="str">
        <f aca="false">IF(ISNUMBER(outYear),CN45-CN52,"")</f>
        <v/>
      </c>
      <c r="CO53" s="123" t="str">
        <f aca="false">IF(ISNUMBER(outYear),CO45-CO52,"")</f>
        <v/>
      </c>
      <c r="CP53" s="123" t="str">
        <f aca="false">IF(ISNUMBER(outYear),CP45-CP52,"")</f>
        <v/>
      </c>
      <c r="CQ53" s="123" t="str">
        <f aca="false">IF(ISNUMBER(outYear),CQ45-CQ52,"")</f>
        <v/>
      </c>
      <c r="CR53" s="123" t="str">
        <f aca="false">IF(ISNUMBER(outYear),CR45-CR52,"")</f>
        <v/>
      </c>
      <c r="CS53" s="123" t="str">
        <f aca="false">IF(ISNUMBER(outYear),CS45-CS52,"")</f>
        <v/>
      </c>
      <c r="CT53" s="123" t="str">
        <f aca="false">IF(ISNUMBER(outYear),CT45-CT52,"")</f>
        <v/>
      </c>
      <c r="CU53" s="123" t="str">
        <f aca="false">IF(ISNUMBER(outYear),CU45-CU52,"")</f>
        <v/>
      </c>
      <c r="CV53" s="123" t="str">
        <f aca="false">IF(ISNUMBER(outYear),CV45-CV52,"")</f>
        <v/>
      </c>
      <c r="CW53" s="123" t="str">
        <f aca="false">IF(ISNUMBER(outYear),CW45-CW52,"")</f>
        <v/>
      </c>
      <c r="CX53" s="123" t="str">
        <f aca="false">IF(ISNUMBER(outYear),CX45-CX52,"")</f>
        <v/>
      </c>
    </row>
    <row r="54" customFormat="false" ht="12.75" hidden="false" customHeight="false" outlineLevel="0" collapsed="false">
      <c r="A54" s="163" t="s">
        <v>116</v>
      </c>
      <c r="B54" s="123"/>
      <c r="C54" s="123" t="n">
        <f aca="false">IF(ISNUMBER(outYear),+C53*state_tax_rate/100,"")</f>
        <v>-22911.6251</v>
      </c>
      <c r="D54" s="123" t="n">
        <f aca="false">IF(ISNUMBER(outYear),+D53*state_tax_rate/100,"")</f>
        <v>-10646.941928</v>
      </c>
      <c r="E54" s="123" t="n">
        <f aca="false">IF(ISNUMBER(outYear),+E53*state_tax_rate/100,"")</f>
        <v>-6519.86405616</v>
      </c>
      <c r="F54" s="123" t="n">
        <f aca="false">IF(ISNUMBER(outYear),+F53*state_tax_rate/100,"")</f>
        <v>-4046.2513110432</v>
      </c>
      <c r="G54" s="123" t="n">
        <f aca="false">IF(ISNUMBER(outYear),+G53*state_tax_rate/100,"")</f>
        <v>-4052.77605080006</v>
      </c>
      <c r="H54" s="123" t="n">
        <f aca="false">IF(ISNUMBER(outYear),+H53*state_tax_rate/100,"")</f>
        <v>-2199.42412375206</v>
      </c>
      <c r="I54" s="123" t="n">
        <f aca="false">IF(ISNUMBER(outYear),+I53*state_tax_rate/100,"")</f>
        <v>-346.205301395107</v>
      </c>
      <c r="J54" s="123" t="n">
        <f aca="false">IF(ISNUMBER(outYear),+J53*state_tax_rate/100,"")</f>
        <v>-353.129407423009</v>
      </c>
      <c r="K54" s="123" t="n">
        <f aca="false">IF(ISNUMBER(outYear),+K53*state_tax_rate/100,"")</f>
        <v>-360.191995571469</v>
      </c>
      <c r="L54" s="123" t="n">
        <f aca="false">IF(ISNUMBER(outYear),+L53*state_tax_rate/100,"")</f>
        <v>-6641.63182075003</v>
      </c>
      <c r="M54" s="123" t="n">
        <f aca="false">IF(ISNUMBER(outYear),+M53*state_tax_rate/100,"")</f>
        <v>-374.743752192556</v>
      </c>
      <c r="N54" s="123" t="n">
        <f aca="false">IF(ISNUMBER(outYear),+N53*state_tax_rate/100,"")</f>
        <v>-382.238627236407</v>
      </c>
      <c r="O54" s="123" t="n">
        <f aca="false">IF(ISNUMBER(outYear),+O53*state_tax_rate/100,"")</f>
        <v>-389.883399781136</v>
      </c>
      <c r="P54" s="123" t="n">
        <f aca="false">IF(ISNUMBER(outYear),+P53*state_tax_rate/100,"")</f>
        <v>-397.681067776758</v>
      </c>
      <c r="Q54" s="123" t="n">
        <f aca="false">IF(ISNUMBER(outYear),+Q53*state_tax_rate/100,"")</f>
        <v>-405.634689132294</v>
      </c>
      <c r="R54" s="123" t="n">
        <f aca="false">IF(ISNUMBER(outYear),+R53*state_tax_rate/100,"")</f>
        <v>-413.747382914939</v>
      </c>
      <c r="S54" s="123" t="n">
        <f aca="false">IF(ISNUMBER(outYear),+S53*state_tax_rate/100,"")</f>
        <v>-422.022330573238</v>
      </c>
      <c r="T54" s="123" t="n">
        <f aca="false">IF(ISNUMBER(outYear),+T53*state_tax_rate/100,"")</f>
        <v>-430.462777184703</v>
      </c>
      <c r="U54" s="123" t="n">
        <f aca="false">IF(ISNUMBER(outYear),+U53*state_tax_rate/100,"")</f>
        <v>-439.072032728397</v>
      </c>
      <c r="V54" s="123" t="n">
        <f aca="false">IF(ISNUMBER(outYear),+V53*state_tax_rate/100,"")</f>
        <v>-447.853473382965</v>
      </c>
      <c r="W54" s="123" t="n">
        <f aca="false">IF(ISNUMBER(outYear),+W53*state_tax_rate/100,"")</f>
        <v>-456.810542850624</v>
      </c>
      <c r="X54" s="123" t="n">
        <f aca="false">IF(ISNUMBER(outYear),+X53*state_tax_rate/100,"")</f>
        <v>-465.946753707637</v>
      </c>
      <c r="Y54" s="123" t="n">
        <f aca="false">IF(ISNUMBER(outYear),+Y53*state_tax_rate/100,"")</f>
        <v>-475.26568878179</v>
      </c>
      <c r="Z54" s="123" t="n">
        <f aca="false">IF(ISNUMBER(outYear),+Z53*state_tax_rate/100,"")</f>
        <v>-484.771002557425</v>
      </c>
      <c r="AA54" s="123" t="n">
        <f aca="false">IF(ISNUMBER(outYear),+AA53*state_tax_rate/100,"")</f>
        <v>-494.466422608574</v>
      </c>
      <c r="AB54" s="123" t="str">
        <f aca="false">IF(ISNUMBER(outYear),+AB53*state_tax_rate/100,"")</f>
        <v/>
      </c>
      <c r="AC54" s="123" t="str">
        <f aca="false">IF(ISNUMBER(outYear),+AC53*state_tax_rate/100,"")</f>
        <v/>
      </c>
      <c r="AD54" s="123" t="str">
        <f aca="false">IF(ISNUMBER(outYear),+AD53*state_tax_rate/100,"")</f>
        <v/>
      </c>
      <c r="AE54" s="123" t="str">
        <f aca="false">IF(ISNUMBER(outYear),+AE53*state_tax_rate/100,"")</f>
        <v/>
      </c>
      <c r="AF54" s="123" t="str">
        <f aca="false">IF(ISNUMBER(outYear),+AF53*state_tax_rate/100,"")</f>
        <v/>
      </c>
      <c r="AG54" s="123" t="str">
        <f aca="false">IF(ISNUMBER(outYear),+AG53*state_tax_rate/100,"")</f>
        <v/>
      </c>
      <c r="AH54" s="123" t="str">
        <f aca="false">IF(ISNUMBER(outYear),+AH53*state_tax_rate/100,"")</f>
        <v/>
      </c>
      <c r="AI54" s="123" t="str">
        <f aca="false">IF(ISNUMBER(outYear),+AI53*state_tax_rate/100,"")</f>
        <v/>
      </c>
      <c r="AJ54" s="123" t="str">
        <f aca="false">IF(ISNUMBER(outYear),+AJ53*state_tax_rate/100,"")</f>
        <v/>
      </c>
      <c r="AK54" s="123" t="str">
        <f aca="false">IF(ISNUMBER(outYear),+AK53*state_tax_rate/100,"")</f>
        <v/>
      </c>
      <c r="AL54" s="123" t="str">
        <f aca="false">IF(ISNUMBER(outYear),+AL53*state_tax_rate/100,"")</f>
        <v/>
      </c>
      <c r="AM54" s="123" t="str">
        <f aca="false">IF(ISNUMBER(outYear),+AM53*state_tax_rate/100,"")</f>
        <v/>
      </c>
      <c r="AN54" s="123" t="str">
        <f aca="false">IF(ISNUMBER(outYear),+AN53*state_tax_rate/100,"")</f>
        <v/>
      </c>
      <c r="AO54" s="123" t="str">
        <f aca="false">IF(ISNUMBER(outYear),+AO53*state_tax_rate/100,"")</f>
        <v/>
      </c>
      <c r="AP54" s="123" t="str">
        <f aca="false">IF(ISNUMBER(outYear),+AP53*state_tax_rate/100,"")</f>
        <v/>
      </c>
      <c r="AQ54" s="123" t="str">
        <f aca="false">IF(ISNUMBER(outYear),+AQ53*state_tax_rate/100,"")</f>
        <v/>
      </c>
      <c r="AR54" s="123" t="str">
        <f aca="false">IF(ISNUMBER(outYear),+AR53*state_tax_rate/100,"")</f>
        <v/>
      </c>
      <c r="AS54" s="123" t="str">
        <f aca="false">IF(ISNUMBER(outYear),+AS53*state_tax_rate/100,"")</f>
        <v/>
      </c>
      <c r="AT54" s="123" t="str">
        <f aca="false">IF(ISNUMBER(outYear),+AT53*state_tax_rate/100,"")</f>
        <v/>
      </c>
      <c r="AU54" s="123" t="str">
        <f aca="false">IF(ISNUMBER(outYear),+AU53*state_tax_rate/100,"")</f>
        <v/>
      </c>
      <c r="AV54" s="123" t="str">
        <f aca="false">IF(ISNUMBER(outYear),+AV53*state_tax_rate/100,"")</f>
        <v/>
      </c>
      <c r="AW54" s="123" t="str">
        <f aca="false">IF(ISNUMBER(outYear),+AW53*state_tax_rate/100,"")</f>
        <v/>
      </c>
      <c r="AX54" s="123" t="str">
        <f aca="false">IF(ISNUMBER(outYear),+AX53*state_tax_rate/100,"")</f>
        <v/>
      </c>
      <c r="AY54" s="123" t="str">
        <f aca="false">IF(ISNUMBER(outYear),+AY53*state_tax_rate/100,"")</f>
        <v/>
      </c>
      <c r="AZ54" s="123" t="str">
        <f aca="false">IF(ISNUMBER(outYear),+AZ53*state_tax_rate/100,"")</f>
        <v/>
      </c>
      <c r="BA54" s="123" t="str">
        <f aca="false">IF(ISNUMBER(outYear),+BA53*state_tax_rate/100,"")</f>
        <v/>
      </c>
      <c r="BB54" s="123" t="str">
        <f aca="false">IF(ISNUMBER(outYear),+BB53*state_tax_rate/100,"")</f>
        <v/>
      </c>
      <c r="BC54" s="123" t="str">
        <f aca="false">IF(ISNUMBER(outYear),+BC53*state_tax_rate/100,"")</f>
        <v/>
      </c>
      <c r="BD54" s="123" t="str">
        <f aca="false">IF(ISNUMBER(outYear),+BD53*state_tax_rate/100,"")</f>
        <v/>
      </c>
      <c r="BE54" s="123" t="str">
        <f aca="false">IF(ISNUMBER(outYear),+BE53*state_tax_rate/100,"")</f>
        <v/>
      </c>
      <c r="BF54" s="123" t="str">
        <f aca="false">IF(ISNUMBER(outYear),+BF53*state_tax_rate/100,"")</f>
        <v/>
      </c>
      <c r="BG54" s="123" t="str">
        <f aca="false">IF(ISNUMBER(outYear),+BG53*state_tax_rate/100,"")</f>
        <v/>
      </c>
      <c r="BH54" s="123" t="str">
        <f aca="false">IF(ISNUMBER(outYear),+BH53*state_tax_rate/100,"")</f>
        <v/>
      </c>
      <c r="BI54" s="123" t="str">
        <f aca="false">IF(ISNUMBER(outYear),+BI53*state_tax_rate/100,"")</f>
        <v/>
      </c>
      <c r="BJ54" s="123" t="str">
        <f aca="false">IF(ISNUMBER(outYear),+BJ53*state_tax_rate/100,"")</f>
        <v/>
      </c>
      <c r="BK54" s="123" t="str">
        <f aca="false">IF(ISNUMBER(outYear),+BK53*state_tax_rate/100,"")</f>
        <v/>
      </c>
      <c r="BL54" s="123" t="str">
        <f aca="false">IF(ISNUMBER(outYear),+BL53*state_tax_rate/100,"")</f>
        <v/>
      </c>
      <c r="BM54" s="123" t="str">
        <f aca="false">IF(ISNUMBER(outYear),+BM53*state_tax_rate/100,"")</f>
        <v/>
      </c>
      <c r="BN54" s="123" t="str">
        <f aca="false">IF(ISNUMBER(outYear),+BN53*state_tax_rate/100,"")</f>
        <v/>
      </c>
      <c r="BO54" s="123" t="str">
        <f aca="false">IF(ISNUMBER(outYear),+BO53*state_tax_rate/100,"")</f>
        <v/>
      </c>
      <c r="BP54" s="123" t="str">
        <f aca="false">IF(ISNUMBER(outYear),+BP53*state_tax_rate/100,"")</f>
        <v/>
      </c>
      <c r="BQ54" s="123" t="str">
        <f aca="false">IF(ISNUMBER(outYear),+BQ53*state_tax_rate/100,"")</f>
        <v/>
      </c>
      <c r="BR54" s="123" t="str">
        <f aca="false">IF(ISNUMBER(outYear),+BR53*state_tax_rate/100,"")</f>
        <v/>
      </c>
      <c r="BS54" s="123" t="str">
        <f aca="false">IF(ISNUMBER(outYear),+BS53*state_tax_rate/100,"")</f>
        <v/>
      </c>
      <c r="BT54" s="123" t="str">
        <f aca="false">IF(ISNUMBER(outYear),+BT53*state_tax_rate/100,"")</f>
        <v/>
      </c>
      <c r="BU54" s="123" t="str">
        <f aca="false">IF(ISNUMBER(outYear),+BU53*state_tax_rate/100,"")</f>
        <v/>
      </c>
      <c r="BV54" s="123" t="str">
        <f aca="false">IF(ISNUMBER(outYear),+BV53*state_tax_rate/100,"")</f>
        <v/>
      </c>
      <c r="BW54" s="123" t="str">
        <f aca="false">IF(ISNUMBER(outYear),+BW53*state_tax_rate/100,"")</f>
        <v/>
      </c>
      <c r="BX54" s="123" t="str">
        <f aca="false">IF(ISNUMBER(outYear),+BX53*state_tax_rate/100,"")</f>
        <v/>
      </c>
      <c r="BY54" s="123" t="str">
        <f aca="false">IF(ISNUMBER(outYear),+BY53*state_tax_rate/100,"")</f>
        <v/>
      </c>
      <c r="BZ54" s="123" t="str">
        <f aca="false">IF(ISNUMBER(outYear),+BZ53*state_tax_rate/100,"")</f>
        <v/>
      </c>
      <c r="CA54" s="123" t="str">
        <f aca="false">IF(ISNUMBER(outYear),+CA53*state_tax_rate/100,"")</f>
        <v/>
      </c>
      <c r="CB54" s="123" t="str">
        <f aca="false">IF(ISNUMBER(outYear),+CB53*state_tax_rate/100,"")</f>
        <v/>
      </c>
      <c r="CC54" s="123" t="str">
        <f aca="false">IF(ISNUMBER(outYear),+CC53*state_tax_rate/100,"")</f>
        <v/>
      </c>
      <c r="CD54" s="123" t="str">
        <f aca="false">IF(ISNUMBER(outYear),+CD53*state_tax_rate/100,"")</f>
        <v/>
      </c>
      <c r="CE54" s="123" t="str">
        <f aca="false">IF(ISNUMBER(outYear),+CE53*state_tax_rate/100,"")</f>
        <v/>
      </c>
      <c r="CF54" s="123" t="str">
        <f aca="false">IF(ISNUMBER(outYear),+CF53*state_tax_rate/100,"")</f>
        <v/>
      </c>
      <c r="CG54" s="123" t="str">
        <f aca="false">IF(ISNUMBER(outYear),+CG53*state_tax_rate/100,"")</f>
        <v/>
      </c>
      <c r="CH54" s="123" t="str">
        <f aca="false">IF(ISNUMBER(outYear),+CH53*state_tax_rate/100,"")</f>
        <v/>
      </c>
      <c r="CI54" s="123" t="str">
        <f aca="false">IF(ISNUMBER(outYear),+CI53*state_tax_rate/100,"")</f>
        <v/>
      </c>
      <c r="CJ54" s="123" t="str">
        <f aca="false">IF(ISNUMBER(outYear),+CJ53*state_tax_rate/100,"")</f>
        <v/>
      </c>
      <c r="CK54" s="123" t="str">
        <f aca="false">IF(ISNUMBER(outYear),+CK53*state_tax_rate/100,"")</f>
        <v/>
      </c>
      <c r="CL54" s="123" t="str">
        <f aca="false">IF(ISNUMBER(outYear),+CL53*state_tax_rate/100,"")</f>
        <v/>
      </c>
      <c r="CM54" s="123" t="str">
        <f aca="false">IF(ISNUMBER(outYear),+CM53*state_tax_rate/100,"")</f>
        <v/>
      </c>
      <c r="CN54" s="123" t="str">
        <f aca="false">IF(ISNUMBER(outYear),+CN53*state_tax_rate/100,"")</f>
        <v/>
      </c>
      <c r="CO54" s="123" t="str">
        <f aca="false">IF(ISNUMBER(outYear),+CO53*state_tax_rate/100,"")</f>
        <v/>
      </c>
      <c r="CP54" s="123" t="str">
        <f aca="false">IF(ISNUMBER(outYear),+CP53*state_tax_rate/100,"")</f>
        <v/>
      </c>
      <c r="CQ54" s="123" t="str">
        <f aca="false">IF(ISNUMBER(outYear),+CQ53*state_tax_rate/100,"")</f>
        <v/>
      </c>
      <c r="CR54" s="123" t="str">
        <f aca="false">IF(ISNUMBER(outYear),+CR53*state_tax_rate/100,"")</f>
        <v/>
      </c>
      <c r="CS54" s="123" t="str">
        <f aca="false">IF(ISNUMBER(outYear),+CS53*state_tax_rate/100,"")</f>
        <v/>
      </c>
      <c r="CT54" s="123" t="str">
        <f aca="false">IF(ISNUMBER(outYear),+CT53*state_tax_rate/100,"")</f>
        <v/>
      </c>
      <c r="CU54" s="123" t="str">
        <f aca="false">IF(ISNUMBER(outYear),+CU53*state_tax_rate/100,"")</f>
        <v/>
      </c>
      <c r="CV54" s="123" t="str">
        <f aca="false">IF(ISNUMBER(outYear),+CV53*state_tax_rate/100,"")</f>
        <v/>
      </c>
      <c r="CW54" s="123" t="str">
        <f aca="false">IF(ISNUMBER(outYear),+CW53*state_tax_rate/100,"")</f>
        <v/>
      </c>
      <c r="CX54" s="123" t="str">
        <f aca="false">IF(ISNUMBER(outYear),+CX53*state_tax_rate/100,"")</f>
        <v/>
      </c>
    </row>
    <row r="55" s="165" customFormat="true" ht="12.75" hidden="false" customHeight="false" outlineLevel="0" collapsed="false">
      <c r="A55" s="164" t="s">
        <v>117</v>
      </c>
      <c r="B55" s="148" t="n">
        <f aca="false">IF(ISNUMBER(outYear),total_installed_cost-IF(ibi_sta_percent_deprbas_sta="Yes",MIN(ibi_sta_percent/100*total_installed_cost,ibi_sta_percent_maxvalue),0)-IF(ibi_uti_percent_deprbas_sta="Yes",MIN(ibi_uti_percent/100*total_installed_cost,ibi_uti_percent_maxvalue),0)-IF(cbi_fed_deprbas_sta="Yes",C39,0)-IF(cbi_sta_deprbas_sta="Yes",C40,0)-IF(cbi_uti_deprbas_sta="Yes",C41,0),"")</f>
        <v>542718</v>
      </c>
      <c r="C55" s="148"/>
      <c r="D55" s="148"/>
      <c r="E55" s="148"/>
      <c r="F55" s="148"/>
      <c r="G55" s="148"/>
      <c r="H55" s="148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148"/>
      <c r="T55" s="148"/>
      <c r="U55" s="148"/>
      <c r="V55" s="148"/>
      <c r="W55" s="148"/>
      <c r="X55" s="148"/>
      <c r="Y55" s="148"/>
      <c r="Z55" s="148"/>
      <c r="AA55" s="148"/>
      <c r="AB55" s="148"/>
      <c r="AC55" s="148"/>
      <c r="AD55" s="148"/>
      <c r="AE55" s="148"/>
      <c r="AF55" s="148"/>
      <c r="AG55" s="148"/>
      <c r="AH55" s="148"/>
      <c r="AI55" s="148"/>
      <c r="AJ55" s="148"/>
      <c r="AK55" s="148"/>
      <c r="AL55" s="148"/>
      <c r="AM55" s="148"/>
      <c r="AN55" s="148"/>
      <c r="AO55" s="148"/>
      <c r="AP55" s="148"/>
      <c r="AQ55" s="148"/>
      <c r="AR55" s="148"/>
      <c r="AS55" s="148"/>
      <c r="AT55" s="148"/>
      <c r="AU55" s="148"/>
      <c r="AV55" s="148"/>
      <c r="AW55" s="148"/>
      <c r="AX55" s="148"/>
      <c r="AY55" s="148"/>
      <c r="AZ55" s="148"/>
      <c r="BA55" s="148"/>
      <c r="BB55" s="148"/>
      <c r="BC55" s="148"/>
      <c r="BD55" s="148"/>
      <c r="BE55" s="148"/>
      <c r="BF55" s="148"/>
      <c r="BG55" s="148"/>
      <c r="BH55" s="148"/>
      <c r="BI55" s="148"/>
      <c r="BJ55" s="148"/>
      <c r="BK55" s="148"/>
      <c r="BL55" s="148"/>
      <c r="BM55" s="148"/>
      <c r="BN55" s="148"/>
      <c r="BO55" s="148"/>
      <c r="BP55" s="148"/>
      <c r="BQ55" s="148"/>
      <c r="BR55" s="148"/>
      <c r="BS55" s="148"/>
      <c r="BT55" s="148"/>
      <c r="BU55" s="148"/>
      <c r="BV55" s="148"/>
      <c r="BW55" s="148"/>
      <c r="BX55" s="148"/>
      <c r="BY55" s="148"/>
      <c r="BZ55" s="148"/>
      <c r="CA55" s="148"/>
      <c r="CB55" s="148"/>
      <c r="CC55" s="148"/>
      <c r="CD55" s="148"/>
      <c r="CE55" s="148"/>
      <c r="CF55" s="148"/>
      <c r="CG55" s="148"/>
      <c r="CH55" s="148"/>
      <c r="CI55" s="148"/>
      <c r="CJ55" s="148"/>
      <c r="CK55" s="148"/>
      <c r="CL55" s="148"/>
      <c r="CM55" s="148"/>
      <c r="CN55" s="148"/>
      <c r="CO55" s="148"/>
      <c r="CP55" s="148"/>
      <c r="CQ55" s="148"/>
      <c r="CR55" s="148"/>
      <c r="CS55" s="148"/>
      <c r="CT55" s="148"/>
      <c r="CU55" s="148"/>
      <c r="CV55" s="148"/>
      <c r="CW55" s="148"/>
      <c r="CX55" s="148"/>
    </row>
    <row r="56" customFormat="false" ht="12.75" hidden="false" customHeight="false" outlineLevel="0" collapsed="false">
      <c r="A56" s="166" t="s">
        <v>118</v>
      </c>
      <c r="B56" s="136"/>
      <c r="C56" s="136" t="n">
        <f aca="false">IF(ISNUMBER(outYear),-C54,"")</f>
        <v>22911.6251</v>
      </c>
      <c r="D56" s="136" t="n">
        <f aca="false">IF(ISNUMBER(outYear),-D54,"")</f>
        <v>10646.941928</v>
      </c>
      <c r="E56" s="136" t="n">
        <f aca="false">IF(ISNUMBER(outYear),-E54,"")</f>
        <v>6519.86405616</v>
      </c>
      <c r="F56" s="136" t="n">
        <f aca="false">IF(ISNUMBER(outYear),-F54,"")</f>
        <v>4046.2513110432</v>
      </c>
      <c r="G56" s="136" t="n">
        <f aca="false">IF(ISNUMBER(outYear),-G54,"")</f>
        <v>4052.77605080006</v>
      </c>
      <c r="H56" s="136" t="n">
        <f aca="false">IF(ISNUMBER(outYear),-H54,"")</f>
        <v>2199.42412375206</v>
      </c>
      <c r="I56" s="136" t="n">
        <f aca="false">IF(ISNUMBER(outYear),-I54,"")</f>
        <v>346.205301395107</v>
      </c>
      <c r="J56" s="136" t="n">
        <f aca="false">IF(ISNUMBER(outYear),-J54,"")</f>
        <v>353.129407423009</v>
      </c>
      <c r="K56" s="136" t="n">
        <f aca="false">IF(ISNUMBER(outYear),-K54,"")</f>
        <v>360.191995571469</v>
      </c>
      <c r="L56" s="136" t="n">
        <f aca="false">IF(ISNUMBER(outYear),-L54,"")</f>
        <v>6641.63182075003</v>
      </c>
      <c r="M56" s="136" t="n">
        <f aca="false">IF(ISNUMBER(outYear),-M54,"")</f>
        <v>374.743752192556</v>
      </c>
      <c r="N56" s="136" t="n">
        <f aca="false">IF(ISNUMBER(outYear),-N54,"")</f>
        <v>382.238627236407</v>
      </c>
      <c r="O56" s="136" t="n">
        <f aca="false">IF(ISNUMBER(outYear),-O54,"")</f>
        <v>389.883399781136</v>
      </c>
      <c r="P56" s="136" t="n">
        <f aca="false">IF(ISNUMBER(outYear),-P54,"")</f>
        <v>397.681067776758</v>
      </c>
      <c r="Q56" s="136" t="n">
        <f aca="false">IF(ISNUMBER(outYear),-Q54,"")</f>
        <v>405.634689132294</v>
      </c>
      <c r="R56" s="136" t="n">
        <f aca="false">IF(ISNUMBER(outYear),-R54,"")</f>
        <v>413.747382914939</v>
      </c>
      <c r="S56" s="136" t="n">
        <f aca="false">IF(ISNUMBER(outYear),-S54,"")</f>
        <v>422.022330573238</v>
      </c>
      <c r="T56" s="136" t="n">
        <f aca="false">IF(ISNUMBER(outYear),-T54,"")</f>
        <v>430.462777184703</v>
      </c>
      <c r="U56" s="136" t="n">
        <f aca="false">IF(ISNUMBER(outYear),-U54,"")</f>
        <v>439.072032728397</v>
      </c>
      <c r="V56" s="136" t="n">
        <f aca="false">IF(ISNUMBER(outYear),-V54,"")</f>
        <v>447.853473382965</v>
      </c>
      <c r="W56" s="136" t="n">
        <f aca="false">IF(ISNUMBER(outYear),-W54,"")</f>
        <v>456.810542850624</v>
      </c>
      <c r="X56" s="136" t="n">
        <f aca="false">IF(ISNUMBER(outYear),-X54,"")</f>
        <v>465.946753707637</v>
      </c>
      <c r="Y56" s="136" t="n">
        <f aca="false">IF(ISNUMBER(outYear),-Y54,"")</f>
        <v>475.26568878179</v>
      </c>
      <c r="Z56" s="136" t="n">
        <f aca="false">IF(ISNUMBER(outYear),-Z54,"")</f>
        <v>484.771002557425</v>
      </c>
      <c r="AA56" s="136" t="n">
        <f aca="false">IF(ISNUMBER(outYear),-AA54,"")</f>
        <v>494.466422608574</v>
      </c>
      <c r="AB56" s="136" t="str">
        <f aca="false">IF(ISNUMBER(outYear),+#REF!-AB54,"")</f>
        <v/>
      </c>
      <c r="AC56" s="136" t="str">
        <f aca="false">IF(ISNUMBER(outYear),+#REF!-AC54,"")</f>
        <v/>
      </c>
      <c r="AD56" s="136" t="str">
        <f aca="false">IF(ISNUMBER(outYear),+#REF!-AD54,"")</f>
        <v/>
      </c>
      <c r="AE56" s="136" t="str">
        <f aca="false">IF(ISNUMBER(outYear),+#REF!-AE54,"")</f>
        <v/>
      </c>
      <c r="AF56" s="136" t="str">
        <f aca="false">IF(ISNUMBER(outYear),+#REF!-AF54,"")</f>
        <v/>
      </c>
      <c r="AG56" s="136" t="str">
        <f aca="false">IF(ISNUMBER(outYear),+#REF!-AG54,"")</f>
        <v/>
      </c>
      <c r="AH56" s="136" t="str">
        <f aca="false">IF(ISNUMBER(outYear),+#REF!-AH54,"")</f>
        <v/>
      </c>
      <c r="AI56" s="136" t="str">
        <f aca="false">IF(ISNUMBER(outYear),+#REF!-AI54,"")</f>
        <v/>
      </c>
      <c r="AJ56" s="136" t="str">
        <f aca="false">IF(ISNUMBER(outYear),+#REF!-AJ54,"")</f>
        <v/>
      </c>
      <c r="AK56" s="136" t="str">
        <f aca="false">IF(ISNUMBER(outYear),+#REF!-AK54,"")</f>
        <v/>
      </c>
      <c r="AL56" s="136" t="str">
        <f aca="false">IF(ISNUMBER(outYear),+#REF!-AL54,"")</f>
        <v/>
      </c>
      <c r="AM56" s="136" t="str">
        <f aca="false">IF(ISNUMBER(outYear),+#REF!-AM54,"")</f>
        <v/>
      </c>
      <c r="AN56" s="136" t="str">
        <f aca="false">IF(ISNUMBER(outYear),+#REF!-AN54,"")</f>
        <v/>
      </c>
      <c r="AO56" s="136" t="str">
        <f aca="false">IF(ISNUMBER(outYear),+#REF!-AO54,"")</f>
        <v/>
      </c>
      <c r="AP56" s="136" t="str">
        <f aca="false">IF(ISNUMBER(outYear),+#REF!-AP54,"")</f>
        <v/>
      </c>
      <c r="AQ56" s="136" t="str">
        <f aca="false">IF(ISNUMBER(outYear),+#REF!-AQ54,"")</f>
        <v/>
      </c>
      <c r="AR56" s="136" t="str">
        <f aca="false">IF(ISNUMBER(outYear),+#REF!-AR54,"")</f>
        <v/>
      </c>
      <c r="AS56" s="136" t="str">
        <f aca="false">IF(ISNUMBER(outYear),+#REF!-AS54,"")</f>
        <v/>
      </c>
      <c r="AT56" s="136" t="str">
        <f aca="false">IF(ISNUMBER(outYear),+#REF!-AT54,"")</f>
        <v/>
      </c>
      <c r="AU56" s="136" t="str">
        <f aca="false">IF(ISNUMBER(outYear),+#REF!-AU54,"")</f>
        <v/>
      </c>
      <c r="AV56" s="136" t="str">
        <f aca="false">IF(ISNUMBER(outYear),+#REF!-AV54,"")</f>
        <v/>
      </c>
      <c r="AW56" s="136" t="str">
        <f aca="false">IF(ISNUMBER(outYear),+#REF!-AW54,"")</f>
        <v/>
      </c>
      <c r="AX56" s="136" t="str">
        <f aca="false">IF(ISNUMBER(outYear),+#REF!-AX54,"")</f>
        <v/>
      </c>
      <c r="AY56" s="136" t="str">
        <f aca="false">IF(ISNUMBER(outYear),+#REF!-AY54,"")</f>
        <v/>
      </c>
      <c r="AZ56" s="136" t="str">
        <f aca="false">IF(ISNUMBER(outYear),+#REF!-AZ54,"")</f>
        <v/>
      </c>
      <c r="BA56" s="136" t="str">
        <f aca="false">IF(ISNUMBER(outYear),+#REF!-BA54,"")</f>
        <v/>
      </c>
      <c r="BB56" s="136" t="str">
        <f aca="false">IF(ISNUMBER(outYear),+#REF!-BB54,"")</f>
        <v/>
      </c>
      <c r="BC56" s="136" t="str">
        <f aca="false">IF(ISNUMBER(outYear),+#REF!-BC54,"")</f>
        <v/>
      </c>
      <c r="BD56" s="136" t="str">
        <f aca="false">IF(ISNUMBER(outYear),+#REF!-BD54,"")</f>
        <v/>
      </c>
      <c r="BE56" s="136" t="str">
        <f aca="false">IF(ISNUMBER(outYear),+#REF!-BE54,"")</f>
        <v/>
      </c>
      <c r="BF56" s="136" t="str">
        <f aca="false">IF(ISNUMBER(outYear),+#REF!-BF54,"")</f>
        <v/>
      </c>
      <c r="BG56" s="136" t="str">
        <f aca="false">IF(ISNUMBER(outYear),+#REF!-BG54,"")</f>
        <v/>
      </c>
      <c r="BH56" s="136" t="str">
        <f aca="false">IF(ISNUMBER(outYear),+#REF!-BH54,"")</f>
        <v/>
      </c>
      <c r="BI56" s="136" t="str">
        <f aca="false">IF(ISNUMBER(outYear),+#REF!-BI54,"")</f>
        <v/>
      </c>
      <c r="BJ56" s="136" t="str">
        <f aca="false">IF(ISNUMBER(outYear),+#REF!-BJ54,"")</f>
        <v/>
      </c>
      <c r="BK56" s="136" t="str">
        <f aca="false">IF(ISNUMBER(outYear),+#REF!-BK54,"")</f>
        <v/>
      </c>
      <c r="BL56" s="136" t="str">
        <f aca="false">IF(ISNUMBER(outYear),+#REF!-BL54,"")</f>
        <v/>
      </c>
      <c r="BM56" s="136" t="str">
        <f aca="false">IF(ISNUMBER(outYear),+#REF!-BM54,"")</f>
        <v/>
      </c>
      <c r="BN56" s="136" t="str">
        <f aca="false">IF(ISNUMBER(outYear),+#REF!-BN54,"")</f>
        <v/>
      </c>
      <c r="BO56" s="136" t="str">
        <f aca="false">IF(ISNUMBER(outYear),+#REF!-BO54,"")</f>
        <v/>
      </c>
      <c r="BP56" s="136" t="str">
        <f aca="false">IF(ISNUMBER(outYear),+#REF!-BP54,"")</f>
        <v/>
      </c>
      <c r="BQ56" s="136" t="str">
        <f aca="false">IF(ISNUMBER(outYear),+#REF!-BQ54,"")</f>
        <v/>
      </c>
      <c r="BR56" s="136" t="str">
        <f aca="false">IF(ISNUMBER(outYear),+#REF!-BR54,"")</f>
        <v/>
      </c>
      <c r="BS56" s="136" t="str">
        <f aca="false">IF(ISNUMBER(outYear),+#REF!-BS54,"")</f>
        <v/>
      </c>
      <c r="BT56" s="136" t="str">
        <f aca="false">IF(ISNUMBER(outYear),+#REF!-BT54,"")</f>
        <v/>
      </c>
      <c r="BU56" s="136" t="str">
        <f aca="false">IF(ISNUMBER(outYear),+#REF!-BU54,"")</f>
        <v/>
      </c>
      <c r="BV56" s="136" t="str">
        <f aca="false">IF(ISNUMBER(outYear),+#REF!-BV54,"")</f>
        <v/>
      </c>
      <c r="BW56" s="136" t="str">
        <f aca="false">IF(ISNUMBER(outYear),+#REF!-BW54,"")</f>
        <v/>
      </c>
      <c r="BX56" s="136" t="str">
        <f aca="false">IF(ISNUMBER(outYear),+#REF!-BX54,"")</f>
        <v/>
      </c>
      <c r="BY56" s="136" t="str">
        <f aca="false">IF(ISNUMBER(outYear),+#REF!-BY54,"")</f>
        <v/>
      </c>
      <c r="BZ56" s="136" t="str">
        <f aca="false">IF(ISNUMBER(outYear),+#REF!-BZ54,"")</f>
        <v/>
      </c>
      <c r="CA56" s="136" t="str">
        <f aca="false">IF(ISNUMBER(outYear),+#REF!-CA54,"")</f>
        <v/>
      </c>
      <c r="CB56" s="136" t="str">
        <f aca="false">IF(ISNUMBER(outYear),+#REF!-CB54,"")</f>
        <v/>
      </c>
      <c r="CC56" s="136" t="str">
        <f aca="false">IF(ISNUMBER(outYear),+#REF!-CC54,"")</f>
        <v/>
      </c>
      <c r="CD56" s="136" t="str">
        <f aca="false">IF(ISNUMBER(outYear),+#REF!-CD54,"")</f>
        <v/>
      </c>
      <c r="CE56" s="136" t="str">
        <f aca="false">IF(ISNUMBER(outYear),+#REF!-CE54,"")</f>
        <v/>
      </c>
      <c r="CF56" s="136" t="str">
        <f aca="false">IF(ISNUMBER(outYear),+#REF!-CF54,"")</f>
        <v/>
      </c>
      <c r="CG56" s="136" t="str">
        <f aca="false">IF(ISNUMBER(outYear),+#REF!-CG54,"")</f>
        <v/>
      </c>
      <c r="CH56" s="136" t="str">
        <f aca="false">IF(ISNUMBER(outYear),+#REF!-CH54,"")</f>
        <v/>
      </c>
      <c r="CI56" s="136" t="str">
        <f aca="false">IF(ISNUMBER(outYear),+#REF!-CI54,"")</f>
        <v/>
      </c>
      <c r="CJ56" s="136" t="str">
        <f aca="false">IF(ISNUMBER(outYear),+#REF!-CJ54,"")</f>
        <v/>
      </c>
      <c r="CK56" s="136" t="str">
        <f aca="false">IF(ISNUMBER(outYear),+#REF!-CK54,"")</f>
        <v/>
      </c>
      <c r="CL56" s="136" t="str">
        <f aca="false">IF(ISNUMBER(outYear),+#REF!-CL54,"")</f>
        <v/>
      </c>
      <c r="CM56" s="136" t="str">
        <f aca="false">IF(ISNUMBER(outYear),+#REF!-CM54,"")</f>
        <v/>
      </c>
      <c r="CN56" s="136" t="str">
        <f aca="false">IF(ISNUMBER(outYear),+#REF!-CN54,"")</f>
        <v/>
      </c>
      <c r="CO56" s="136" t="str">
        <f aca="false">IF(ISNUMBER(outYear),+#REF!-CO54,"")</f>
        <v/>
      </c>
      <c r="CP56" s="136" t="str">
        <f aca="false">IF(ISNUMBER(outYear),+#REF!-CP54,"")</f>
        <v/>
      </c>
      <c r="CQ56" s="136" t="str">
        <f aca="false">IF(ISNUMBER(outYear),+#REF!-CQ54,"")</f>
        <v/>
      </c>
      <c r="CR56" s="136" t="str">
        <f aca="false">IF(ISNUMBER(outYear),+#REF!-CR54,"")</f>
        <v/>
      </c>
      <c r="CS56" s="136" t="str">
        <f aca="false">IF(ISNUMBER(outYear),+#REF!-CS54,"")</f>
        <v/>
      </c>
      <c r="CT56" s="136" t="str">
        <f aca="false">IF(ISNUMBER(outYear),+#REF!-CT54,"")</f>
        <v/>
      </c>
      <c r="CU56" s="136" t="str">
        <f aca="false">IF(ISNUMBER(outYear),+#REF!-CU54,"")</f>
        <v/>
      </c>
      <c r="CV56" s="136" t="str">
        <f aca="false">IF(ISNUMBER(outYear),+#REF!-CV54,"")</f>
        <v/>
      </c>
      <c r="CW56" s="136" t="str">
        <f aca="false">IF(ISNUMBER(outYear),+#REF!-CW54,"")</f>
        <v/>
      </c>
      <c r="CX56" s="136" t="str">
        <f aca="false">IF(ISNUMBER(outYear),+#REF!-CX54,"")</f>
        <v/>
      </c>
    </row>
    <row r="57" customFormat="false" ht="12.75" hidden="false" customHeight="false" outlineLevel="0" collapsed="false">
      <c r="A57" s="155"/>
      <c r="B57" s="156"/>
    </row>
    <row r="58" customFormat="false" ht="12.75" hidden="false" customHeight="false" outlineLevel="0" collapsed="false">
      <c r="A58" s="127" t="s">
        <v>119</v>
      </c>
      <c r="B58" s="158"/>
      <c r="C58" s="159"/>
      <c r="D58" s="159"/>
      <c r="E58" s="159"/>
      <c r="F58" s="159"/>
      <c r="G58" s="159"/>
      <c r="H58" s="159"/>
      <c r="I58" s="159"/>
      <c r="J58" s="159"/>
      <c r="K58" s="159"/>
      <c r="L58" s="159"/>
      <c r="M58" s="159"/>
      <c r="N58" s="159"/>
      <c r="O58" s="159"/>
      <c r="P58" s="159"/>
      <c r="Q58" s="159"/>
      <c r="R58" s="159"/>
      <c r="S58" s="159"/>
      <c r="T58" s="159"/>
      <c r="U58" s="159"/>
      <c r="V58" s="159"/>
      <c r="W58" s="159"/>
      <c r="X58" s="159"/>
      <c r="Y58" s="159"/>
      <c r="Z58" s="159"/>
      <c r="AA58" s="159"/>
      <c r="AB58" s="159"/>
      <c r="AC58" s="159"/>
      <c r="AD58" s="159"/>
      <c r="AE58" s="159"/>
      <c r="AF58" s="159"/>
      <c r="AG58" s="159"/>
      <c r="AH58" s="159"/>
      <c r="AI58" s="159"/>
      <c r="AJ58" s="159"/>
      <c r="AK58" s="159"/>
      <c r="AL58" s="159"/>
      <c r="AM58" s="159"/>
      <c r="AN58" s="159"/>
      <c r="AO58" s="159"/>
      <c r="AP58" s="159"/>
      <c r="AQ58" s="159"/>
      <c r="AR58" s="159"/>
      <c r="AS58" s="159"/>
      <c r="AT58" s="159"/>
      <c r="AU58" s="159"/>
      <c r="AV58" s="159"/>
      <c r="AW58" s="159"/>
      <c r="AX58" s="159"/>
      <c r="AY58" s="159"/>
      <c r="AZ58" s="159"/>
      <c r="BA58" s="159"/>
      <c r="BB58" s="159"/>
      <c r="BC58" s="159"/>
      <c r="BD58" s="159"/>
      <c r="BE58" s="159"/>
      <c r="BF58" s="159"/>
      <c r="BG58" s="159"/>
      <c r="BH58" s="159"/>
      <c r="BI58" s="159"/>
      <c r="BJ58" s="159"/>
      <c r="BK58" s="159"/>
      <c r="BL58" s="159"/>
      <c r="BM58" s="159"/>
      <c r="BN58" s="159"/>
      <c r="BO58" s="159"/>
      <c r="BP58" s="159"/>
      <c r="BQ58" s="159"/>
      <c r="BR58" s="159"/>
      <c r="BS58" s="159"/>
      <c r="BT58" s="159"/>
      <c r="BU58" s="159"/>
      <c r="BV58" s="159"/>
      <c r="BW58" s="159"/>
      <c r="BX58" s="159"/>
      <c r="BY58" s="159"/>
      <c r="BZ58" s="159"/>
      <c r="CA58" s="159"/>
      <c r="CB58" s="159"/>
      <c r="CC58" s="159"/>
      <c r="CD58" s="159"/>
      <c r="CE58" s="159"/>
      <c r="CF58" s="159"/>
      <c r="CG58" s="159"/>
      <c r="CH58" s="159"/>
      <c r="CI58" s="159"/>
      <c r="CJ58" s="159"/>
      <c r="CK58" s="159"/>
      <c r="CL58" s="159"/>
      <c r="CM58" s="159"/>
      <c r="CN58" s="159"/>
      <c r="CO58" s="159"/>
      <c r="CP58" s="159"/>
      <c r="CQ58" s="159"/>
      <c r="CR58" s="159"/>
      <c r="CS58" s="159"/>
      <c r="CT58" s="159"/>
      <c r="CU58" s="159"/>
      <c r="CV58" s="159"/>
      <c r="CW58" s="159"/>
      <c r="CX58" s="140"/>
    </row>
    <row r="59" s="133" customFormat="true" ht="12.75" hidden="false" customHeight="false" outlineLevel="0" collapsed="false">
      <c r="A59" s="118" t="s">
        <v>107</v>
      </c>
      <c r="C59" s="123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C39,0)+IF(cbi_sta_tax_fed="Yes",C40,0)+IF(cbi_uti_tax_fed="Yes",C41,0),"")</f>
        <v>0</v>
      </c>
      <c r="D59" s="123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D39,0)+IF(cbi_sta_tax_fed="Yes",D40,0)+IF(cbi_uti_tax_fed="Yes",D41,0),"")</f>
        <v>0</v>
      </c>
      <c r="E59" s="123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E39,0)+IF(cbi_sta_tax_fed="Yes",E40,0)+IF(cbi_uti_tax_fed="Yes",E41,0),"")</f>
        <v>0</v>
      </c>
      <c r="F59" s="123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F39,0)+IF(cbi_sta_tax_fed="Yes",F40,0)+IF(cbi_uti_tax_fed="Yes",F41,0),"")</f>
        <v>0</v>
      </c>
      <c r="G59" s="123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G39,0)+IF(cbi_sta_tax_fed="Yes",G40,0)+IF(cbi_uti_tax_fed="Yes",G41,0),"")</f>
        <v>0</v>
      </c>
      <c r="H59" s="123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H39,0)+IF(cbi_sta_tax_fed="Yes",H40,0)+IF(cbi_uti_tax_fed="Yes",H41,0),"")</f>
        <v>0</v>
      </c>
      <c r="I59" s="123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I39,0)+IF(cbi_sta_tax_fed="Yes",I40,0)+IF(cbi_uti_tax_fed="Yes",I41,0),"")</f>
        <v>0</v>
      </c>
      <c r="J59" s="123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J39,0)+IF(cbi_sta_tax_fed="Yes",J40,0)+IF(cbi_uti_tax_fed="Yes",J41,0),"")</f>
        <v>0</v>
      </c>
      <c r="K59" s="123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K39,0)+IF(cbi_sta_tax_fed="Yes",K40,0)+IF(cbi_uti_tax_fed="Yes",K41,0),"")</f>
        <v>0</v>
      </c>
      <c r="L59" s="123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L39,0)+IF(cbi_sta_tax_fed="Yes",L40,0)+IF(cbi_uti_tax_fed="Yes",L41,0),"")</f>
        <v>0</v>
      </c>
      <c r="M59" s="123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M39,0)+IF(cbi_sta_tax_fed="Yes",M40,0)+IF(cbi_uti_tax_fed="Yes",M41,0),"")</f>
        <v>0</v>
      </c>
      <c r="N59" s="123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N39,0)+IF(cbi_sta_tax_fed="Yes",N40,0)+IF(cbi_uti_tax_fed="Yes",N41,0),"")</f>
        <v>0</v>
      </c>
      <c r="O59" s="123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O39,0)+IF(cbi_sta_tax_fed="Yes",O40,0)+IF(cbi_uti_tax_fed="Yes",O41,0),"")</f>
        <v>0</v>
      </c>
      <c r="P59" s="123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P39,0)+IF(cbi_sta_tax_fed="Yes",P40,0)+IF(cbi_uti_tax_fed="Yes",P41,0),"")</f>
        <v>0</v>
      </c>
      <c r="Q59" s="123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Q39,0)+IF(cbi_sta_tax_fed="Yes",Q40,0)+IF(cbi_uti_tax_fed="Yes",Q41,0),"")</f>
        <v>0</v>
      </c>
      <c r="R59" s="123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R39,0)+IF(cbi_sta_tax_fed="Yes",R40,0)+IF(cbi_uti_tax_fed="Yes",R41,0),"")</f>
        <v>0</v>
      </c>
      <c r="S59" s="123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S39,0)+IF(cbi_sta_tax_fed="Yes",S40,0)+IF(cbi_uti_tax_fed="Yes",S41,0),"")</f>
        <v>0</v>
      </c>
      <c r="T59" s="123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T39,0)+IF(cbi_sta_tax_fed="Yes",T40,0)+IF(cbi_uti_tax_fed="Yes",T41,0),"")</f>
        <v>0</v>
      </c>
      <c r="U59" s="123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U39,0)+IF(cbi_sta_tax_fed="Yes",U40,0)+IF(cbi_uti_tax_fed="Yes",U41,0),"")</f>
        <v>0</v>
      </c>
      <c r="V59" s="123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V39,0)+IF(cbi_sta_tax_fed="Yes",V40,0)+IF(cbi_uti_tax_fed="Yes",V41,0),"")</f>
        <v>0</v>
      </c>
      <c r="W59" s="123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W39,0)+IF(cbi_sta_tax_fed="Yes",W40,0)+IF(cbi_uti_tax_fed="Yes",W41,0),"")</f>
        <v>0</v>
      </c>
      <c r="X59" s="123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X39,0)+IF(cbi_sta_tax_fed="Yes",X40,0)+IF(cbi_uti_tax_fed="Yes",X41,0),"")</f>
        <v>0</v>
      </c>
      <c r="Y59" s="123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Y39,0)+IF(cbi_sta_tax_fed="Yes",Y40,0)+IF(cbi_uti_tax_fed="Yes",Y41,0),"")</f>
        <v>0</v>
      </c>
      <c r="Z59" s="123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Z39,0)+IF(cbi_sta_tax_fed="Yes",Z40,0)+IF(cbi_uti_tax_fed="Yes",Z41,0),"")</f>
        <v>0</v>
      </c>
      <c r="AA59" s="123" t="n">
        <f aca="false">IF(ISNUMBER(outYear),IF(ibi_sta_percent_tax_fed="Yes",MIN(ibi_sta_percent/100*total_installed_cost,ibi_sta_percent_maxvalue),0)+IF(ibi_uti_percent_tax_fed="Yes",MIN(ibi_uti_percent/100*total_installed_cost,ibi_uti_percent_maxvalue),0)+IF(cbi_fed_tax_fed="Yes",AA39,0)+IF(cbi_sta_tax_fed="Yes",AA40,0)+IF(cbi_uti_tax_fed="Yes",AA41,0),"")</f>
        <v>0</v>
      </c>
      <c r="AB59" s="123" t="e">
        <f aca="false">IF(ISNUMBER(outYear),IF(pbi_fed_tax_fed="Yes",#REF!,0)+IF(pbi_sta_tax_fed="Yes",#REF!,0)+IF(pbi_uti_tax_fed="Yes",#REF!,0)+IF(pbi_oth_tax_fed="Yes",#REF!,0),"")</f>
        <v>#VALUE!</v>
      </c>
      <c r="AC59" s="123" t="e">
        <f aca="false">IF(ISNUMBER(outYear),IF(pbi_fed_tax_fed="Yes",#REF!,0)+IF(pbi_sta_tax_fed="Yes",#REF!,0)+IF(pbi_uti_tax_fed="Yes",#REF!,0)+IF(pbi_oth_tax_fed="Yes",#REF!,0),"")</f>
        <v>#VALUE!</v>
      </c>
      <c r="AD59" s="123" t="e">
        <f aca="false">IF(ISNUMBER(outYear),IF(pbi_fed_tax_fed="Yes",#REF!,0)+IF(pbi_sta_tax_fed="Yes",#REF!,0)+IF(pbi_uti_tax_fed="Yes",#REF!,0)+IF(pbi_oth_tax_fed="Yes",#REF!,0),"")</f>
        <v>#VALUE!</v>
      </c>
      <c r="AE59" s="123" t="e">
        <f aca="false">IF(ISNUMBER(outYear),IF(pbi_fed_tax_fed="Yes",#REF!,0)+IF(pbi_sta_tax_fed="Yes",#REF!,0)+IF(pbi_uti_tax_fed="Yes",#REF!,0)+IF(pbi_oth_tax_fed="Yes",#REF!,0),"")</f>
        <v>#VALUE!</v>
      </c>
      <c r="AF59" s="123" t="e">
        <f aca="false">IF(ISNUMBER(outYear),IF(pbi_fed_tax_fed="Yes",#REF!,0)+IF(pbi_sta_tax_fed="Yes",#REF!,0)+IF(pbi_uti_tax_fed="Yes",#REF!,0)+IF(pbi_oth_tax_fed="Yes",#REF!,0),"")</f>
        <v>#VALUE!</v>
      </c>
      <c r="AG59" s="123" t="e">
        <f aca="false">IF(ISNUMBER(outYear),IF(pbi_fed_tax_fed="Yes",#REF!,0)+IF(pbi_sta_tax_fed="Yes",#REF!,0)+IF(pbi_uti_tax_fed="Yes",#REF!,0)+IF(pbi_oth_tax_fed="Yes",#REF!,0),"")</f>
        <v>#VALUE!</v>
      </c>
      <c r="AH59" s="123" t="e">
        <f aca="false">IF(ISNUMBER(outYear),IF(pbi_fed_tax_fed="Yes",#REF!,0)+IF(pbi_sta_tax_fed="Yes",#REF!,0)+IF(pbi_uti_tax_fed="Yes",#REF!,0)+IF(pbi_oth_tax_fed="Yes",#REF!,0),"")</f>
        <v>#VALUE!</v>
      </c>
      <c r="AI59" s="123" t="e">
        <f aca="false">IF(ISNUMBER(outYear),IF(pbi_fed_tax_fed="Yes",#REF!,0)+IF(pbi_sta_tax_fed="Yes",#REF!,0)+IF(pbi_uti_tax_fed="Yes",#REF!,0)+IF(pbi_oth_tax_fed="Yes",#REF!,0),"")</f>
        <v>#VALUE!</v>
      </c>
      <c r="AJ59" s="123" t="e">
        <f aca="false">IF(ISNUMBER(outYear),IF(pbi_fed_tax_fed="Yes",#REF!,0)+IF(pbi_sta_tax_fed="Yes",#REF!,0)+IF(pbi_uti_tax_fed="Yes",#REF!,0)+IF(pbi_oth_tax_fed="Yes",#REF!,0),"")</f>
        <v>#VALUE!</v>
      </c>
      <c r="AK59" s="123" t="e">
        <f aca="false">IF(ISNUMBER(outYear),IF(pbi_fed_tax_fed="Yes",#REF!,0)+IF(pbi_sta_tax_fed="Yes",#REF!,0)+IF(pbi_uti_tax_fed="Yes",#REF!,0)+IF(pbi_oth_tax_fed="Yes",#REF!,0),"")</f>
        <v>#VALUE!</v>
      </c>
      <c r="AL59" s="123" t="e">
        <f aca="false">IF(ISNUMBER(outYear),IF(pbi_fed_tax_fed="Yes",#REF!,0)+IF(pbi_sta_tax_fed="Yes",#REF!,0)+IF(pbi_uti_tax_fed="Yes",#REF!,0)+IF(pbi_oth_tax_fed="Yes",#REF!,0),"")</f>
        <v>#VALUE!</v>
      </c>
      <c r="AM59" s="123" t="e">
        <f aca="false">IF(ISNUMBER(outYear),IF(pbi_fed_tax_fed="Yes",#REF!,0)+IF(pbi_sta_tax_fed="Yes",#REF!,0)+IF(pbi_uti_tax_fed="Yes",#REF!,0)+IF(pbi_oth_tax_fed="Yes",#REF!,0),"")</f>
        <v>#VALUE!</v>
      </c>
      <c r="AN59" s="123" t="e">
        <f aca="false">IF(ISNUMBER(outYear),IF(pbi_fed_tax_fed="Yes",#REF!,0)+IF(pbi_sta_tax_fed="Yes",#REF!,0)+IF(pbi_uti_tax_fed="Yes",#REF!,0)+IF(pbi_oth_tax_fed="Yes",#REF!,0),"")</f>
        <v>#VALUE!</v>
      </c>
      <c r="AO59" s="123" t="e">
        <f aca="false">IF(ISNUMBER(outYear),IF(pbi_fed_tax_fed="Yes",#REF!,0)+IF(pbi_sta_tax_fed="Yes",#REF!,0)+IF(pbi_uti_tax_fed="Yes",#REF!,0)+IF(pbi_oth_tax_fed="Yes",#REF!,0),"")</f>
        <v>#VALUE!</v>
      </c>
      <c r="AP59" s="123" t="e">
        <f aca="false">IF(ISNUMBER(outYear),IF(pbi_fed_tax_fed="Yes",#REF!,0)+IF(pbi_sta_tax_fed="Yes",#REF!,0)+IF(pbi_uti_tax_fed="Yes",#REF!,0)+IF(pbi_oth_tax_fed="Yes",#REF!,0),"")</f>
        <v>#VALUE!</v>
      </c>
      <c r="AQ59" s="123" t="e">
        <f aca="false">IF(ISNUMBER(outYear),IF(pbi_fed_tax_fed="Yes",#REF!,0)+IF(pbi_sta_tax_fed="Yes",#REF!,0)+IF(pbi_uti_tax_fed="Yes",#REF!,0)+IF(pbi_oth_tax_fed="Yes",#REF!,0),"")</f>
        <v>#VALUE!</v>
      </c>
      <c r="AR59" s="123" t="e">
        <f aca="false">IF(ISNUMBER(outYear),IF(pbi_fed_tax_fed="Yes",#REF!,0)+IF(pbi_sta_tax_fed="Yes",#REF!,0)+IF(pbi_uti_tax_fed="Yes",#REF!,0)+IF(pbi_oth_tax_fed="Yes",#REF!,0),"")</f>
        <v>#VALUE!</v>
      </c>
      <c r="AS59" s="123" t="e">
        <f aca="false">IF(ISNUMBER(outYear),IF(pbi_fed_tax_fed="Yes",#REF!,0)+IF(pbi_sta_tax_fed="Yes",#REF!,0)+IF(pbi_uti_tax_fed="Yes",#REF!,0)+IF(pbi_oth_tax_fed="Yes",#REF!,0),"")</f>
        <v>#VALUE!</v>
      </c>
      <c r="AT59" s="123" t="e">
        <f aca="false">IF(ISNUMBER(outYear),IF(pbi_fed_tax_fed="Yes",#REF!,0)+IF(pbi_sta_tax_fed="Yes",#REF!,0)+IF(pbi_uti_tax_fed="Yes",#REF!,0)+IF(pbi_oth_tax_fed="Yes",#REF!,0),"")</f>
        <v>#VALUE!</v>
      </c>
      <c r="AU59" s="123" t="e">
        <f aca="false">IF(ISNUMBER(outYear),IF(pbi_fed_tax_fed="Yes",#REF!,0)+IF(pbi_sta_tax_fed="Yes",#REF!,0)+IF(pbi_uti_tax_fed="Yes",#REF!,0)+IF(pbi_oth_tax_fed="Yes",#REF!,0),"")</f>
        <v>#VALUE!</v>
      </c>
      <c r="AV59" s="123" t="e">
        <f aca="false">IF(ISNUMBER(outYear),IF(pbi_fed_tax_fed="Yes",#REF!,0)+IF(pbi_sta_tax_fed="Yes",#REF!,0)+IF(pbi_uti_tax_fed="Yes",#REF!,0)+IF(pbi_oth_tax_fed="Yes",#REF!,0),"")</f>
        <v>#VALUE!</v>
      </c>
      <c r="AW59" s="123" t="e">
        <f aca="false">IF(ISNUMBER(outYear),IF(pbi_fed_tax_fed="Yes",#REF!,0)+IF(pbi_sta_tax_fed="Yes",#REF!,0)+IF(pbi_uti_tax_fed="Yes",#REF!,0)+IF(pbi_oth_tax_fed="Yes",#REF!,0),"")</f>
        <v>#VALUE!</v>
      </c>
      <c r="AX59" s="123" t="e">
        <f aca="false">IF(ISNUMBER(outYear),IF(pbi_fed_tax_fed="Yes",#REF!,0)+IF(pbi_sta_tax_fed="Yes",#REF!,0)+IF(pbi_uti_tax_fed="Yes",#REF!,0)+IF(pbi_oth_tax_fed="Yes",#REF!,0),"")</f>
        <v>#VALUE!</v>
      </c>
      <c r="AY59" s="123" t="e">
        <f aca="false">IF(ISNUMBER(outYear),IF(pbi_fed_tax_fed="Yes",#REF!,0)+IF(pbi_sta_tax_fed="Yes",#REF!,0)+IF(pbi_uti_tax_fed="Yes",#REF!,0)+IF(pbi_oth_tax_fed="Yes",#REF!,0),"")</f>
        <v>#VALUE!</v>
      </c>
      <c r="AZ59" s="123" t="e">
        <f aca="false">IF(ISNUMBER(outYear),IF(pbi_fed_tax_fed="Yes",#REF!,0)+IF(pbi_sta_tax_fed="Yes",#REF!,0)+IF(pbi_uti_tax_fed="Yes",#REF!,0)+IF(pbi_oth_tax_fed="Yes",#REF!,0),"")</f>
        <v>#VALUE!</v>
      </c>
      <c r="BA59" s="123" t="e">
        <f aca="false">IF(ISNUMBER(outYear),IF(pbi_fed_tax_fed="Yes",#REF!,0)+IF(pbi_sta_tax_fed="Yes",#REF!,0)+IF(pbi_uti_tax_fed="Yes",#REF!,0)+IF(pbi_oth_tax_fed="Yes",#REF!,0),"")</f>
        <v>#VALUE!</v>
      </c>
      <c r="BB59" s="123" t="e">
        <f aca="false">IF(ISNUMBER(outYear),IF(pbi_fed_tax_fed="Yes",#REF!,0)+IF(pbi_sta_tax_fed="Yes",#REF!,0)+IF(pbi_uti_tax_fed="Yes",#REF!,0)+IF(pbi_oth_tax_fed="Yes",#REF!,0),"")</f>
        <v>#VALUE!</v>
      </c>
      <c r="BC59" s="123" t="e">
        <f aca="false">IF(ISNUMBER(outYear),IF(pbi_fed_tax_fed="Yes",#REF!,0)+IF(pbi_sta_tax_fed="Yes",#REF!,0)+IF(pbi_uti_tax_fed="Yes",#REF!,0)+IF(pbi_oth_tax_fed="Yes",#REF!,0),"")</f>
        <v>#VALUE!</v>
      </c>
      <c r="BD59" s="123" t="e">
        <f aca="false">IF(ISNUMBER(outYear),IF(pbi_fed_tax_fed="Yes",#REF!,0)+IF(pbi_sta_tax_fed="Yes",#REF!,0)+IF(pbi_uti_tax_fed="Yes",#REF!,0)+IF(pbi_oth_tax_fed="Yes",#REF!,0),"")</f>
        <v>#VALUE!</v>
      </c>
      <c r="BE59" s="123" t="e">
        <f aca="false">IF(ISNUMBER(outYear),IF(pbi_fed_tax_fed="Yes",#REF!,0)+IF(pbi_sta_tax_fed="Yes",#REF!,0)+IF(pbi_uti_tax_fed="Yes",#REF!,0)+IF(pbi_oth_tax_fed="Yes",#REF!,0),"")</f>
        <v>#VALUE!</v>
      </c>
      <c r="BF59" s="123" t="e">
        <f aca="false">IF(ISNUMBER(outYear),IF(pbi_fed_tax_fed="Yes",#REF!,0)+IF(pbi_sta_tax_fed="Yes",#REF!,0)+IF(pbi_uti_tax_fed="Yes",#REF!,0)+IF(pbi_oth_tax_fed="Yes",#REF!,0),"")</f>
        <v>#VALUE!</v>
      </c>
      <c r="BG59" s="123" t="e">
        <f aca="false">IF(ISNUMBER(outYear),IF(pbi_fed_tax_fed="Yes",#REF!,0)+IF(pbi_sta_tax_fed="Yes",#REF!,0)+IF(pbi_uti_tax_fed="Yes",#REF!,0)+IF(pbi_oth_tax_fed="Yes",#REF!,0),"")</f>
        <v>#VALUE!</v>
      </c>
      <c r="BH59" s="123" t="e">
        <f aca="false">IF(ISNUMBER(outYear),IF(pbi_fed_tax_fed="Yes",#REF!,0)+IF(pbi_sta_tax_fed="Yes",#REF!,0)+IF(pbi_uti_tax_fed="Yes",#REF!,0)+IF(pbi_oth_tax_fed="Yes",#REF!,0),"")</f>
        <v>#VALUE!</v>
      </c>
      <c r="BI59" s="123" t="e">
        <f aca="false">IF(ISNUMBER(outYear),IF(pbi_fed_tax_fed="Yes",#REF!,0)+IF(pbi_sta_tax_fed="Yes",#REF!,0)+IF(pbi_uti_tax_fed="Yes",#REF!,0)+IF(pbi_oth_tax_fed="Yes",#REF!,0),"")</f>
        <v>#VALUE!</v>
      </c>
      <c r="BJ59" s="123" t="e">
        <f aca="false">IF(ISNUMBER(outYear),IF(pbi_fed_tax_fed="Yes",#REF!,0)+IF(pbi_sta_tax_fed="Yes",#REF!,0)+IF(pbi_uti_tax_fed="Yes",#REF!,0)+IF(pbi_oth_tax_fed="Yes",#REF!,0),"")</f>
        <v>#VALUE!</v>
      </c>
      <c r="BK59" s="123" t="e">
        <f aca="false">IF(ISNUMBER(outYear),IF(pbi_fed_tax_fed="Yes",#REF!,0)+IF(pbi_sta_tax_fed="Yes",#REF!,0)+IF(pbi_uti_tax_fed="Yes",#REF!,0)+IF(pbi_oth_tax_fed="Yes",#REF!,0),"")</f>
        <v>#VALUE!</v>
      </c>
      <c r="BL59" s="123" t="e">
        <f aca="false">IF(ISNUMBER(outYear),IF(pbi_fed_tax_fed="Yes",#REF!,0)+IF(pbi_sta_tax_fed="Yes",#REF!,0)+IF(pbi_uti_tax_fed="Yes",#REF!,0)+IF(pbi_oth_tax_fed="Yes",#REF!,0),"")</f>
        <v>#VALUE!</v>
      </c>
      <c r="BM59" s="123" t="e">
        <f aca="false">IF(ISNUMBER(outYear),IF(pbi_fed_tax_fed="Yes",#REF!,0)+IF(pbi_sta_tax_fed="Yes",#REF!,0)+IF(pbi_uti_tax_fed="Yes",#REF!,0)+IF(pbi_oth_tax_fed="Yes",#REF!,0),"")</f>
        <v>#VALUE!</v>
      </c>
      <c r="BN59" s="123" t="e">
        <f aca="false">IF(ISNUMBER(outYear),IF(pbi_fed_tax_fed="Yes",#REF!,0)+IF(pbi_sta_tax_fed="Yes",#REF!,0)+IF(pbi_uti_tax_fed="Yes",#REF!,0)+IF(pbi_oth_tax_fed="Yes",#REF!,0),"")</f>
        <v>#VALUE!</v>
      </c>
      <c r="BO59" s="123" t="e">
        <f aca="false">IF(ISNUMBER(outYear),IF(pbi_fed_tax_fed="Yes",#REF!,0)+IF(pbi_sta_tax_fed="Yes",#REF!,0)+IF(pbi_uti_tax_fed="Yes",#REF!,0)+IF(pbi_oth_tax_fed="Yes",#REF!,0),"")</f>
        <v>#VALUE!</v>
      </c>
      <c r="BP59" s="123" t="e">
        <f aca="false">IF(ISNUMBER(outYear),IF(pbi_fed_tax_fed="Yes",#REF!,0)+IF(pbi_sta_tax_fed="Yes",#REF!,0)+IF(pbi_uti_tax_fed="Yes",#REF!,0)+IF(pbi_oth_tax_fed="Yes",#REF!,0),"")</f>
        <v>#VALUE!</v>
      </c>
      <c r="BQ59" s="123" t="e">
        <f aca="false">IF(ISNUMBER(outYear),IF(pbi_fed_tax_fed="Yes",#REF!,0)+IF(pbi_sta_tax_fed="Yes",#REF!,0)+IF(pbi_uti_tax_fed="Yes",#REF!,0)+IF(pbi_oth_tax_fed="Yes",#REF!,0),"")</f>
        <v>#VALUE!</v>
      </c>
      <c r="BR59" s="123" t="e">
        <f aca="false">IF(ISNUMBER(outYear),IF(pbi_fed_tax_fed="Yes",#REF!,0)+IF(pbi_sta_tax_fed="Yes",#REF!,0)+IF(pbi_uti_tax_fed="Yes",#REF!,0)+IF(pbi_oth_tax_fed="Yes",#REF!,0),"")</f>
        <v>#VALUE!</v>
      </c>
      <c r="BS59" s="123" t="e">
        <f aca="false">IF(ISNUMBER(outYear),IF(pbi_fed_tax_fed="Yes",#REF!,0)+IF(pbi_sta_tax_fed="Yes",#REF!,0)+IF(pbi_uti_tax_fed="Yes",#REF!,0)+IF(pbi_oth_tax_fed="Yes",#REF!,0),"")</f>
        <v>#VALUE!</v>
      </c>
      <c r="BT59" s="123" t="e">
        <f aca="false">IF(ISNUMBER(outYear),IF(pbi_fed_tax_fed="Yes",#REF!,0)+IF(pbi_sta_tax_fed="Yes",#REF!,0)+IF(pbi_uti_tax_fed="Yes",#REF!,0)+IF(pbi_oth_tax_fed="Yes",#REF!,0),"")</f>
        <v>#VALUE!</v>
      </c>
      <c r="BU59" s="123" t="e">
        <f aca="false">IF(ISNUMBER(outYear),IF(pbi_fed_tax_fed="Yes",#REF!,0)+IF(pbi_sta_tax_fed="Yes",#REF!,0)+IF(pbi_uti_tax_fed="Yes",#REF!,0)+IF(pbi_oth_tax_fed="Yes",#REF!,0),"")</f>
        <v>#VALUE!</v>
      </c>
      <c r="BV59" s="123" t="e">
        <f aca="false">IF(ISNUMBER(outYear),IF(pbi_fed_tax_fed="Yes",#REF!,0)+IF(pbi_sta_tax_fed="Yes",#REF!,0)+IF(pbi_uti_tax_fed="Yes",#REF!,0)+IF(pbi_oth_tax_fed="Yes",#REF!,0),"")</f>
        <v>#VALUE!</v>
      </c>
      <c r="BW59" s="123" t="e">
        <f aca="false">IF(ISNUMBER(outYear),IF(pbi_fed_tax_fed="Yes",#REF!,0)+IF(pbi_sta_tax_fed="Yes",#REF!,0)+IF(pbi_uti_tax_fed="Yes",#REF!,0)+IF(pbi_oth_tax_fed="Yes",#REF!,0),"")</f>
        <v>#VALUE!</v>
      </c>
      <c r="BX59" s="123" t="e">
        <f aca="false">IF(ISNUMBER(outYear),IF(pbi_fed_tax_fed="Yes",#REF!,0)+IF(pbi_sta_tax_fed="Yes",#REF!,0)+IF(pbi_uti_tax_fed="Yes",#REF!,0)+IF(pbi_oth_tax_fed="Yes",#REF!,0),"")</f>
        <v>#VALUE!</v>
      </c>
      <c r="BY59" s="123" t="e">
        <f aca="false">IF(ISNUMBER(outYear),IF(pbi_fed_tax_fed="Yes",#REF!,0)+IF(pbi_sta_tax_fed="Yes",#REF!,0)+IF(pbi_uti_tax_fed="Yes",#REF!,0)+IF(pbi_oth_tax_fed="Yes",#REF!,0),"")</f>
        <v>#VALUE!</v>
      </c>
      <c r="BZ59" s="123" t="e">
        <f aca="false">IF(ISNUMBER(outYear),IF(pbi_fed_tax_fed="Yes",#REF!,0)+IF(pbi_sta_tax_fed="Yes",#REF!,0)+IF(pbi_uti_tax_fed="Yes",#REF!,0)+IF(pbi_oth_tax_fed="Yes",#REF!,0),"")</f>
        <v>#VALUE!</v>
      </c>
      <c r="CA59" s="123" t="e">
        <f aca="false">IF(ISNUMBER(outYear),IF(pbi_fed_tax_fed="Yes",#REF!,0)+IF(pbi_sta_tax_fed="Yes",#REF!,0)+IF(pbi_uti_tax_fed="Yes",#REF!,0)+IF(pbi_oth_tax_fed="Yes",#REF!,0),"")</f>
        <v>#VALUE!</v>
      </c>
      <c r="CB59" s="123" t="e">
        <f aca="false">IF(ISNUMBER(outYear),IF(pbi_fed_tax_fed="Yes",#REF!,0)+IF(pbi_sta_tax_fed="Yes",#REF!,0)+IF(pbi_uti_tax_fed="Yes",#REF!,0)+IF(pbi_oth_tax_fed="Yes",#REF!,0),"")</f>
        <v>#VALUE!</v>
      </c>
      <c r="CC59" s="123" t="e">
        <f aca="false">IF(ISNUMBER(outYear),IF(pbi_fed_tax_fed="Yes",#REF!,0)+IF(pbi_sta_tax_fed="Yes",#REF!,0)+IF(pbi_uti_tax_fed="Yes",#REF!,0)+IF(pbi_oth_tax_fed="Yes",#REF!,0),"")</f>
        <v>#VALUE!</v>
      </c>
      <c r="CD59" s="123" t="e">
        <f aca="false">IF(ISNUMBER(outYear),IF(pbi_fed_tax_fed="Yes",#REF!,0)+IF(pbi_sta_tax_fed="Yes",#REF!,0)+IF(pbi_uti_tax_fed="Yes",#REF!,0)+IF(pbi_oth_tax_fed="Yes",#REF!,0),"")</f>
        <v>#VALUE!</v>
      </c>
      <c r="CE59" s="123" t="e">
        <f aca="false">IF(ISNUMBER(outYear),IF(pbi_fed_tax_fed="Yes",#REF!,0)+IF(pbi_sta_tax_fed="Yes",#REF!,0)+IF(pbi_uti_tax_fed="Yes",#REF!,0)+IF(pbi_oth_tax_fed="Yes",#REF!,0),"")</f>
        <v>#VALUE!</v>
      </c>
      <c r="CF59" s="123" t="e">
        <f aca="false">IF(ISNUMBER(outYear),IF(pbi_fed_tax_fed="Yes",#REF!,0)+IF(pbi_sta_tax_fed="Yes",#REF!,0)+IF(pbi_uti_tax_fed="Yes",#REF!,0)+IF(pbi_oth_tax_fed="Yes",#REF!,0),"")</f>
        <v>#VALUE!</v>
      </c>
      <c r="CG59" s="123" t="e">
        <f aca="false">IF(ISNUMBER(outYear),IF(pbi_fed_tax_fed="Yes",#REF!,0)+IF(pbi_sta_tax_fed="Yes",#REF!,0)+IF(pbi_uti_tax_fed="Yes",#REF!,0)+IF(pbi_oth_tax_fed="Yes",#REF!,0),"")</f>
        <v>#VALUE!</v>
      </c>
      <c r="CH59" s="123" t="e">
        <f aca="false">IF(ISNUMBER(outYear),IF(pbi_fed_tax_fed="Yes",#REF!,0)+IF(pbi_sta_tax_fed="Yes",#REF!,0)+IF(pbi_uti_tax_fed="Yes",#REF!,0)+IF(pbi_oth_tax_fed="Yes",#REF!,0),"")</f>
        <v>#VALUE!</v>
      </c>
      <c r="CI59" s="123" t="e">
        <f aca="false">IF(ISNUMBER(outYear),IF(pbi_fed_tax_fed="Yes",#REF!,0)+IF(pbi_sta_tax_fed="Yes",#REF!,0)+IF(pbi_uti_tax_fed="Yes",#REF!,0)+IF(pbi_oth_tax_fed="Yes",#REF!,0),"")</f>
        <v>#VALUE!</v>
      </c>
      <c r="CJ59" s="123" t="e">
        <f aca="false">IF(ISNUMBER(outYear),IF(pbi_fed_tax_fed="Yes",#REF!,0)+IF(pbi_sta_tax_fed="Yes",#REF!,0)+IF(pbi_uti_tax_fed="Yes",#REF!,0)+IF(pbi_oth_tax_fed="Yes",#REF!,0),"")</f>
        <v>#VALUE!</v>
      </c>
      <c r="CK59" s="123" t="e">
        <f aca="false">IF(ISNUMBER(outYear),IF(pbi_fed_tax_fed="Yes",#REF!,0)+IF(pbi_sta_tax_fed="Yes",#REF!,0)+IF(pbi_uti_tax_fed="Yes",#REF!,0)+IF(pbi_oth_tax_fed="Yes",#REF!,0),"")</f>
        <v>#VALUE!</v>
      </c>
      <c r="CL59" s="123" t="e">
        <f aca="false">IF(ISNUMBER(outYear),IF(pbi_fed_tax_fed="Yes",#REF!,0)+IF(pbi_sta_tax_fed="Yes",#REF!,0)+IF(pbi_uti_tax_fed="Yes",#REF!,0)+IF(pbi_oth_tax_fed="Yes",#REF!,0),"")</f>
        <v>#VALUE!</v>
      </c>
      <c r="CM59" s="123" t="e">
        <f aca="false">IF(ISNUMBER(outYear),IF(pbi_fed_tax_fed="Yes",#REF!,0)+IF(pbi_sta_tax_fed="Yes",#REF!,0)+IF(pbi_uti_tax_fed="Yes",#REF!,0)+IF(pbi_oth_tax_fed="Yes",#REF!,0),"")</f>
        <v>#VALUE!</v>
      </c>
      <c r="CN59" s="123" t="e">
        <f aca="false">IF(ISNUMBER(outYear),IF(pbi_fed_tax_fed="Yes",#REF!,0)+IF(pbi_sta_tax_fed="Yes",#REF!,0)+IF(pbi_uti_tax_fed="Yes",#REF!,0)+IF(pbi_oth_tax_fed="Yes",#REF!,0),"")</f>
        <v>#VALUE!</v>
      </c>
      <c r="CO59" s="123" t="e">
        <f aca="false">IF(ISNUMBER(outYear),IF(pbi_fed_tax_fed="Yes",#REF!,0)+IF(pbi_sta_tax_fed="Yes",#REF!,0)+IF(pbi_uti_tax_fed="Yes",#REF!,0)+IF(pbi_oth_tax_fed="Yes",#REF!,0),"")</f>
        <v>#VALUE!</v>
      </c>
      <c r="CP59" s="123" t="e">
        <f aca="false">IF(ISNUMBER(outYear),IF(pbi_fed_tax_fed="Yes",#REF!,0)+IF(pbi_sta_tax_fed="Yes",#REF!,0)+IF(pbi_uti_tax_fed="Yes",#REF!,0)+IF(pbi_oth_tax_fed="Yes",#REF!,0),"")</f>
        <v>#VALUE!</v>
      </c>
      <c r="CQ59" s="123" t="e">
        <f aca="false">IF(ISNUMBER(outYear),IF(pbi_fed_tax_fed="Yes",#REF!,0)+IF(pbi_sta_tax_fed="Yes",#REF!,0)+IF(pbi_uti_tax_fed="Yes",#REF!,0)+IF(pbi_oth_tax_fed="Yes",#REF!,0),"")</f>
        <v>#VALUE!</v>
      </c>
      <c r="CR59" s="123" t="e">
        <f aca="false">IF(ISNUMBER(outYear),IF(pbi_fed_tax_fed="Yes",#REF!,0)+IF(pbi_sta_tax_fed="Yes",#REF!,0)+IF(pbi_uti_tax_fed="Yes",#REF!,0)+IF(pbi_oth_tax_fed="Yes",#REF!,0),"")</f>
        <v>#VALUE!</v>
      </c>
      <c r="CS59" s="123" t="e">
        <f aca="false">IF(ISNUMBER(outYear),IF(pbi_fed_tax_fed="Yes",#REF!,0)+IF(pbi_sta_tax_fed="Yes",#REF!,0)+IF(pbi_uti_tax_fed="Yes",#REF!,0)+IF(pbi_oth_tax_fed="Yes",#REF!,0),"")</f>
        <v>#VALUE!</v>
      </c>
      <c r="CT59" s="123" t="e">
        <f aca="false">IF(ISNUMBER(outYear),IF(pbi_fed_tax_fed="Yes",#REF!,0)+IF(pbi_sta_tax_fed="Yes",#REF!,0)+IF(pbi_uti_tax_fed="Yes",#REF!,0)+IF(pbi_oth_tax_fed="Yes",#REF!,0),"")</f>
        <v>#VALUE!</v>
      </c>
      <c r="CU59" s="123" t="e">
        <f aca="false">IF(ISNUMBER(outYear),IF(pbi_fed_tax_fed="Yes",#REF!,0)+IF(pbi_sta_tax_fed="Yes",#REF!,0)+IF(pbi_uti_tax_fed="Yes",#REF!,0)+IF(pbi_oth_tax_fed="Yes",#REF!,0),"")</f>
        <v>#VALUE!</v>
      </c>
      <c r="CV59" s="123" t="e">
        <f aca="false">IF(ISNUMBER(outYear),IF(pbi_fed_tax_fed="Yes",#REF!,0)+IF(pbi_sta_tax_fed="Yes",#REF!,0)+IF(pbi_uti_tax_fed="Yes",#REF!,0)+IF(pbi_oth_tax_fed="Yes",#REF!,0),"")</f>
        <v>#VALUE!</v>
      </c>
      <c r="CW59" s="123" t="e">
        <f aca="false">IF(ISNUMBER(outYear),IF(pbi_fed_tax_fed="Yes",#REF!,0)+IF(pbi_sta_tax_fed="Yes",#REF!,0)+IF(pbi_uti_tax_fed="Yes",#REF!,0)+IF(pbi_oth_tax_fed="Yes",#REF!,0),"")</f>
        <v>#VALUE!</v>
      </c>
      <c r="CX59" s="123" t="e">
        <f aca="false">IF(ISNUMBER(outYear),IF(pbi_fed_tax_fed="Yes",#REF!,0)+IF(pbi_sta_tax_fed="Yes",#REF!,0)+IF(pbi_uti_tax_fed="Yes",#REF!,0)+IF(pbi_oth_tax_fed="Yes",#REF!,0),"")</f>
        <v>#VALUE!</v>
      </c>
      <c r="CY59" s="123" t="str">
        <f aca="false">IF(ISNUMBER(outYear),CY37+CY42+#REF!+CY56,"")</f>
        <v/>
      </c>
      <c r="CZ59" s="123" t="str">
        <f aca="false">IF(ISNUMBER(outYear),CZ37+CZ42+#REF!+CZ56,"")</f>
        <v/>
      </c>
      <c r="DA59" s="123" t="str">
        <f aca="false">IF(ISNUMBER(outYear),DA37+DA42+#REF!+DA56,"")</f>
        <v/>
      </c>
      <c r="DB59" s="123" t="str">
        <f aca="false">IF(ISNUMBER(outYear),DB37+DB42+#REF!+DB56,"")</f>
        <v/>
      </c>
      <c r="DC59" s="123" t="str">
        <f aca="false">IF(ISNUMBER(outYear),DC37+DC42+#REF!+DC56,"")</f>
        <v/>
      </c>
      <c r="DD59" s="123" t="str">
        <f aca="false">IF(ISNUMBER(outYear),DD37+DD42+#REF!+DD56,"")</f>
        <v/>
      </c>
      <c r="DE59" s="123" t="str">
        <f aca="false">IF(ISNUMBER(outYear),DE37+DE42+#REF!+DE56,"")</f>
        <v/>
      </c>
      <c r="DF59" s="123" t="str">
        <f aca="false">IF(ISNUMBER(outYear),DF37+DF42+#REF!+DF56,"")</f>
        <v/>
      </c>
      <c r="DG59" s="123" t="str">
        <f aca="false">IF(ISNUMBER(outYear),DG37+DG42+#REF!+DG56,"")</f>
        <v/>
      </c>
      <c r="DH59" s="123" t="str">
        <f aca="false">IF(ISNUMBER(outYear),DH37+DH42+#REF!+DH56,"")</f>
        <v/>
      </c>
      <c r="DI59" s="123" t="str">
        <f aca="false">IF(ISNUMBER(outYear),DI37+DI42+#REF!+DI56,"")</f>
        <v/>
      </c>
      <c r="DJ59" s="123" t="str">
        <f aca="false">IF(ISNUMBER(outYear),DJ37+DJ42+#REF!+DJ56,"")</f>
        <v/>
      </c>
      <c r="DK59" s="123" t="str">
        <f aca="false">IF(ISNUMBER(outYear),DK37+DK42+#REF!+DK56,"")</f>
        <v/>
      </c>
      <c r="DL59" s="123" t="str">
        <f aca="false">IF(ISNUMBER(outYear),DL37+DL42+#REF!+DL56,"")</f>
        <v/>
      </c>
      <c r="DM59" s="123" t="str">
        <f aca="false">IF(ISNUMBER(outYear),DM37+DM42+#REF!+DM56,"")</f>
        <v/>
      </c>
      <c r="DN59" s="123" t="str">
        <f aca="false">IF(ISNUMBER(outYear),DN37+DN42+#REF!+DN56,"")</f>
        <v/>
      </c>
      <c r="DO59" s="123" t="str">
        <f aca="false">IF(ISNUMBER(outYear),DO37+DO42+#REF!+DO56,"")</f>
        <v/>
      </c>
      <c r="DP59" s="123" t="str">
        <f aca="false">IF(ISNUMBER(outYear),DP37+DP42+#REF!+DP56,"")</f>
        <v/>
      </c>
      <c r="DQ59" s="123" t="str">
        <f aca="false">IF(ISNUMBER(outYear),DQ37+DQ42+#REF!+DQ56,"")</f>
        <v/>
      </c>
      <c r="DR59" s="123" t="str">
        <f aca="false">IF(ISNUMBER(outYear),DR37+DR42+#REF!+DR56,"")</f>
        <v/>
      </c>
      <c r="DS59" s="123" t="str">
        <f aca="false">IF(ISNUMBER(outYear),DS37+DS42+#REF!+DS56,"")</f>
        <v/>
      </c>
      <c r="DT59" s="123" t="str">
        <f aca="false">IF(ISNUMBER(outYear),DT37+DT42+#REF!+DT56,"")</f>
        <v/>
      </c>
      <c r="DU59" s="123" t="str">
        <f aca="false">IF(ISNUMBER(outYear),DU37+DU42+#REF!+DU56,"")</f>
        <v/>
      </c>
      <c r="DV59" s="123" t="str">
        <f aca="false">IF(ISNUMBER(outYear),DV37+DV42+#REF!+DV56,"")</f>
        <v/>
      </c>
      <c r="DW59" s="123" t="str">
        <f aca="false">IF(ISNUMBER(outYear),DW37+DW42+#REF!+DW56,"")</f>
        <v/>
      </c>
      <c r="DX59" s="123" t="str">
        <f aca="false">IF(ISNUMBER(outYear),DX37+DX42+#REF!+DX56,"")</f>
        <v/>
      </c>
      <c r="DY59" s="123" t="str">
        <f aca="false">IF(ISNUMBER(outYear),DY37+DY42+#REF!+DY56,"")</f>
        <v/>
      </c>
      <c r="DZ59" s="123" t="str">
        <f aca="false">IF(ISNUMBER(outYear),DZ37+DZ42+#REF!+DZ56,"")</f>
        <v/>
      </c>
      <c r="EA59" s="123" t="str">
        <f aca="false">IF(ISNUMBER(outYear),EA37+EA42+#REF!+EA56,"")</f>
        <v/>
      </c>
      <c r="EB59" s="123" t="str">
        <f aca="false">IF(ISNUMBER(outYear),EB37+EB42+#REF!+EB56,"")</f>
        <v/>
      </c>
      <c r="EC59" s="123" t="str">
        <f aca="false">IF(ISNUMBER(outYear),EC37+EC42+#REF!+EC56,"")</f>
        <v/>
      </c>
      <c r="ED59" s="123" t="str">
        <f aca="false">IF(ISNUMBER(outYear),ED37+ED42+#REF!+ED56,"")</f>
        <v/>
      </c>
      <c r="EE59" s="123" t="str">
        <f aca="false">IF(ISNUMBER(outYear),EE37+EE42+#REF!+EE56,"")</f>
        <v/>
      </c>
      <c r="EF59" s="123" t="str">
        <f aca="false">IF(ISNUMBER(outYear),EF37+EF42+#REF!+EF56,"")</f>
        <v/>
      </c>
      <c r="EG59" s="123" t="str">
        <f aca="false">IF(ISNUMBER(outYear),EG37+EG42+#REF!+EG56,"")</f>
        <v/>
      </c>
      <c r="EH59" s="123" t="str">
        <f aca="false">IF(ISNUMBER(outYear),EH37+EH42+#REF!+EH56,"")</f>
        <v/>
      </c>
      <c r="EI59" s="123" t="str">
        <f aca="false">IF(ISNUMBER(outYear),EI37+EI42+#REF!+EI56,"")</f>
        <v/>
      </c>
      <c r="EJ59" s="123" t="str">
        <f aca="false">IF(ISNUMBER(outYear),EJ37+EJ42+#REF!+EJ56,"")</f>
        <v/>
      </c>
      <c r="EK59" s="123" t="str">
        <f aca="false">IF(ISNUMBER(outYear),EK37+EK42+#REF!+EK56,"")</f>
        <v/>
      </c>
      <c r="EL59" s="123" t="str">
        <f aca="false">IF(ISNUMBER(outYear),EL37+EL42+#REF!+EL56,"")</f>
        <v/>
      </c>
      <c r="EM59" s="123" t="str">
        <f aca="false">IF(ISNUMBER(outYear),EM37+EM42+#REF!+EM56,"")</f>
        <v/>
      </c>
      <c r="EN59" s="123" t="str">
        <f aca="false">IF(ISNUMBER(outYear),EN37+EN42+#REF!+EN56,"")</f>
        <v/>
      </c>
      <c r="EO59" s="123" t="str">
        <f aca="false">IF(ISNUMBER(outYear),EO37+EO42+#REF!+EO56,"")</f>
        <v/>
      </c>
      <c r="EP59" s="123" t="str">
        <f aca="false">IF(ISNUMBER(outYear),EP37+EP42+#REF!+EP56,"")</f>
        <v/>
      </c>
      <c r="EQ59" s="123" t="str">
        <f aca="false">IF(ISNUMBER(outYear),EQ37+EQ42+#REF!+EQ56,"")</f>
        <v/>
      </c>
      <c r="ER59" s="123" t="str">
        <f aca="false">IF(ISNUMBER(outYear),ER37+ER42+#REF!+ER56,"")</f>
        <v/>
      </c>
      <c r="ES59" s="123" t="str">
        <f aca="false">IF(ISNUMBER(outYear),ES37+ES42+#REF!+ES56,"")</f>
        <v/>
      </c>
      <c r="ET59" s="123" t="str">
        <f aca="false">IF(ISNUMBER(outYear),ET37+ET42+#REF!+ET56,"")</f>
        <v/>
      </c>
      <c r="EU59" s="123" t="str">
        <f aca="false">IF(ISNUMBER(outYear),EU37+EU42+#REF!+EU56,"")</f>
        <v/>
      </c>
      <c r="EV59" s="123" t="str">
        <f aca="false">IF(ISNUMBER(outYear),EV37+EV42+#REF!+EV56,"")</f>
        <v/>
      </c>
      <c r="EW59" s="123" t="str">
        <f aca="false">IF(ISNUMBER(outYear),EW37+EW42+#REF!+EW56,"")</f>
        <v/>
      </c>
      <c r="EX59" s="123" t="str">
        <f aca="false">IF(ISNUMBER(outYear),EX37+EX42+#REF!+EX56,"")</f>
        <v/>
      </c>
      <c r="EY59" s="123" t="str">
        <f aca="false">IF(ISNUMBER(outYear),EY37+EY42+#REF!+EY56,"")</f>
        <v/>
      </c>
      <c r="EZ59" s="123" t="str">
        <f aca="false">IF(ISNUMBER(outYear),EZ37+EZ42+#REF!+EZ56,"")</f>
        <v/>
      </c>
      <c r="FA59" s="123" t="str">
        <f aca="false">IF(ISNUMBER(outYear),FA37+FA42+#REF!+FA56,"")</f>
        <v/>
      </c>
      <c r="FB59" s="123" t="str">
        <f aca="false">IF(ISNUMBER(outYear),FB37+FB42+#REF!+FB56,"")</f>
        <v/>
      </c>
      <c r="FC59" s="123" t="str">
        <f aca="false">IF(ISNUMBER(outYear),FC37+FC42+#REF!+FC56,"")</f>
        <v/>
      </c>
      <c r="FD59" s="123" t="str">
        <f aca="false">IF(ISNUMBER(outYear),FD37+FD42+#REF!+FD56,"")</f>
        <v/>
      </c>
      <c r="FE59" s="123" t="str">
        <f aca="false">IF(ISNUMBER(outYear),FE37+FE42+#REF!+FE56,"")</f>
        <v/>
      </c>
      <c r="FF59" s="123" t="str">
        <f aca="false">IF(ISNUMBER(outYear),FF37+FF42+#REF!+FF56,"")</f>
        <v/>
      </c>
      <c r="FG59" s="123" t="str">
        <f aca="false">IF(ISNUMBER(outYear),FG37+FG42+#REF!+FG56,"")</f>
        <v/>
      </c>
      <c r="FH59" s="123" t="str">
        <f aca="false">IF(ISNUMBER(outYear),FH37+FH42+#REF!+FH56,"")</f>
        <v/>
      </c>
      <c r="FI59" s="123" t="str">
        <f aca="false">IF(ISNUMBER(outYear),FI37+FI42+#REF!+FI56,"")</f>
        <v/>
      </c>
      <c r="FJ59" s="123" t="str">
        <f aca="false">IF(ISNUMBER(outYear),FJ37+FJ42+#REF!+FJ56,"")</f>
        <v/>
      </c>
      <c r="FK59" s="123" t="str">
        <f aca="false">IF(ISNUMBER(outYear),FK37+FK42+#REF!+FK56,"")</f>
        <v/>
      </c>
      <c r="FL59" s="123" t="str">
        <f aca="false">IF(ISNUMBER(outYear),FL37+FL42+#REF!+FL56,"")</f>
        <v/>
      </c>
      <c r="FM59" s="123" t="str">
        <f aca="false">IF(ISNUMBER(outYear),FM37+FM42+#REF!+FM56,"")</f>
        <v/>
      </c>
      <c r="FN59" s="123" t="str">
        <f aca="false">IF(ISNUMBER(outYear),FN37+FN42+#REF!+FN56,"")</f>
        <v/>
      </c>
      <c r="FO59" s="123" t="str">
        <f aca="false">IF(ISNUMBER(outYear),FO37+FO42+#REF!+FO56,"")</f>
        <v/>
      </c>
      <c r="FP59" s="123" t="str">
        <f aca="false">IF(ISNUMBER(outYear),FP37+FP42+#REF!+FP56,"")</f>
        <v/>
      </c>
      <c r="FQ59" s="123" t="str">
        <f aca="false">IF(ISNUMBER(outYear),FQ37+FQ42+#REF!+FQ56,"")</f>
        <v/>
      </c>
      <c r="FR59" s="123" t="str">
        <f aca="false">IF(ISNUMBER(outYear),FR37+FR42+#REF!+FR56,"")</f>
        <v/>
      </c>
      <c r="FS59" s="123" t="str">
        <f aca="false">IF(ISNUMBER(outYear),FS37+FS42+#REF!+FS56,"")</f>
        <v/>
      </c>
      <c r="FT59" s="123" t="str">
        <f aca="false">IF(ISNUMBER(outYear),FT37+FT42+#REF!+FT56,"")</f>
        <v/>
      </c>
      <c r="FU59" s="123" t="str">
        <f aca="false">IF(ISNUMBER(outYear),FU37+FU42+#REF!+FU56,"")</f>
        <v/>
      </c>
      <c r="FV59" s="123" t="str">
        <f aca="false">IF(ISNUMBER(outYear),FV37+FV42+#REF!+FV56,"")</f>
        <v/>
      </c>
      <c r="FW59" s="123" t="str">
        <f aca="false">IF(ISNUMBER(outYear),FW37+FW42+#REF!+FW56,"")</f>
        <v/>
      </c>
      <c r="FX59" s="123" t="str">
        <f aca="false">IF(ISNUMBER(outYear),FX37+FX42+#REF!+FX56,"")</f>
        <v/>
      </c>
      <c r="FY59" s="123" t="str">
        <f aca="false">IF(ISNUMBER(outYear),FY37+FY42+#REF!+FY56,"")</f>
        <v/>
      </c>
      <c r="FZ59" s="123" t="str">
        <f aca="false">IF(ISNUMBER(outYear),FZ37+FZ42+#REF!+FZ56,"")</f>
        <v/>
      </c>
      <c r="GA59" s="123" t="str">
        <f aca="false">IF(ISNUMBER(outYear),GA37+GA42+#REF!+GA56,"")</f>
        <v/>
      </c>
      <c r="GB59" s="123" t="str">
        <f aca="false">IF(ISNUMBER(outYear),GB37+GB42+#REF!+GB56,"")</f>
        <v/>
      </c>
      <c r="GC59" s="123" t="str">
        <f aca="false">IF(ISNUMBER(outYear),GC37+GC42+#REF!+GC56,"")</f>
        <v/>
      </c>
      <c r="GD59" s="123" t="str">
        <f aca="false">IF(ISNUMBER(outYear),GD37+GD42+#REF!+GD56,"")</f>
        <v/>
      </c>
      <c r="GE59" s="123" t="str">
        <f aca="false">IF(ISNUMBER(outYear),GE37+GE42+#REF!+GE56,"")</f>
        <v/>
      </c>
      <c r="GF59" s="123" t="str">
        <f aca="false">IF(ISNUMBER(outYear),GF37+GF42+#REF!+GF56,"")</f>
        <v/>
      </c>
      <c r="GG59" s="123" t="str">
        <f aca="false">IF(ISNUMBER(outYear),GG37+GG42+#REF!+GG56,"")</f>
        <v/>
      </c>
      <c r="GH59" s="123" t="str">
        <f aca="false">IF(ISNUMBER(outYear),GH37+GH42+#REF!+GH56,"")</f>
        <v/>
      </c>
      <c r="GI59" s="123" t="str">
        <f aca="false">IF(ISNUMBER(outYear),GI37+GI42+#REF!+GI56,"")</f>
        <v/>
      </c>
      <c r="GJ59" s="123" t="str">
        <f aca="false">IF(ISNUMBER(outYear),GJ37+GJ42+#REF!+GJ56,"")</f>
        <v/>
      </c>
      <c r="GK59" s="123" t="str">
        <f aca="false">IF(ISNUMBER(outYear),GK37+GK42+#REF!+GK56,"")</f>
        <v/>
      </c>
      <c r="GL59" s="123" t="str">
        <f aca="false">IF(ISNUMBER(outYear),GL37+GL42+#REF!+GL56,"")</f>
        <v/>
      </c>
      <c r="GM59" s="123" t="str">
        <f aca="false">IF(ISNUMBER(outYear),GM37+GM42+#REF!+GM56,"")</f>
        <v/>
      </c>
      <c r="GN59" s="123" t="str">
        <f aca="false">IF(ISNUMBER(outYear),GN37+GN42+#REF!+GN56,"")</f>
        <v/>
      </c>
      <c r="GO59" s="123" t="str">
        <f aca="false">IF(ISNUMBER(outYear),GO37+GO42+#REF!+GO56,"")</f>
        <v/>
      </c>
      <c r="GP59" s="123" t="str">
        <f aca="false">IF(ISNUMBER(outYear),GP37+GP42+#REF!+GP56,"")</f>
        <v/>
      </c>
      <c r="GQ59" s="123" t="str">
        <f aca="false">IF(ISNUMBER(outYear),GQ37+GQ42+#REF!+GQ56,"")</f>
        <v/>
      </c>
      <c r="GR59" s="123" t="str">
        <f aca="false">IF(ISNUMBER(outYear),GR37+GR42+#REF!+GR56,"")</f>
        <v/>
      </c>
      <c r="GS59" s="123" t="str">
        <f aca="false">IF(ISNUMBER(outYear),GS37+GS42+#REF!+GS56,"")</f>
        <v/>
      </c>
      <c r="GT59" s="123" t="str">
        <f aca="false">IF(ISNUMBER(outYear),GT37+GT42+#REF!+GT56,"")</f>
        <v/>
      </c>
      <c r="GU59" s="123" t="str">
        <f aca="false">IF(ISNUMBER(outYear),GU37+GU42+#REF!+GU56,"")</f>
        <v/>
      </c>
      <c r="GV59" s="123" t="str">
        <f aca="false">IF(ISNUMBER(outYear),GV37+GV42+#REF!+GV56,"")</f>
        <v/>
      </c>
      <c r="GW59" s="123" t="str">
        <f aca="false">IF(ISNUMBER(outYear),GW37+GW42+#REF!+GW56,"")</f>
        <v/>
      </c>
      <c r="GX59" s="123" t="str">
        <f aca="false">IF(ISNUMBER(outYear),GX37+GX42+#REF!+GX56,"")</f>
        <v/>
      </c>
      <c r="GY59" s="123" t="str">
        <f aca="false">IF(ISNUMBER(outYear),GY37+GY42+#REF!+GY56,"")</f>
        <v/>
      </c>
      <c r="GZ59" s="123" t="str">
        <f aca="false">IF(ISNUMBER(outYear),GZ37+GZ42+#REF!+GZ56,"")</f>
        <v/>
      </c>
      <c r="HA59" s="123" t="str">
        <f aca="false">IF(ISNUMBER(outYear),HA37+HA42+#REF!+HA56,"")</f>
        <v/>
      </c>
      <c r="HB59" s="123" t="str">
        <f aca="false">IF(ISNUMBER(outYear),HB37+HB42+#REF!+HB56,"")</f>
        <v/>
      </c>
      <c r="HC59" s="123" t="str">
        <f aca="false">IF(ISNUMBER(outYear),HC37+HC42+#REF!+HC56,"")</f>
        <v/>
      </c>
      <c r="HD59" s="123" t="str">
        <f aca="false">IF(ISNUMBER(outYear),HD37+HD42+#REF!+HD56,"")</f>
        <v/>
      </c>
      <c r="HE59" s="123" t="str">
        <f aca="false">IF(ISNUMBER(outYear),HE37+HE42+#REF!+HE56,"")</f>
        <v/>
      </c>
      <c r="HF59" s="123" t="str">
        <f aca="false">IF(ISNUMBER(outYear),HF37+HF42+#REF!+HF56,"")</f>
        <v/>
      </c>
      <c r="HG59" s="123" t="str">
        <f aca="false">IF(ISNUMBER(outYear),HG37+HG42+#REF!+HG56,"")</f>
        <v/>
      </c>
      <c r="HH59" s="123" t="str">
        <f aca="false">IF(ISNUMBER(outYear),HH37+HH42+#REF!+HH56,"")</f>
        <v/>
      </c>
      <c r="HI59" s="123" t="str">
        <f aca="false">IF(ISNUMBER(outYear),HI37+HI42+#REF!+HI56,"")</f>
        <v/>
      </c>
      <c r="HJ59" s="123" t="str">
        <f aca="false">IF(ISNUMBER(outYear),HJ37+HJ42+#REF!+HJ56,"")</f>
        <v/>
      </c>
      <c r="HK59" s="123" t="str">
        <f aca="false">IF(ISNUMBER(outYear),HK37+HK42+#REF!+HK56,"")</f>
        <v/>
      </c>
      <c r="HL59" s="123" t="str">
        <f aca="false">IF(ISNUMBER(outYear),HL37+HL42+#REF!+HL56,"")</f>
        <v/>
      </c>
      <c r="HM59" s="123" t="str">
        <f aca="false">IF(ISNUMBER(outYear),HM37+HM42+#REF!+HM56,"")</f>
        <v/>
      </c>
      <c r="HN59" s="123" t="str">
        <f aca="false">IF(ISNUMBER(outYear),HN37+HN42+#REF!+HN56,"")</f>
        <v/>
      </c>
      <c r="HO59" s="123" t="str">
        <f aca="false">IF(ISNUMBER(outYear),HO37+HO42+#REF!+HO56,"")</f>
        <v/>
      </c>
      <c r="HP59" s="123" t="str">
        <f aca="false">IF(ISNUMBER(outYear),HP37+HP42+#REF!+HP56,"")</f>
        <v/>
      </c>
      <c r="HQ59" s="123" t="str">
        <f aca="false">IF(ISNUMBER(outYear),HQ37+HQ42+#REF!+HQ56,"")</f>
        <v/>
      </c>
      <c r="HR59" s="123" t="str">
        <f aca="false">IF(ISNUMBER(outYear),HR37+HR42+#REF!+HR56,"")</f>
        <v/>
      </c>
      <c r="HS59" s="123" t="str">
        <f aca="false">IF(ISNUMBER(outYear),HS37+HS42+#REF!+HS56,"")</f>
        <v/>
      </c>
      <c r="HT59" s="123" t="str">
        <f aca="false">IF(ISNUMBER(outYear),HT37+HT42+#REF!+HT56,"")</f>
        <v/>
      </c>
      <c r="HU59" s="123" t="str">
        <f aca="false">IF(ISNUMBER(outYear),HU37+HU42+#REF!+HU56,"")</f>
        <v/>
      </c>
      <c r="HV59" s="123" t="str">
        <f aca="false">IF(ISNUMBER(outYear),HV37+HV42+#REF!+HV56,"")</f>
        <v/>
      </c>
      <c r="HW59" s="123" t="str">
        <f aca="false">IF(ISNUMBER(outYear),HW37+HW42+#REF!+HW56,"")</f>
        <v/>
      </c>
      <c r="HX59" s="123" t="str">
        <f aca="false">IF(ISNUMBER(outYear),HX37+HX42+#REF!+HX56,"")</f>
        <v/>
      </c>
      <c r="HY59" s="123" t="str">
        <f aca="false">IF(ISNUMBER(outYear),HY37+HY42+#REF!+HY56,"")</f>
        <v/>
      </c>
      <c r="HZ59" s="123" t="str">
        <f aca="false">IF(ISNUMBER(outYear),HZ37+HZ42+#REF!+HZ56,"")</f>
        <v/>
      </c>
      <c r="IA59" s="123" t="str">
        <f aca="false">IF(ISNUMBER(outYear),IA37+IA42+#REF!+IA56,"")</f>
        <v/>
      </c>
      <c r="IB59" s="123" t="str">
        <f aca="false">IF(ISNUMBER(outYear),IB37+IB42+#REF!+IB56,"")</f>
        <v/>
      </c>
      <c r="IC59" s="123" t="str">
        <f aca="false">IF(ISNUMBER(outYear),IC37+IC42+#REF!+IC56,"")</f>
        <v/>
      </c>
      <c r="ID59" s="123" t="str">
        <f aca="false">IF(ISNUMBER(outYear),ID37+ID42+#REF!+ID56,"")</f>
        <v/>
      </c>
      <c r="IE59" s="123" t="str">
        <f aca="false">IF(ISNUMBER(outYear),IE37+IE42+#REF!+IE56,"")</f>
        <v/>
      </c>
      <c r="IF59" s="123" t="str">
        <f aca="false">IF(ISNUMBER(outYear),IF37+IF42+#REF!+IF56,"")</f>
        <v/>
      </c>
      <c r="IG59" s="123" t="str">
        <f aca="false">IF(ISNUMBER(outYear),IG37+IG42+#REF!+IG56,"")</f>
        <v/>
      </c>
      <c r="IH59" s="123" t="str">
        <f aca="false">IF(ISNUMBER(outYear),IH37+IH42+#REF!+IH56,"")</f>
        <v/>
      </c>
      <c r="II59" s="123" t="str">
        <f aca="false">IF(ISNUMBER(outYear),II37+II42+#REF!+II56,"")</f>
        <v/>
      </c>
      <c r="IJ59" s="123" t="str">
        <f aca="false">IF(ISNUMBER(outYear),IJ37+IJ42+#REF!+IJ56,"")</f>
        <v/>
      </c>
      <c r="IK59" s="123" t="str">
        <f aca="false">IF(ISNUMBER(outYear),IK37+IK42+#REF!+IK56,"")</f>
        <v/>
      </c>
      <c r="IL59" s="123" t="str">
        <f aca="false">IF(ISNUMBER(outYear),IL37+IL42+#REF!+IL56,"")</f>
        <v/>
      </c>
      <c r="IM59" s="123" t="str">
        <f aca="false">IF(ISNUMBER(outYear),IM37+IM42+#REF!+IM56,"")</f>
        <v/>
      </c>
      <c r="IN59" s="123" t="str">
        <f aca="false">IF(ISNUMBER(outYear),IN37+IN42+#REF!+IN56,"")</f>
        <v/>
      </c>
      <c r="IO59" s="123" t="str">
        <f aca="false">IF(ISNUMBER(outYear),IO37+IO42+#REF!+IO56,"")</f>
        <v/>
      </c>
      <c r="IP59" s="123" t="str">
        <f aca="false">IF(ISNUMBER(outYear),IP37+IP42+#REF!+IP56,"")</f>
        <v/>
      </c>
      <c r="IQ59" s="123" t="str">
        <f aca="false">IF(ISNUMBER(outYear),IQ37+IQ42+#REF!+IQ56,"")</f>
        <v/>
      </c>
      <c r="IR59" s="123" t="str">
        <f aca="false">IF(ISNUMBER(outYear),IR37+IR42+#REF!+IR56,"")</f>
        <v/>
      </c>
      <c r="IS59" s="123" t="str">
        <f aca="false">IF(ISNUMBER(outYear),IS37+IS42+#REF!+IS56,"")</f>
        <v/>
      </c>
      <c r="IT59" s="123" t="str">
        <f aca="false">IF(ISNUMBER(outYear),IT37+IT42+#REF!+IT56,"")</f>
        <v/>
      </c>
      <c r="IU59" s="123" t="str">
        <f aca="false">IF(ISNUMBER(outYear),IU37+IU42+#REF!+IU56,"")</f>
        <v/>
      </c>
      <c r="IV59" s="123" t="str">
        <f aca="false">IF(ISNUMBER(outYear),IV37+IV42+#REF!+IV56,"")</f>
        <v/>
      </c>
      <c r="IW59" s="123" t="str">
        <f aca="false">IF(ISNUMBER(outYear),IW37+IW42+#REF!+IW56,"")</f>
        <v/>
      </c>
      <c r="IX59" s="123" t="str">
        <f aca="false">IF(ISNUMBER(outYear),IX37+IX42+#REF!+IX56,"")</f>
        <v/>
      </c>
      <c r="IY59" s="123" t="str">
        <f aca="false">IF(ISNUMBER(outYear),IY37+IY42+#REF!+IY56,"")</f>
        <v/>
      </c>
      <c r="IZ59" s="123" t="str">
        <f aca="false">IF(ISNUMBER(outYear),IZ37+IZ42+#REF!+IZ56,"")</f>
        <v/>
      </c>
      <c r="JA59" s="123" t="str">
        <f aca="false">IF(ISNUMBER(outYear),JA37+JA42+#REF!+JA56,"")</f>
        <v/>
      </c>
      <c r="JB59" s="123" t="str">
        <f aca="false">IF(ISNUMBER(outYear),JB37+JB42+#REF!+JB56,"")</f>
        <v/>
      </c>
      <c r="JC59" s="123" t="str">
        <f aca="false">IF(ISNUMBER(outYear),JC37+JC42+#REF!+JC56,"")</f>
        <v/>
      </c>
      <c r="JD59" s="123" t="str">
        <f aca="false">IF(ISNUMBER(outYear),JD37+JD42+#REF!+JD56,"")</f>
        <v/>
      </c>
      <c r="JE59" s="123" t="str">
        <f aca="false">IF(ISNUMBER(outYear),JE37+JE42+#REF!+JE56,"")</f>
        <v/>
      </c>
      <c r="JF59" s="123" t="str">
        <f aca="false">IF(ISNUMBER(outYear),JF37+JF42+#REF!+JF56,"")</f>
        <v/>
      </c>
      <c r="JG59" s="123" t="str">
        <f aca="false">IF(ISNUMBER(outYear),JG37+JG42+#REF!+JG56,"")</f>
        <v/>
      </c>
      <c r="JH59" s="123" t="str">
        <f aca="false">IF(ISNUMBER(outYear),JH37+JH42+#REF!+JH56,"")</f>
        <v/>
      </c>
      <c r="JI59" s="123" t="str">
        <f aca="false">IF(ISNUMBER(outYear),JI37+JI42+#REF!+JI56,"")</f>
        <v/>
      </c>
      <c r="JJ59" s="123" t="str">
        <f aca="false">IF(ISNUMBER(outYear),JJ37+JJ42+#REF!+JJ56,"")</f>
        <v/>
      </c>
      <c r="JK59" s="123" t="str">
        <f aca="false">IF(ISNUMBER(outYear),JK37+JK42+#REF!+JK56,"")</f>
        <v/>
      </c>
      <c r="JL59" s="123" t="str">
        <f aca="false">IF(ISNUMBER(outYear),JL37+JL42+#REF!+JL56,"")</f>
        <v/>
      </c>
      <c r="JM59" s="123" t="str">
        <f aca="false">IF(ISNUMBER(outYear),JM37+JM42+#REF!+JM56,"")</f>
        <v/>
      </c>
      <c r="JN59" s="123" t="str">
        <f aca="false">IF(ISNUMBER(outYear),JN37+JN42+#REF!+JN56,"")</f>
        <v/>
      </c>
      <c r="JO59" s="123" t="str">
        <f aca="false">IF(ISNUMBER(outYear),JO37+JO42+#REF!+JO56,"")</f>
        <v/>
      </c>
      <c r="JP59" s="123" t="str">
        <f aca="false">IF(ISNUMBER(outYear),JP37+JP42+#REF!+JP56,"")</f>
        <v/>
      </c>
      <c r="JQ59" s="123" t="str">
        <f aca="false">IF(ISNUMBER(outYear),JQ37+JQ42+#REF!+JQ56,"")</f>
        <v/>
      </c>
      <c r="JR59" s="123" t="str">
        <f aca="false">IF(ISNUMBER(outYear),JR37+JR42+#REF!+JR56,"")</f>
        <v/>
      </c>
      <c r="JS59" s="123" t="str">
        <f aca="false">IF(ISNUMBER(outYear),JS37+JS42+#REF!+JS56,"")</f>
        <v/>
      </c>
      <c r="JT59" s="123" t="str">
        <f aca="false">IF(ISNUMBER(outYear),JT37+JT42+#REF!+JT56,"")</f>
        <v/>
      </c>
      <c r="JU59" s="123" t="str">
        <f aca="false">IF(ISNUMBER(outYear),JU37+JU42+#REF!+JU56,"")</f>
        <v/>
      </c>
      <c r="JV59" s="123" t="str">
        <f aca="false">IF(ISNUMBER(outYear),JV37+JV42+#REF!+JV56,"")</f>
        <v/>
      </c>
      <c r="JW59" s="123" t="str">
        <f aca="false">IF(ISNUMBER(outYear),JW37+JW42+#REF!+JW56,"")</f>
        <v/>
      </c>
      <c r="JX59" s="123" t="str">
        <f aca="false">IF(ISNUMBER(outYear),JX37+JX42+#REF!+JX56,"")</f>
        <v/>
      </c>
      <c r="JY59" s="123" t="str">
        <f aca="false">IF(ISNUMBER(outYear),JY37+JY42+#REF!+JY56,"")</f>
        <v/>
      </c>
      <c r="JZ59" s="123" t="str">
        <f aca="false">IF(ISNUMBER(outYear),JZ37+JZ42+#REF!+JZ56,"")</f>
        <v/>
      </c>
      <c r="KA59" s="123" t="str">
        <f aca="false">IF(ISNUMBER(outYear),KA37+KA42+#REF!+KA56,"")</f>
        <v/>
      </c>
      <c r="KB59" s="123" t="str">
        <f aca="false">IF(ISNUMBER(outYear),KB37+KB42+#REF!+KB56,"")</f>
        <v/>
      </c>
      <c r="KC59" s="123" t="str">
        <f aca="false">IF(ISNUMBER(outYear),KC37+KC42+#REF!+KC56,"")</f>
        <v/>
      </c>
      <c r="KD59" s="123" t="str">
        <f aca="false">IF(ISNUMBER(outYear),KD37+KD42+#REF!+KD56,"")</f>
        <v/>
      </c>
      <c r="KE59" s="123" t="str">
        <f aca="false">IF(ISNUMBER(outYear),KE37+KE42+#REF!+KE56,"")</f>
        <v/>
      </c>
      <c r="KF59" s="123" t="str">
        <f aca="false">IF(ISNUMBER(outYear),KF37+KF42+#REF!+KF56,"")</f>
        <v/>
      </c>
      <c r="KG59" s="123" t="str">
        <f aca="false">IF(ISNUMBER(outYear),KG37+KG42+#REF!+KG56,"")</f>
        <v/>
      </c>
      <c r="KH59" s="123" t="str">
        <f aca="false">IF(ISNUMBER(outYear),KH37+KH42+#REF!+KH56,"")</f>
        <v/>
      </c>
      <c r="KI59" s="123" t="str">
        <f aca="false">IF(ISNUMBER(outYear),KI37+KI42+#REF!+KI56,"")</f>
        <v/>
      </c>
      <c r="KJ59" s="123" t="str">
        <f aca="false">IF(ISNUMBER(outYear),KJ37+KJ42+#REF!+KJ56,"")</f>
        <v/>
      </c>
      <c r="KK59" s="123" t="str">
        <f aca="false">IF(ISNUMBER(outYear),KK37+KK42+#REF!+KK56,"")</f>
        <v/>
      </c>
      <c r="KL59" s="123" t="str">
        <f aca="false">IF(ISNUMBER(outYear),KL37+KL42+#REF!+KL56,"")</f>
        <v/>
      </c>
      <c r="KM59" s="123" t="str">
        <f aca="false">IF(ISNUMBER(outYear),KM37+KM42+#REF!+KM56,"")</f>
        <v/>
      </c>
      <c r="KN59" s="123" t="str">
        <f aca="false">IF(ISNUMBER(outYear),KN37+KN42+#REF!+KN56,"")</f>
        <v/>
      </c>
      <c r="KO59" s="123" t="str">
        <f aca="false">IF(ISNUMBER(outYear),KO37+KO42+#REF!+KO56,"")</f>
        <v/>
      </c>
      <c r="KP59" s="123" t="str">
        <f aca="false">IF(ISNUMBER(outYear),KP37+KP42+#REF!+KP56,"")</f>
        <v/>
      </c>
      <c r="KQ59" s="123" t="str">
        <f aca="false">IF(ISNUMBER(outYear),KQ37+KQ42+#REF!+KQ56,"")</f>
        <v/>
      </c>
      <c r="KR59" s="123" t="str">
        <f aca="false">IF(ISNUMBER(outYear),KR37+KR42+#REF!+KR56,"")</f>
        <v/>
      </c>
      <c r="KS59" s="123" t="str">
        <f aca="false">IF(ISNUMBER(outYear),KS37+KS42+#REF!+KS56,"")</f>
        <v/>
      </c>
      <c r="KT59" s="123" t="str">
        <f aca="false">IF(ISNUMBER(outYear),KT37+KT42+#REF!+KT56,"")</f>
        <v/>
      </c>
      <c r="KU59" s="123" t="str">
        <f aca="false">IF(ISNUMBER(outYear),KU37+KU42+#REF!+KU56,"")</f>
        <v/>
      </c>
      <c r="KV59" s="123" t="str">
        <f aca="false">IF(ISNUMBER(outYear),KV37+KV42+#REF!+KV56,"")</f>
        <v/>
      </c>
      <c r="KW59" s="123" t="str">
        <f aca="false">IF(ISNUMBER(outYear),KW37+KW42+#REF!+KW56,"")</f>
        <v/>
      </c>
      <c r="KX59" s="123" t="str">
        <f aca="false">IF(ISNUMBER(outYear),KX37+KX42+#REF!+KX56,"")</f>
        <v/>
      </c>
      <c r="KY59" s="123" t="str">
        <f aca="false">IF(ISNUMBER(outYear),KY37+KY42+#REF!+KY56,"")</f>
        <v/>
      </c>
      <c r="KZ59" s="123" t="str">
        <f aca="false">IF(ISNUMBER(outYear),KZ37+KZ42+#REF!+KZ56,"")</f>
        <v/>
      </c>
      <c r="LA59" s="123" t="str">
        <f aca="false">IF(ISNUMBER(outYear),LA37+LA42+#REF!+LA56,"")</f>
        <v/>
      </c>
      <c r="LB59" s="123" t="str">
        <f aca="false">IF(ISNUMBER(outYear),LB37+LB42+#REF!+LB56,"")</f>
        <v/>
      </c>
      <c r="LC59" s="123" t="str">
        <f aca="false">IF(ISNUMBER(outYear),LC37+LC42+#REF!+LC56,"")</f>
        <v/>
      </c>
      <c r="LD59" s="123" t="str">
        <f aca="false">IF(ISNUMBER(outYear),LD37+LD42+#REF!+LD56,"")</f>
        <v/>
      </c>
      <c r="LE59" s="123" t="str">
        <f aca="false">IF(ISNUMBER(outYear),LE37+LE42+#REF!+LE56,"")</f>
        <v/>
      </c>
      <c r="LF59" s="123" t="str">
        <f aca="false">IF(ISNUMBER(outYear),LF37+LF42+#REF!+LF56,"")</f>
        <v/>
      </c>
      <c r="LG59" s="123" t="str">
        <f aca="false">IF(ISNUMBER(outYear),LG37+LG42+#REF!+LG56,"")</f>
        <v/>
      </c>
      <c r="LH59" s="123" t="str">
        <f aca="false">IF(ISNUMBER(outYear),LH37+LH42+#REF!+LH56,"")</f>
        <v/>
      </c>
      <c r="LI59" s="123" t="str">
        <f aca="false">IF(ISNUMBER(outYear),LI37+LI42+#REF!+LI56,"")</f>
        <v/>
      </c>
      <c r="LJ59" s="123" t="str">
        <f aca="false">IF(ISNUMBER(outYear),LJ37+LJ42+#REF!+LJ56,"")</f>
        <v/>
      </c>
      <c r="LK59" s="123" t="str">
        <f aca="false">IF(ISNUMBER(outYear),LK37+LK42+#REF!+LK56,"")</f>
        <v/>
      </c>
      <c r="LL59" s="123" t="str">
        <f aca="false">IF(ISNUMBER(outYear),LL37+LL42+#REF!+LL56,"")</f>
        <v/>
      </c>
      <c r="LM59" s="123" t="str">
        <f aca="false">IF(ISNUMBER(outYear),LM37+LM42+#REF!+LM56,"")</f>
        <v/>
      </c>
      <c r="LN59" s="123" t="str">
        <f aca="false">IF(ISNUMBER(outYear),LN37+LN42+#REF!+LN56,"")</f>
        <v/>
      </c>
      <c r="LO59" s="123" t="str">
        <f aca="false">IF(ISNUMBER(outYear),LO37+LO42+#REF!+LO56,"")</f>
        <v/>
      </c>
      <c r="LP59" s="123" t="str">
        <f aca="false">IF(ISNUMBER(outYear),LP37+LP42+#REF!+LP56,"")</f>
        <v/>
      </c>
      <c r="LQ59" s="123" t="str">
        <f aca="false">IF(ISNUMBER(outYear),LQ37+LQ42+#REF!+LQ56,"")</f>
        <v/>
      </c>
      <c r="LR59" s="123" t="str">
        <f aca="false">IF(ISNUMBER(outYear),LR37+LR42+#REF!+LR56,"")</f>
        <v/>
      </c>
      <c r="LS59" s="123" t="str">
        <f aca="false">IF(ISNUMBER(outYear),LS37+LS42+#REF!+LS56,"")</f>
        <v/>
      </c>
      <c r="LT59" s="123" t="str">
        <f aca="false">IF(ISNUMBER(outYear),LT37+LT42+#REF!+LT56,"")</f>
        <v/>
      </c>
      <c r="LU59" s="123" t="str">
        <f aca="false">IF(ISNUMBER(outYear),LU37+LU42+#REF!+LU56,"")</f>
        <v/>
      </c>
      <c r="LV59" s="123" t="str">
        <f aca="false">IF(ISNUMBER(outYear),LV37+LV42+#REF!+LV56,"")</f>
        <v/>
      </c>
      <c r="LW59" s="123" t="str">
        <f aca="false">IF(ISNUMBER(outYear),LW37+LW42+#REF!+LW56,"")</f>
        <v/>
      </c>
      <c r="LX59" s="123" t="str">
        <f aca="false">IF(ISNUMBER(outYear),LX37+LX42+#REF!+LX56,"")</f>
        <v/>
      </c>
      <c r="LY59" s="123" t="str">
        <f aca="false">IF(ISNUMBER(outYear),LY37+LY42+#REF!+LY56,"")</f>
        <v/>
      </c>
      <c r="LZ59" s="123" t="str">
        <f aca="false">IF(ISNUMBER(outYear),LZ37+LZ42+#REF!+LZ56,"")</f>
        <v/>
      </c>
      <c r="MA59" s="123" t="str">
        <f aca="false">IF(ISNUMBER(outYear),MA37+MA42+#REF!+MA56,"")</f>
        <v/>
      </c>
      <c r="MB59" s="123" t="str">
        <f aca="false">IF(ISNUMBER(outYear),MB37+MB42+#REF!+MB56,"")</f>
        <v/>
      </c>
      <c r="MC59" s="123" t="str">
        <f aca="false">IF(ISNUMBER(outYear),MC37+MC42+#REF!+MC56,"")</f>
        <v/>
      </c>
      <c r="MD59" s="123" t="str">
        <f aca="false">IF(ISNUMBER(outYear),MD37+MD42+#REF!+MD56,"")</f>
        <v/>
      </c>
      <c r="ME59" s="123" t="str">
        <f aca="false">IF(ISNUMBER(outYear),ME37+ME42+#REF!+ME56,"")</f>
        <v/>
      </c>
      <c r="MF59" s="123" t="str">
        <f aca="false">IF(ISNUMBER(outYear),MF37+MF42+#REF!+MF56,"")</f>
        <v/>
      </c>
      <c r="MG59" s="123" t="str">
        <f aca="false">IF(ISNUMBER(outYear),MG37+MG42+#REF!+MG56,"")</f>
        <v/>
      </c>
      <c r="MH59" s="123" t="str">
        <f aca="false">IF(ISNUMBER(outYear),MH37+MH42+#REF!+MH56,"")</f>
        <v/>
      </c>
      <c r="MI59" s="123" t="str">
        <f aca="false">IF(ISNUMBER(outYear),MI37+MI42+#REF!+MI56,"")</f>
        <v/>
      </c>
      <c r="MJ59" s="123" t="str">
        <f aca="false">IF(ISNUMBER(outYear),MJ37+MJ42+#REF!+MJ56,"")</f>
        <v/>
      </c>
      <c r="MK59" s="123" t="str">
        <f aca="false">IF(ISNUMBER(outYear),MK37+MK42+#REF!+MK56,"")</f>
        <v/>
      </c>
      <c r="ML59" s="123" t="str">
        <f aca="false">IF(ISNUMBER(outYear),ML37+ML42+#REF!+ML56,"")</f>
        <v/>
      </c>
      <c r="MM59" s="123" t="str">
        <f aca="false">IF(ISNUMBER(outYear),MM37+MM42+#REF!+MM56,"")</f>
        <v/>
      </c>
      <c r="MN59" s="123" t="str">
        <f aca="false">IF(ISNUMBER(outYear),MN37+MN42+#REF!+MN56,"")</f>
        <v/>
      </c>
      <c r="MO59" s="123" t="str">
        <f aca="false">IF(ISNUMBER(outYear),MO37+MO42+#REF!+MO56,"")</f>
        <v/>
      </c>
      <c r="MP59" s="123" t="str">
        <f aca="false">IF(ISNUMBER(outYear),MP37+MP42+#REF!+MP56,"")</f>
        <v/>
      </c>
      <c r="MQ59" s="123" t="str">
        <f aca="false">IF(ISNUMBER(outYear),MQ37+MQ42+#REF!+MQ56,"")</f>
        <v/>
      </c>
      <c r="MR59" s="123" t="str">
        <f aca="false">IF(ISNUMBER(outYear),MR37+MR42+#REF!+MR56,"")</f>
        <v/>
      </c>
      <c r="MS59" s="123" t="str">
        <f aca="false">IF(ISNUMBER(outYear),MS37+MS42+#REF!+MS56,"")</f>
        <v/>
      </c>
      <c r="MT59" s="123" t="str">
        <f aca="false">IF(ISNUMBER(outYear),MT37+MT42+#REF!+MT56,"")</f>
        <v/>
      </c>
      <c r="MU59" s="123" t="str">
        <f aca="false">IF(ISNUMBER(outYear),MU37+MU42+#REF!+MU56,"")</f>
        <v/>
      </c>
      <c r="MV59" s="123" t="str">
        <f aca="false">IF(ISNUMBER(outYear),MV37+MV42+#REF!+MV56,"")</f>
        <v/>
      </c>
      <c r="MW59" s="123" t="str">
        <f aca="false">IF(ISNUMBER(outYear),MW37+MW42+#REF!+MW56,"")</f>
        <v/>
      </c>
      <c r="MX59" s="123" t="str">
        <f aca="false">IF(ISNUMBER(outYear),MX37+MX42+#REF!+MX56,"")</f>
        <v/>
      </c>
      <c r="MY59" s="123" t="str">
        <f aca="false">IF(ISNUMBER(outYear),MY37+MY42+#REF!+MY56,"")</f>
        <v/>
      </c>
      <c r="MZ59" s="123" t="str">
        <f aca="false">IF(ISNUMBER(outYear),MZ37+MZ42+#REF!+MZ56,"")</f>
        <v/>
      </c>
      <c r="NA59" s="123" t="str">
        <f aca="false">IF(ISNUMBER(outYear),NA37+NA42+#REF!+NA56,"")</f>
        <v/>
      </c>
      <c r="NB59" s="123" t="str">
        <f aca="false">IF(ISNUMBER(outYear),NB37+NB42+#REF!+NB56,"")</f>
        <v/>
      </c>
      <c r="NC59" s="123" t="str">
        <f aca="false">IF(ISNUMBER(outYear),NC37+NC42+#REF!+NC56,"")</f>
        <v/>
      </c>
      <c r="ND59" s="123" t="str">
        <f aca="false">IF(ISNUMBER(outYear),ND37+ND42+#REF!+ND56,"")</f>
        <v/>
      </c>
      <c r="NE59" s="123" t="str">
        <f aca="false">IF(ISNUMBER(outYear),NE37+NE42+#REF!+NE56,"")</f>
        <v/>
      </c>
      <c r="NF59" s="123" t="str">
        <f aca="false">IF(ISNUMBER(outYear),NF37+NF42+#REF!+NF56,"")</f>
        <v/>
      </c>
      <c r="NG59" s="123" t="str">
        <f aca="false">IF(ISNUMBER(outYear),NG37+NG42+#REF!+NG56,"")</f>
        <v/>
      </c>
      <c r="NH59" s="123" t="str">
        <f aca="false">IF(ISNUMBER(outYear),NH37+NH42+#REF!+NH56,"")</f>
        <v/>
      </c>
      <c r="NI59" s="123" t="str">
        <f aca="false">IF(ISNUMBER(outYear),NI37+NI42+#REF!+NI56,"")</f>
        <v/>
      </c>
      <c r="NJ59" s="123" t="str">
        <f aca="false">IF(ISNUMBER(outYear),NJ37+NJ42+#REF!+NJ56,"")</f>
        <v/>
      </c>
      <c r="NK59" s="123" t="str">
        <f aca="false">IF(ISNUMBER(outYear),NK37+NK42+#REF!+NK56,"")</f>
        <v/>
      </c>
      <c r="NL59" s="123" t="str">
        <f aca="false">IF(ISNUMBER(outYear),NL37+NL42+#REF!+NL56,"")</f>
        <v/>
      </c>
      <c r="NM59" s="123" t="str">
        <f aca="false">IF(ISNUMBER(outYear),NM37+NM42+#REF!+NM56,"")</f>
        <v/>
      </c>
      <c r="NN59" s="123" t="str">
        <f aca="false">IF(ISNUMBER(outYear),NN37+NN42+#REF!+NN56,"")</f>
        <v/>
      </c>
      <c r="NO59" s="123" t="str">
        <f aca="false">IF(ISNUMBER(outYear),NO37+NO42+#REF!+NO56,"")</f>
        <v/>
      </c>
      <c r="NP59" s="123" t="str">
        <f aca="false">IF(ISNUMBER(outYear),NP37+NP42+#REF!+NP56,"")</f>
        <v/>
      </c>
      <c r="NQ59" s="123" t="str">
        <f aca="false">IF(ISNUMBER(outYear),NQ37+NQ42+#REF!+NQ56,"")</f>
        <v/>
      </c>
      <c r="NR59" s="123" t="str">
        <f aca="false">IF(ISNUMBER(outYear),NR37+NR42+#REF!+NR56,"")</f>
        <v/>
      </c>
      <c r="NS59" s="123" t="str">
        <f aca="false">IF(ISNUMBER(outYear),NS37+NS42+#REF!+NS56,"")</f>
        <v/>
      </c>
      <c r="NT59" s="123" t="str">
        <f aca="false">IF(ISNUMBER(outYear),NT37+NT42+#REF!+NT56,"")</f>
        <v/>
      </c>
      <c r="NU59" s="123" t="str">
        <f aca="false">IF(ISNUMBER(outYear),NU37+NU42+#REF!+NU56,"")</f>
        <v/>
      </c>
      <c r="NV59" s="123" t="str">
        <f aca="false">IF(ISNUMBER(outYear),NV37+NV42+#REF!+NV56,"")</f>
        <v/>
      </c>
      <c r="NW59" s="123" t="str">
        <f aca="false">IF(ISNUMBER(outYear),NW37+NW42+#REF!+NW56,"")</f>
        <v/>
      </c>
      <c r="NX59" s="123" t="str">
        <f aca="false">IF(ISNUMBER(outYear),NX37+NX42+#REF!+NX56,"")</f>
        <v/>
      </c>
      <c r="NY59" s="123" t="str">
        <f aca="false">IF(ISNUMBER(outYear),NY37+NY42+#REF!+NY56,"")</f>
        <v/>
      </c>
      <c r="NZ59" s="123" t="str">
        <f aca="false">IF(ISNUMBER(outYear),NZ37+NZ42+#REF!+NZ56,"")</f>
        <v/>
      </c>
      <c r="OA59" s="123" t="str">
        <f aca="false">IF(ISNUMBER(outYear),OA37+OA42+#REF!+OA56,"")</f>
        <v/>
      </c>
      <c r="OB59" s="123" t="str">
        <f aca="false">IF(ISNUMBER(outYear),OB37+OB42+#REF!+OB56,"")</f>
        <v/>
      </c>
      <c r="OC59" s="123" t="str">
        <f aca="false">IF(ISNUMBER(outYear),OC37+OC42+#REF!+OC56,"")</f>
        <v/>
      </c>
      <c r="OD59" s="123" t="str">
        <f aca="false">IF(ISNUMBER(outYear),OD37+OD42+#REF!+OD56,"")</f>
        <v/>
      </c>
      <c r="OE59" s="123" t="str">
        <f aca="false">IF(ISNUMBER(outYear),OE37+OE42+#REF!+OE56,"")</f>
        <v/>
      </c>
      <c r="OF59" s="123" t="str">
        <f aca="false">IF(ISNUMBER(outYear),OF37+OF42+#REF!+OF56,"")</f>
        <v/>
      </c>
      <c r="OG59" s="123" t="str">
        <f aca="false">IF(ISNUMBER(outYear),OG37+OG42+#REF!+OG56,"")</f>
        <v/>
      </c>
      <c r="OH59" s="123" t="str">
        <f aca="false">IF(ISNUMBER(outYear),OH37+OH42+#REF!+OH56,"")</f>
        <v/>
      </c>
      <c r="OI59" s="123" t="str">
        <f aca="false">IF(ISNUMBER(outYear),OI37+OI42+#REF!+OI56,"")</f>
        <v/>
      </c>
      <c r="OJ59" s="123" t="str">
        <f aca="false">IF(ISNUMBER(outYear),OJ37+OJ42+#REF!+OJ56,"")</f>
        <v/>
      </c>
      <c r="OK59" s="123" t="str">
        <f aca="false">IF(ISNUMBER(outYear),OK37+OK42+#REF!+OK56,"")</f>
        <v/>
      </c>
      <c r="OL59" s="123" t="str">
        <f aca="false">IF(ISNUMBER(outYear),OL37+OL42+#REF!+OL56,"")</f>
        <v/>
      </c>
      <c r="OM59" s="123" t="str">
        <f aca="false">IF(ISNUMBER(outYear),OM37+OM42+#REF!+OM56,"")</f>
        <v/>
      </c>
      <c r="ON59" s="123" t="str">
        <f aca="false">IF(ISNUMBER(outYear),ON37+ON42+#REF!+ON56,"")</f>
        <v/>
      </c>
      <c r="OO59" s="123" t="str">
        <f aca="false">IF(ISNUMBER(outYear),OO37+OO42+#REF!+OO56,"")</f>
        <v/>
      </c>
      <c r="OP59" s="123" t="str">
        <f aca="false">IF(ISNUMBER(outYear),OP37+OP42+#REF!+OP56,"")</f>
        <v/>
      </c>
      <c r="OQ59" s="123" t="str">
        <f aca="false">IF(ISNUMBER(outYear),OQ37+OQ42+#REF!+OQ56,"")</f>
        <v/>
      </c>
      <c r="OR59" s="123" t="str">
        <f aca="false">IF(ISNUMBER(outYear),OR37+OR42+#REF!+OR56,"")</f>
        <v/>
      </c>
      <c r="OS59" s="123" t="str">
        <f aca="false">IF(ISNUMBER(outYear),OS37+OS42+#REF!+OS56,"")</f>
        <v/>
      </c>
      <c r="OT59" s="123" t="str">
        <f aca="false">IF(ISNUMBER(outYear),OT37+OT42+#REF!+OT56,"")</f>
        <v/>
      </c>
      <c r="OU59" s="123" t="str">
        <f aca="false">IF(ISNUMBER(outYear),OU37+OU42+#REF!+OU56,"")</f>
        <v/>
      </c>
      <c r="OV59" s="123" t="str">
        <f aca="false">IF(ISNUMBER(outYear),OV37+OV42+#REF!+OV56,"")</f>
        <v/>
      </c>
      <c r="OW59" s="123" t="str">
        <f aca="false">IF(ISNUMBER(outYear),OW37+OW42+#REF!+OW56,"")</f>
        <v/>
      </c>
      <c r="OX59" s="123" t="str">
        <f aca="false">IF(ISNUMBER(outYear),OX37+OX42+#REF!+OX56,"")</f>
        <v/>
      </c>
      <c r="OY59" s="123" t="str">
        <f aca="false">IF(ISNUMBER(outYear),OY37+OY42+#REF!+OY56,"")</f>
        <v/>
      </c>
      <c r="OZ59" s="123" t="str">
        <f aca="false">IF(ISNUMBER(outYear),OZ37+OZ42+#REF!+OZ56,"")</f>
        <v/>
      </c>
      <c r="PA59" s="123" t="str">
        <f aca="false">IF(ISNUMBER(outYear),PA37+PA42+#REF!+PA56,"")</f>
        <v/>
      </c>
      <c r="PB59" s="123" t="str">
        <f aca="false">IF(ISNUMBER(outYear),PB37+PB42+#REF!+PB56,"")</f>
        <v/>
      </c>
      <c r="PC59" s="123" t="str">
        <f aca="false">IF(ISNUMBER(outYear),PC37+PC42+#REF!+PC56,"")</f>
        <v/>
      </c>
      <c r="PD59" s="123" t="str">
        <f aca="false">IF(ISNUMBER(outYear),PD37+PD42+#REF!+PD56,"")</f>
        <v/>
      </c>
      <c r="PE59" s="123" t="str">
        <f aca="false">IF(ISNUMBER(outYear),PE37+PE42+#REF!+PE56,"")</f>
        <v/>
      </c>
      <c r="PF59" s="123" t="str">
        <f aca="false">IF(ISNUMBER(outYear),PF37+PF42+#REF!+PF56,"")</f>
        <v/>
      </c>
      <c r="PG59" s="123" t="str">
        <f aca="false">IF(ISNUMBER(outYear),PG37+PG42+#REF!+PG56,"")</f>
        <v/>
      </c>
      <c r="PH59" s="123" t="str">
        <f aca="false">IF(ISNUMBER(outYear),PH37+PH42+#REF!+PH56,"")</f>
        <v/>
      </c>
      <c r="PI59" s="123" t="str">
        <f aca="false">IF(ISNUMBER(outYear),PI37+PI42+#REF!+PI56,"")</f>
        <v/>
      </c>
      <c r="PJ59" s="123" t="str">
        <f aca="false">IF(ISNUMBER(outYear),PJ37+PJ42+#REF!+PJ56,"")</f>
        <v/>
      </c>
      <c r="PK59" s="123" t="str">
        <f aca="false">IF(ISNUMBER(outYear),PK37+PK42+#REF!+PK56,"")</f>
        <v/>
      </c>
      <c r="PL59" s="123" t="str">
        <f aca="false">IF(ISNUMBER(outYear),PL37+PL42+#REF!+PL56,"")</f>
        <v/>
      </c>
      <c r="PM59" s="123" t="str">
        <f aca="false">IF(ISNUMBER(outYear),PM37+PM42+#REF!+PM56,"")</f>
        <v/>
      </c>
      <c r="PN59" s="123" t="str">
        <f aca="false">IF(ISNUMBER(outYear),PN37+PN42+#REF!+PN56,"")</f>
        <v/>
      </c>
      <c r="PO59" s="123" t="str">
        <f aca="false">IF(ISNUMBER(outYear),PO37+PO42+#REF!+PO56,"")</f>
        <v/>
      </c>
      <c r="PP59" s="123" t="str">
        <f aca="false">IF(ISNUMBER(outYear),PP37+PP42+#REF!+PP56,"")</f>
        <v/>
      </c>
      <c r="PQ59" s="123" t="str">
        <f aca="false">IF(ISNUMBER(outYear),PQ37+PQ42+#REF!+PQ56,"")</f>
        <v/>
      </c>
      <c r="PR59" s="123" t="str">
        <f aca="false">IF(ISNUMBER(outYear),PR37+PR42+#REF!+PR56,"")</f>
        <v/>
      </c>
      <c r="PS59" s="123" t="str">
        <f aca="false">IF(ISNUMBER(outYear),PS37+PS42+#REF!+PS56,"")</f>
        <v/>
      </c>
      <c r="PT59" s="123" t="str">
        <f aca="false">IF(ISNUMBER(outYear),PT37+PT42+#REF!+PT56,"")</f>
        <v/>
      </c>
      <c r="PU59" s="123" t="str">
        <f aca="false">IF(ISNUMBER(outYear),PU37+PU42+#REF!+PU56,"")</f>
        <v/>
      </c>
      <c r="PV59" s="123" t="str">
        <f aca="false">IF(ISNUMBER(outYear),PV37+PV42+#REF!+PV56,"")</f>
        <v/>
      </c>
      <c r="PW59" s="123" t="str">
        <f aca="false">IF(ISNUMBER(outYear),PW37+PW42+#REF!+PW56,"")</f>
        <v/>
      </c>
      <c r="PX59" s="123" t="str">
        <f aca="false">IF(ISNUMBER(outYear),PX37+PX42+#REF!+PX56,"")</f>
        <v/>
      </c>
      <c r="PY59" s="123" t="str">
        <f aca="false">IF(ISNUMBER(outYear),PY37+PY42+#REF!+PY56,"")</f>
        <v/>
      </c>
      <c r="PZ59" s="123" t="str">
        <f aca="false">IF(ISNUMBER(outYear),PZ37+PZ42+#REF!+PZ56,"")</f>
        <v/>
      </c>
      <c r="QA59" s="123" t="str">
        <f aca="false">IF(ISNUMBER(outYear),QA37+QA42+#REF!+QA56,"")</f>
        <v/>
      </c>
      <c r="QB59" s="123" t="str">
        <f aca="false">IF(ISNUMBER(outYear),QB37+QB42+#REF!+QB56,"")</f>
        <v/>
      </c>
      <c r="QC59" s="123" t="str">
        <f aca="false">IF(ISNUMBER(outYear),QC37+QC42+#REF!+QC56,"")</f>
        <v/>
      </c>
      <c r="QD59" s="123" t="str">
        <f aca="false">IF(ISNUMBER(outYear),QD37+QD42+#REF!+QD56,"")</f>
        <v/>
      </c>
      <c r="QE59" s="123" t="str">
        <f aca="false">IF(ISNUMBER(outYear),QE37+QE42+#REF!+QE56,"")</f>
        <v/>
      </c>
      <c r="QF59" s="123" t="str">
        <f aca="false">IF(ISNUMBER(outYear),QF37+QF42+#REF!+QF56,"")</f>
        <v/>
      </c>
      <c r="QG59" s="123" t="str">
        <f aca="false">IF(ISNUMBER(outYear),QG37+QG42+#REF!+QG56,"")</f>
        <v/>
      </c>
      <c r="QH59" s="123" t="str">
        <f aca="false">IF(ISNUMBER(outYear),QH37+QH42+#REF!+QH56,"")</f>
        <v/>
      </c>
      <c r="QI59" s="123" t="str">
        <f aca="false">IF(ISNUMBER(outYear),QI37+QI42+#REF!+QI56,"")</f>
        <v/>
      </c>
      <c r="QJ59" s="123" t="str">
        <f aca="false">IF(ISNUMBER(outYear),QJ37+QJ42+#REF!+QJ56,"")</f>
        <v/>
      </c>
      <c r="QK59" s="123" t="str">
        <f aca="false">IF(ISNUMBER(outYear),QK37+QK42+#REF!+QK56,"")</f>
        <v/>
      </c>
      <c r="QL59" s="123" t="str">
        <f aca="false">IF(ISNUMBER(outYear),QL37+QL42+#REF!+QL56,"")</f>
        <v/>
      </c>
      <c r="QM59" s="123" t="str">
        <f aca="false">IF(ISNUMBER(outYear),QM37+QM42+#REF!+QM56,"")</f>
        <v/>
      </c>
      <c r="QN59" s="123" t="str">
        <f aca="false">IF(ISNUMBER(outYear),QN37+QN42+#REF!+QN56,"")</f>
        <v/>
      </c>
      <c r="QO59" s="123" t="str">
        <f aca="false">IF(ISNUMBER(outYear),QO37+QO42+#REF!+QO56,"")</f>
        <v/>
      </c>
      <c r="QP59" s="123" t="str">
        <f aca="false">IF(ISNUMBER(outYear),QP37+QP42+#REF!+QP56,"")</f>
        <v/>
      </c>
      <c r="QQ59" s="123" t="str">
        <f aca="false">IF(ISNUMBER(outYear),QQ37+QQ42+#REF!+QQ56,"")</f>
        <v/>
      </c>
      <c r="QR59" s="123" t="str">
        <f aca="false">IF(ISNUMBER(outYear),QR37+QR42+#REF!+QR56,"")</f>
        <v/>
      </c>
      <c r="QS59" s="123" t="str">
        <f aca="false">IF(ISNUMBER(outYear),QS37+QS42+#REF!+QS56,"")</f>
        <v/>
      </c>
      <c r="QT59" s="123" t="str">
        <f aca="false">IF(ISNUMBER(outYear),QT37+QT42+#REF!+QT56,"")</f>
        <v/>
      </c>
      <c r="QU59" s="123" t="str">
        <f aca="false">IF(ISNUMBER(outYear),QU37+QU42+#REF!+QU56,"")</f>
        <v/>
      </c>
      <c r="QV59" s="123" t="str">
        <f aca="false">IF(ISNUMBER(outYear),QV37+QV42+#REF!+QV56,"")</f>
        <v/>
      </c>
      <c r="QW59" s="123" t="str">
        <f aca="false">IF(ISNUMBER(outYear),QW37+QW42+#REF!+QW56,"")</f>
        <v/>
      </c>
      <c r="QX59" s="123" t="str">
        <f aca="false">IF(ISNUMBER(outYear),QX37+QX42+#REF!+QX56,"")</f>
        <v/>
      </c>
      <c r="QY59" s="123" t="str">
        <f aca="false">IF(ISNUMBER(outYear),QY37+QY42+#REF!+QY56,"")</f>
        <v/>
      </c>
      <c r="QZ59" s="123" t="str">
        <f aca="false">IF(ISNUMBER(outYear),QZ37+QZ42+#REF!+QZ56,"")</f>
        <v/>
      </c>
      <c r="RA59" s="123" t="str">
        <f aca="false">IF(ISNUMBER(outYear),RA37+RA42+#REF!+RA56,"")</f>
        <v/>
      </c>
      <c r="RB59" s="123" t="str">
        <f aca="false">IF(ISNUMBER(outYear),RB37+RB42+#REF!+RB56,"")</f>
        <v/>
      </c>
      <c r="RC59" s="123" t="str">
        <f aca="false">IF(ISNUMBER(outYear),RC37+RC42+#REF!+RC56,"")</f>
        <v/>
      </c>
      <c r="RD59" s="123" t="str">
        <f aca="false">IF(ISNUMBER(outYear),RD37+RD42+#REF!+RD56,"")</f>
        <v/>
      </c>
      <c r="RE59" s="123" t="str">
        <f aca="false">IF(ISNUMBER(outYear),RE37+RE42+#REF!+RE56,"")</f>
        <v/>
      </c>
      <c r="RF59" s="123" t="str">
        <f aca="false">IF(ISNUMBER(outYear),RF37+RF42+#REF!+RF56,"")</f>
        <v/>
      </c>
      <c r="RG59" s="123" t="str">
        <f aca="false">IF(ISNUMBER(outYear),RG37+RG42+#REF!+RG56,"")</f>
        <v/>
      </c>
      <c r="RH59" s="123" t="str">
        <f aca="false">IF(ISNUMBER(outYear),RH37+RH42+#REF!+RH56,"")</f>
        <v/>
      </c>
      <c r="RI59" s="123" t="str">
        <f aca="false">IF(ISNUMBER(outYear),RI37+RI42+#REF!+RI56,"")</f>
        <v/>
      </c>
      <c r="RJ59" s="123" t="str">
        <f aca="false">IF(ISNUMBER(outYear),RJ37+RJ42+#REF!+RJ56,"")</f>
        <v/>
      </c>
      <c r="RK59" s="123" t="str">
        <f aca="false">IF(ISNUMBER(outYear),RK37+RK42+#REF!+RK56,"")</f>
        <v/>
      </c>
      <c r="RL59" s="123" t="str">
        <f aca="false">IF(ISNUMBER(outYear),RL37+RL42+#REF!+RL56,"")</f>
        <v/>
      </c>
      <c r="RM59" s="123" t="str">
        <f aca="false">IF(ISNUMBER(outYear),RM37+RM42+#REF!+RM56,"")</f>
        <v/>
      </c>
      <c r="RN59" s="123" t="str">
        <f aca="false">IF(ISNUMBER(outYear),RN37+RN42+#REF!+RN56,"")</f>
        <v/>
      </c>
      <c r="RO59" s="123" t="str">
        <f aca="false">IF(ISNUMBER(outYear),RO37+RO42+#REF!+RO56,"")</f>
        <v/>
      </c>
      <c r="RP59" s="123" t="str">
        <f aca="false">IF(ISNUMBER(outYear),RP37+RP42+#REF!+RP56,"")</f>
        <v/>
      </c>
      <c r="RQ59" s="123" t="str">
        <f aca="false">IF(ISNUMBER(outYear),RQ37+RQ42+#REF!+RQ56,"")</f>
        <v/>
      </c>
      <c r="RR59" s="123" t="str">
        <f aca="false">IF(ISNUMBER(outYear),RR37+RR42+#REF!+RR56,"")</f>
        <v/>
      </c>
      <c r="RS59" s="123" t="str">
        <f aca="false">IF(ISNUMBER(outYear),RS37+RS42+#REF!+RS56,"")</f>
        <v/>
      </c>
      <c r="RT59" s="123" t="str">
        <f aca="false">IF(ISNUMBER(outYear),RT37+RT42+#REF!+RT56,"")</f>
        <v/>
      </c>
      <c r="RU59" s="123" t="str">
        <f aca="false">IF(ISNUMBER(outYear),RU37+RU42+#REF!+RU56,"")</f>
        <v/>
      </c>
      <c r="RV59" s="123" t="str">
        <f aca="false">IF(ISNUMBER(outYear),RV37+RV42+#REF!+RV56,"")</f>
        <v/>
      </c>
      <c r="RW59" s="123" t="str">
        <f aca="false">IF(ISNUMBER(outYear),RW37+RW42+#REF!+RW56,"")</f>
        <v/>
      </c>
      <c r="RX59" s="123" t="str">
        <f aca="false">IF(ISNUMBER(outYear),RX37+RX42+#REF!+RX56,"")</f>
        <v/>
      </c>
      <c r="RY59" s="123" t="str">
        <f aca="false">IF(ISNUMBER(outYear),RY37+RY42+#REF!+RY56,"")</f>
        <v/>
      </c>
      <c r="RZ59" s="123" t="str">
        <f aca="false">IF(ISNUMBER(outYear),RZ37+RZ42+#REF!+RZ56,"")</f>
        <v/>
      </c>
      <c r="SA59" s="123" t="str">
        <f aca="false">IF(ISNUMBER(outYear),SA37+SA42+#REF!+SA56,"")</f>
        <v/>
      </c>
      <c r="SB59" s="123" t="str">
        <f aca="false">IF(ISNUMBER(outYear),SB37+SB42+#REF!+SB56,"")</f>
        <v/>
      </c>
      <c r="SC59" s="123" t="str">
        <f aca="false">IF(ISNUMBER(outYear),SC37+SC42+#REF!+SC56,"")</f>
        <v/>
      </c>
      <c r="SD59" s="123" t="str">
        <f aca="false">IF(ISNUMBER(outYear),SD37+SD42+#REF!+SD56,"")</f>
        <v/>
      </c>
      <c r="SE59" s="123" t="str">
        <f aca="false">IF(ISNUMBER(outYear),SE37+SE42+#REF!+SE56,"")</f>
        <v/>
      </c>
      <c r="SF59" s="123" t="str">
        <f aca="false">IF(ISNUMBER(outYear),SF37+SF42+#REF!+SF56,"")</f>
        <v/>
      </c>
      <c r="SG59" s="123" t="str">
        <f aca="false">IF(ISNUMBER(outYear),SG37+SG42+#REF!+SG56,"")</f>
        <v/>
      </c>
      <c r="SH59" s="123" t="str">
        <f aca="false">IF(ISNUMBER(outYear),SH37+SH42+#REF!+SH56,"")</f>
        <v/>
      </c>
      <c r="SI59" s="123" t="str">
        <f aca="false">IF(ISNUMBER(outYear),SI37+SI42+#REF!+SI56,"")</f>
        <v/>
      </c>
      <c r="SJ59" s="123" t="str">
        <f aca="false">IF(ISNUMBER(outYear),SJ37+SJ42+#REF!+SJ56,"")</f>
        <v/>
      </c>
      <c r="SK59" s="123" t="str">
        <f aca="false">IF(ISNUMBER(outYear),SK37+SK42+#REF!+SK56,"")</f>
        <v/>
      </c>
      <c r="SL59" s="123" t="str">
        <f aca="false">IF(ISNUMBER(outYear),SL37+SL42+#REF!+SL56,"")</f>
        <v/>
      </c>
      <c r="SM59" s="123" t="str">
        <f aca="false">IF(ISNUMBER(outYear),SM37+SM42+#REF!+SM56,"")</f>
        <v/>
      </c>
      <c r="SN59" s="123" t="str">
        <f aca="false">IF(ISNUMBER(outYear),SN37+SN42+#REF!+SN56,"")</f>
        <v/>
      </c>
      <c r="SO59" s="123" t="str">
        <f aca="false">IF(ISNUMBER(outYear),SO37+SO42+#REF!+SO56,"")</f>
        <v/>
      </c>
      <c r="SP59" s="123" t="str">
        <f aca="false">IF(ISNUMBER(outYear),SP37+SP42+#REF!+SP56,"")</f>
        <v/>
      </c>
      <c r="SQ59" s="123" t="str">
        <f aca="false">IF(ISNUMBER(outYear),SQ37+SQ42+#REF!+SQ56,"")</f>
        <v/>
      </c>
      <c r="SR59" s="123" t="str">
        <f aca="false">IF(ISNUMBER(outYear),SR37+SR42+#REF!+SR56,"")</f>
        <v/>
      </c>
      <c r="SS59" s="123" t="str">
        <f aca="false">IF(ISNUMBER(outYear),SS37+SS42+#REF!+SS56,"")</f>
        <v/>
      </c>
      <c r="ST59" s="123" t="str">
        <f aca="false">IF(ISNUMBER(outYear),ST37+ST42+#REF!+ST56,"")</f>
        <v/>
      </c>
      <c r="SU59" s="123" t="str">
        <f aca="false">IF(ISNUMBER(outYear),SU37+SU42+#REF!+SU56,"")</f>
        <v/>
      </c>
      <c r="SV59" s="123" t="str">
        <f aca="false">IF(ISNUMBER(outYear),SV37+SV42+#REF!+SV56,"")</f>
        <v/>
      </c>
      <c r="SW59" s="123" t="str">
        <f aca="false">IF(ISNUMBER(outYear),SW37+SW42+#REF!+SW56,"")</f>
        <v/>
      </c>
      <c r="SX59" s="123" t="str">
        <f aca="false">IF(ISNUMBER(outYear),SX37+SX42+#REF!+SX56,"")</f>
        <v/>
      </c>
      <c r="SY59" s="123" t="str">
        <f aca="false">IF(ISNUMBER(outYear),SY37+SY42+#REF!+SY56,"")</f>
        <v/>
      </c>
      <c r="SZ59" s="123" t="str">
        <f aca="false">IF(ISNUMBER(outYear),SZ37+SZ42+#REF!+SZ56,"")</f>
        <v/>
      </c>
      <c r="TA59" s="123" t="str">
        <f aca="false">IF(ISNUMBER(outYear),TA37+TA42+#REF!+TA56,"")</f>
        <v/>
      </c>
      <c r="TB59" s="123" t="str">
        <f aca="false">IF(ISNUMBER(outYear),TB37+TB42+#REF!+TB56,"")</f>
        <v/>
      </c>
      <c r="TC59" s="123" t="str">
        <f aca="false">IF(ISNUMBER(outYear),TC37+TC42+#REF!+TC56,"")</f>
        <v/>
      </c>
      <c r="TD59" s="123" t="str">
        <f aca="false">IF(ISNUMBER(outYear),TD37+TD42+#REF!+TD56,"")</f>
        <v/>
      </c>
      <c r="TE59" s="123" t="str">
        <f aca="false">IF(ISNUMBER(outYear),TE37+TE42+#REF!+TE56,"")</f>
        <v/>
      </c>
      <c r="TF59" s="123" t="str">
        <f aca="false">IF(ISNUMBER(outYear),TF37+TF42+#REF!+TF56,"")</f>
        <v/>
      </c>
      <c r="TG59" s="123" t="str">
        <f aca="false">IF(ISNUMBER(outYear),TG37+TG42+#REF!+TG56,"")</f>
        <v/>
      </c>
      <c r="TH59" s="123" t="str">
        <f aca="false">IF(ISNUMBER(outYear),TH37+TH42+#REF!+TH56,"")</f>
        <v/>
      </c>
      <c r="TI59" s="123" t="str">
        <f aca="false">IF(ISNUMBER(outYear),TI37+TI42+#REF!+TI56,"")</f>
        <v/>
      </c>
      <c r="TJ59" s="123" t="str">
        <f aca="false">IF(ISNUMBER(outYear),TJ37+TJ42+#REF!+TJ56,"")</f>
        <v/>
      </c>
      <c r="TK59" s="123" t="str">
        <f aca="false">IF(ISNUMBER(outYear),TK37+TK42+#REF!+TK56,"")</f>
        <v/>
      </c>
      <c r="TL59" s="123" t="str">
        <f aca="false">IF(ISNUMBER(outYear),TL37+TL42+#REF!+TL56,"")</f>
        <v/>
      </c>
      <c r="TM59" s="123" t="str">
        <f aca="false">IF(ISNUMBER(outYear),TM37+TM42+#REF!+TM56,"")</f>
        <v/>
      </c>
      <c r="TN59" s="123" t="str">
        <f aca="false">IF(ISNUMBER(outYear),TN37+TN42+#REF!+TN56,"")</f>
        <v/>
      </c>
      <c r="TO59" s="123" t="str">
        <f aca="false">IF(ISNUMBER(outYear),TO37+TO42+#REF!+TO56,"")</f>
        <v/>
      </c>
      <c r="TP59" s="123" t="str">
        <f aca="false">IF(ISNUMBER(outYear),TP37+TP42+#REF!+TP56,"")</f>
        <v/>
      </c>
      <c r="TQ59" s="123" t="str">
        <f aca="false">IF(ISNUMBER(outYear),TQ37+TQ42+#REF!+TQ56,"")</f>
        <v/>
      </c>
      <c r="TR59" s="123" t="str">
        <f aca="false">IF(ISNUMBER(outYear),TR37+TR42+#REF!+TR56,"")</f>
        <v/>
      </c>
      <c r="TS59" s="123" t="str">
        <f aca="false">IF(ISNUMBER(outYear),TS37+TS42+#REF!+TS56,"")</f>
        <v/>
      </c>
      <c r="TT59" s="123" t="str">
        <f aca="false">IF(ISNUMBER(outYear),TT37+TT42+#REF!+TT56,"")</f>
        <v/>
      </c>
      <c r="TU59" s="123" t="str">
        <f aca="false">IF(ISNUMBER(outYear),TU37+TU42+#REF!+TU56,"")</f>
        <v/>
      </c>
      <c r="TV59" s="123" t="str">
        <f aca="false">IF(ISNUMBER(outYear),TV37+TV42+#REF!+TV56,"")</f>
        <v/>
      </c>
      <c r="TW59" s="123" t="str">
        <f aca="false">IF(ISNUMBER(outYear),TW37+TW42+#REF!+TW56,"")</f>
        <v/>
      </c>
      <c r="TX59" s="123" t="str">
        <f aca="false">IF(ISNUMBER(outYear),TX37+TX42+#REF!+TX56,"")</f>
        <v/>
      </c>
      <c r="TY59" s="123" t="str">
        <f aca="false">IF(ISNUMBER(outYear),TY37+TY42+#REF!+TY56,"")</f>
        <v/>
      </c>
      <c r="TZ59" s="123" t="str">
        <f aca="false">IF(ISNUMBER(outYear),TZ37+TZ42+#REF!+TZ56,"")</f>
        <v/>
      </c>
      <c r="UA59" s="123" t="str">
        <f aca="false">IF(ISNUMBER(outYear),UA37+UA42+#REF!+UA56,"")</f>
        <v/>
      </c>
      <c r="UB59" s="123" t="str">
        <f aca="false">IF(ISNUMBER(outYear),UB37+UB42+#REF!+UB56,"")</f>
        <v/>
      </c>
      <c r="UC59" s="123" t="str">
        <f aca="false">IF(ISNUMBER(outYear),UC37+UC42+#REF!+UC56,"")</f>
        <v/>
      </c>
      <c r="UD59" s="123" t="str">
        <f aca="false">IF(ISNUMBER(outYear),UD37+UD42+#REF!+UD56,"")</f>
        <v/>
      </c>
      <c r="UE59" s="123" t="str">
        <f aca="false">IF(ISNUMBER(outYear),UE37+UE42+#REF!+UE56,"")</f>
        <v/>
      </c>
      <c r="UF59" s="123" t="str">
        <f aca="false">IF(ISNUMBER(outYear),UF37+UF42+#REF!+UF56,"")</f>
        <v/>
      </c>
      <c r="UG59" s="123" t="str">
        <f aca="false">IF(ISNUMBER(outYear),UG37+UG42+#REF!+UG56,"")</f>
        <v/>
      </c>
      <c r="UH59" s="123" t="str">
        <f aca="false">IF(ISNUMBER(outYear),UH37+UH42+#REF!+UH56,"")</f>
        <v/>
      </c>
      <c r="UI59" s="123" t="str">
        <f aca="false">IF(ISNUMBER(outYear),UI37+UI42+#REF!+UI56,"")</f>
        <v/>
      </c>
      <c r="UJ59" s="123" t="str">
        <f aca="false">IF(ISNUMBER(outYear),UJ37+UJ42+#REF!+UJ56,"")</f>
        <v/>
      </c>
      <c r="UK59" s="123" t="str">
        <f aca="false">IF(ISNUMBER(outYear),UK37+UK42+#REF!+UK56,"")</f>
        <v/>
      </c>
      <c r="UL59" s="123" t="str">
        <f aca="false">IF(ISNUMBER(outYear),UL37+UL42+#REF!+UL56,"")</f>
        <v/>
      </c>
      <c r="UM59" s="123" t="str">
        <f aca="false">IF(ISNUMBER(outYear),UM37+UM42+#REF!+UM56,"")</f>
        <v/>
      </c>
      <c r="UN59" s="123" t="str">
        <f aca="false">IF(ISNUMBER(outYear),UN37+UN42+#REF!+UN56,"")</f>
        <v/>
      </c>
      <c r="UO59" s="123" t="str">
        <f aca="false">IF(ISNUMBER(outYear),UO37+UO42+#REF!+UO56,"")</f>
        <v/>
      </c>
      <c r="UP59" s="123" t="str">
        <f aca="false">IF(ISNUMBER(outYear),UP37+UP42+#REF!+UP56,"")</f>
        <v/>
      </c>
      <c r="UQ59" s="123" t="str">
        <f aca="false">IF(ISNUMBER(outYear),UQ37+UQ42+#REF!+UQ56,"")</f>
        <v/>
      </c>
      <c r="UR59" s="123" t="str">
        <f aca="false">IF(ISNUMBER(outYear),UR37+UR42+#REF!+UR56,"")</f>
        <v/>
      </c>
      <c r="US59" s="123" t="str">
        <f aca="false">IF(ISNUMBER(outYear),US37+US42+#REF!+US56,"")</f>
        <v/>
      </c>
      <c r="UT59" s="123" t="str">
        <f aca="false">IF(ISNUMBER(outYear),UT37+UT42+#REF!+UT56,"")</f>
        <v/>
      </c>
      <c r="UU59" s="123" t="str">
        <f aca="false">IF(ISNUMBER(outYear),UU37+UU42+#REF!+UU56,"")</f>
        <v/>
      </c>
      <c r="UV59" s="123" t="str">
        <f aca="false">IF(ISNUMBER(outYear),UV37+UV42+#REF!+UV56,"")</f>
        <v/>
      </c>
      <c r="UW59" s="123" t="str">
        <f aca="false">IF(ISNUMBER(outYear),UW37+UW42+#REF!+UW56,"")</f>
        <v/>
      </c>
      <c r="UX59" s="123" t="str">
        <f aca="false">IF(ISNUMBER(outYear),UX37+UX42+#REF!+UX56,"")</f>
        <v/>
      </c>
      <c r="UY59" s="123" t="str">
        <f aca="false">IF(ISNUMBER(outYear),UY37+UY42+#REF!+UY56,"")</f>
        <v/>
      </c>
      <c r="UZ59" s="123" t="str">
        <f aca="false">IF(ISNUMBER(outYear),UZ37+UZ42+#REF!+UZ56,"")</f>
        <v/>
      </c>
      <c r="VA59" s="123" t="str">
        <f aca="false">IF(ISNUMBER(outYear),VA37+VA42+#REF!+VA56,"")</f>
        <v/>
      </c>
      <c r="VB59" s="123" t="str">
        <f aca="false">IF(ISNUMBER(outYear),VB37+VB42+#REF!+VB56,"")</f>
        <v/>
      </c>
      <c r="VC59" s="123" t="str">
        <f aca="false">IF(ISNUMBER(outYear),VC37+VC42+#REF!+VC56,"")</f>
        <v/>
      </c>
      <c r="VD59" s="123" t="str">
        <f aca="false">IF(ISNUMBER(outYear),VD37+VD42+#REF!+VD56,"")</f>
        <v/>
      </c>
      <c r="VE59" s="123" t="str">
        <f aca="false">IF(ISNUMBER(outYear),VE37+VE42+#REF!+VE56,"")</f>
        <v/>
      </c>
      <c r="VF59" s="123" t="str">
        <f aca="false">IF(ISNUMBER(outYear),VF37+VF42+#REF!+VF56,"")</f>
        <v/>
      </c>
      <c r="VG59" s="123" t="str">
        <f aca="false">IF(ISNUMBER(outYear),VG37+VG42+#REF!+VG56,"")</f>
        <v/>
      </c>
      <c r="VH59" s="123" t="str">
        <f aca="false">IF(ISNUMBER(outYear),VH37+VH42+#REF!+VH56,"")</f>
        <v/>
      </c>
      <c r="VI59" s="123" t="str">
        <f aca="false">IF(ISNUMBER(outYear),VI37+VI42+#REF!+VI56,"")</f>
        <v/>
      </c>
      <c r="VJ59" s="123" t="str">
        <f aca="false">IF(ISNUMBER(outYear),VJ37+VJ42+#REF!+VJ56,"")</f>
        <v/>
      </c>
      <c r="VK59" s="123" t="str">
        <f aca="false">IF(ISNUMBER(outYear),VK37+VK42+#REF!+VK56,"")</f>
        <v/>
      </c>
      <c r="VL59" s="123" t="str">
        <f aca="false">IF(ISNUMBER(outYear),VL37+VL42+#REF!+VL56,"")</f>
        <v/>
      </c>
      <c r="VM59" s="123" t="str">
        <f aca="false">IF(ISNUMBER(outYear),VM37+VM42+#REF!+VM56,"")</f>
        <v/>
      </c>
      <c r="VN59" s="123" t="str">
        <f aca="false">IF(ISNUMBER(outYear),VN37+VN42+#REF!+VN56,"")</f>
        <v/>
      </c>
      <c r="VO59" s="123" t="str">
        <f aca="false">IF(ISNUMBER(outYear),VO37+VO42+#REF!+VO56,"")</f>
        <v/>
      </c>
      <c r="VP59" s="123" t="str">
        <f aca="false">IF(ISNUMBER(outYear),VP37+VP42+#REF!+VP56,"")</f>
        <v/>
      </c>
      <c r="VQ59" s="123" t="str">
        <f aca="false">IF(ISNUMBER(outYear),VQ37+VQ42+#REF!+VQ56,"")</f>
        <v/>
      </c>
      <c r="VR59" s="123" t="str">
        <f aca="false">IF(ISNUMBER(outYear),VR37+VR42+#REF!+VR56,"")</f>
        <v/>
      </c>
      <c r="VS59" s="123" t="str">
        <f aca="false">IF(ISNUMBER(outYear),VS37+VS42+#REF!+VS56,"")</f>
        <v/>
      </c>
      <c r="VT59" s="123" t="str">
        <f aca="false">IF(ISNUMBER(outYear),VT37+VT42+#REF!+VT56,"")</f>
        <v/>
      </c>
      <c r="VU59" s="123" t="str">
        <f aca="false">IF(ISNUMBER(outYear),VU37+VU42+#REF!+VU56,"")</f>
        <v/>
      </c>
      <c r="VV59" s="123" t="str">
        <f aca="false">IF(ISNUMBER(outYear),VV37+VV42+#REF!+VV56,"")</f>
        <v/>
      </c>
      <c r="VW59" s="123" t="str">
        <f aca="false">IF(ISNUMBER(outYear),VW37+VW42+#REF!+VW56,"")</f>
        <v/>
      </c>
      <c r="VX59" s="123" t="str">
        <f aca="false">IF(ISNUMBER(outYear),VX37+VX42+#REF!+VX56,"")</f>
        <v/>
      </c>
      <c r="VY59" s="123" t="str">
        <f aca="false">IF(ISNUMBER(outYear),VY37+VY42+#REF!+VY56,"")</f>
        <v/>
      </c>
      <c r="VZ59" s="123" t="str">
        <f aca="false">IF(ISNUMBER(outYear),VZ37+VZ42+#REF!+VZ56,"")</f>
        <v/>
      </c>
      <c r="WA59" s="123" t="str">
        <f aca="false">IF(ISNUMBER(outYear),WA37+WA42+#REF!+WA56,"")</f>
        <v/>
      </c>
      <c r="WB59" s="123" t="str">
        <f aca="false">IF(ISNUMBER(outYear),WB37+WB42+#REF!+WB56,"")</f>
        <v/>
      </c>
      <c r="WC59" s="123" t="str">
        <f aca="false">IF(ISNUMBER(outYear),WC37+WC42+#REF!+WC56,"")</f>
        <v/>
      </c>
      <c r="WD59" s="123" t="str">
        <f aca="false">IF(ISNUMBER(outYear),WD37+WD42+#REF!+WD56,"")</f>
        <v/>
      </c>
      <c r="WE59" s="123" t="str">
        <f aca="false">IF(ISNUMBER(outYear),WE37+WE42+#REF!+WE56,"")</f>
        <v/>
      </c>
      <c r="WF59" s="123" t="str">
        <f aca="false">IF(ISNUMBER(outYear),WF37+WF42+#REF!+WF56,"")</f>
        <v/>
      </c>
      <c r="WG59" s="123" t="str">
        <f aca="false">IF(ISNUMBER(outYear),WG37+WG42+#REF!+WG56,"")</f>
        <v/>
      </c>
      <c r="WH59" s="123" t="str">
        <f aca="false">IF(ISNUMBER(outYear),WH37+WH42+#REF!+WH56,"")</f>
        <v/>
      </c>
      <c r="WI59" s="123" t="str">
        <f aca="false">IF(ISNUMBER(outYear),WI37+WI42+#REF!+WI56,"")</f>
        <v/>
      </c>
      <c r="WJ59" s="123" t="str">
        <f aca="false">IF(ISNUMBER(outYear),WJ37+WJ42+#REF!+WJ56,"")</f>
        <v/>
      </c>
      <c r="WK59" s="123" t="str">
        <f aca="false">IF(ISNUMBER(outYear),WK37+WK42+#REF!+WK56,"")</f>
        <v/>
      </c>
      <c r="WL59" s="123" t="str">
        <f aca="false">IF(ISNUMBER(outYear),WL37+WL42+#REF!+WL56,"")</f>
        <v/>
      </c>
      <c r="WM59" s="123" t="str">
        <f aca="false">IF(ISNUMBER(outYear),WM37+WM42+#REF!+WM56,"")</f>
        <v/>
      </c>
      <c r="WN59" s="123" t="str">
        <f aca="false">IF(ISNUMBER(outYear),WN37+WN42+#REF!+WN56,"")</f>
        <v/>
      </c>
      <c r="WO59" s="123" t="str">
        <f aca="false">IF(ISNUMBER(outYear),WO37+WO42+#REF!+WO56,"")</f>
        <v/>
      </c>
      <c r="WP59" s="123" t="str">
        <f aca="false">IF(ISNUMBER(outYear),WP37+WP42+#REF!+WP56,"")</f>
        <v/>
      </c>
      <c r="WQ59" s="123" t="str">
        <f aca="false">IF(ISNUMBER(outYear),WQ37+WQ42+#REF!+WQ56,"")</f>
        <v/>
      </c>
      <c r="WR59" s="123" t="str">
        <f aca="false">IF(ISNUMBER(outYear),WR37+WR42+#REF!+WR56,"")</f>
        <v/>
      </c>
      <c r="WS59" s="123" t="str">
        <f aca="false">IF(ISNUMBER(outYear),WS37+WS42+#REF!+WS56,"")</f>
        <v/>
      </c>
      <c r="WT59" s="123" t="str">
        <f aca="false">IF(ISNUMBER(outYear),WT37+WT42+#REF!+WT56,"")</f>
        <v/>
      </c>
      <c r="WU59" s="123" t="str">
        <f aca="false">IF(ISNUMBER(outYear),WU37+WU42+#REF!+WU56,"")</f>
        <v/>
      </c>
      <c r="WV59" s="123" t="str">
        <f aca="false">IF(ISNUMBER(outYear),WV37+WV42+#REF!+WV56,"")</f>
        <v/>
      </c>
      <c r="WW59" s="123" t="str">
        <f aca="false">IF(ISNUMBER(outYear),WW37+WW42+#REF!+WW56,"")</f>
        <v/>
      </c>
      <c r="WX59" s="123" t="str">
        <f aca="false">IF(ISNUMBER(outYear),WX37+WX42+#REF!+WX56,"")</f>
        <v/>
      </c>
      <c r="WY59" s="123" t="str">
        <f aca="false">IF(ISNUMBER(outYear),WY37+WY42+#REF!+WY56,"")</f>
        <v/>
      </c>
      <c r="WZ59" s="123" t="str">
        <f aca="false">IF(ISNUMBER(outYear),WZ37+WZ42+#REF!+WZ56,"")</f>
        <v/>
      </c>
      <c r="XA59" s="123" t="str">
        <f aca="false">IF(ISNUMBER(outYear),XA37+XA42+#REF!+XA56,"")</f>
        <v/>
      </c>
      <c r="XB59" s="123" t="str">
        <f aca="false">IF(ISNUMBER(outYear),XB37+XB42+#REF!+XB56,"")</f>
        <v/>
      </c>
      <c r="XC59" s="123" t="str">
        <f aca="false">IF(ISNUMBER(outYear),XC37+XC42+#REF!+XC56,"")</f>
        <v/>
      </c>
      <c r="XD59" s="123" t="str">
        <f aca="false">IF(ISNUMBER(outYear),XD37+XD42+#REF!+XD56,"")</f>
        <v/>
      </c>
      <c r="XE59" s="123" t="str">
        <f aca="false">IF(ISNUMBER(outYear),XE37+XE42+#REF!+XE56,"")</f>
        <v/>
      </c>
      <c r="XF59" s="123" t="str">
        <f aca="false">IF(ISNUMBER(outYear),XF37+XF42+#REF!+XF56,"")</f>
        <v/>
      </c>
      <c r="XG59" s="123" t="str">
        <f aca="false">IF(ISNUMBER(outYear),XG37+XG42+#REF!+XG56,"")</f>
        <v/>
      </c>
      <c r="XH59" s="123" t="str">
        <f aca="false">IF(ISNUMBER(outYear),XH37+XH42+#REF!+XH56,"")</f>
        <v/>
      </c>
      <c r="XI59" s="123" t="str">
        <f aca="false">IF(ISNUMBER(outYear),XI37+XI42+#REF!+XI56,"")</f>
        <v/>
      </c>
      <c r="XJ59" s="123" t="str">
        <f aca="false">IF(ISNUMBER(outYear),XJ37+XJ42+#REF!+XJ56,"")</f>
        <v/>
      </c>
      <c r="XK59" s="123" t="str">
        <f aca="false">IF(ISNUMBER(outYear),XK37+XK42+#REF!+XK56,"")</f>
        <v/>
      </c>
      <c r="XL59" s="123" t="str">
        <f aca="false">IF(ISNUMBER(outYear),XL37+XL42+#REF!+XL56,"")</f>
        <v/>
      </c>
      <c r="XM59" s="123" t="str">
        <f aca="false">IF(ISNUMBER(outYear),XM37+XM42+#REF!+XM56,"")</f>
        <v/>
      </c>
      <c r="XN59" s="123" t="str">
        <f aca="false">IF(ISNUMBER(outYear),XN37+XN42+#REF!+XN56,"")</f>
        <v/>
      </c>
      <c r="XO59" s="123" t="str">
        <f aca="false">IF(ISNUMBER(outYear),XO37+XO42+#REF!+XO56,"")</f>
        <v/>
      </c>
      <c r="XP59" s="123" t="str">
        <f aca="false">IF(ISNUMBER(outYear),XP37+XP42+#REF!+XP56,"")</f>
        <v/>
      </c>
      <c r="XQ59" s="123" t="str">
        <f aca="false">IF(ISNUMBER(outYear),XQ37+XQ42+#REF!+XQ56,"")</f>
        <v/>
      </c>
      <c r="XR59" s="123" t="str">
        <f aca="false">IF(ISNUMBER(outYear),XR37+XR42+#REF!+XR56,"")</f>
        <v/>
      </c>
      <c r="XS59" s="123" t="str">
        <f aca="false">IF(ISNUMBER(outYear),XS37+XS42+#REF!+XS56,"")</f>
        <v/>
      </c>
      <c r="XT59" s="123" t="str">
        <f aca="false">IF(ISNUMBER(outYear),XT37+XT42+#REF!+XT56,"")</f>
        <v/>
      </c>
      <c r="XU59" s="123" t="str">
        <f aca="false">IF(ISNUMBER(outYear),XU37+XU42+#REF!+XU56,"")</f>
        <v/>
      </c>
      <c r="XV59" s="123" t="str">
        <f aca="false">IF(ISNUMBER(outYear),XV37+XV42+#REF!+XV56,"")</f>
        <v/>
      </c>
      <c r="XW59" s="123" t="str">
        <f aca="false">IF(ISNUMBER(outYear),XW37+XW42+#REF!+XW56,"")</f>
        <v/>
      </c>
      <c r="XX59" s="123" t="str">
        <f aca="false">IF(ISNUMBER(outYear),XX37+XX42+#REF!+XX56,"")</f>
        <v/>
      </c>
      <c r="XY59" s="123" t="str">
        <f aca="false">IF(ISNUMBER(outYear),XY37+XY42+#REF!+XY56,"")</f>
        <v/>
      </c>
      <c r="XZ59" s="123" t="str">
        <f aca="false">IF(ISNUMBER(outYear),XZ37+XZ42+#REF!+XZ56,"")</f>
        <v/>
      </c>
      <c r="YA59" s="123" t="str">
        <f aca="false">IF(ISNUMBER(outYear),YA37+YA42+#REF!+YA56,"")</f>
        <v/>
      </c>
      <c r="YB59" s="123" t="str">
        <f aca="false">IF(ISNUMBER(outYear),YB37+YB42+#REF!+YB56,"")</f>
        <v/>
      </c>
      <c r="YC59" s="123" t="str">
        <f aca="false">IF(ISNUMBER(outYear),YC37+YC42+#REF!+YC56,"")</f>
        <v/>
      </c>
      <c r="YD59" s="123" t="str">
        <f aca="false">IF(ISNUMBER(outYear),YD37+YD42+#REF!+YD56,"")</f>
        <v/>
      </c>
      <c r="YE59" s="123" t="str">
        <f aca="false">IF(ISNUMBER(outYear),YE37+YE42+#REF!+YE56,"")</f>
        <v/>
      </c>
      <c r="YF59" s="123" t="str">
        <f aca="false">IF(ISNUMBER(outYear),YF37+YF42+#REF!+YF56,"")</f>
        <v/>
      </c>
      <c r="YG59" s="123" t="str">
        <f aca="false">IF(ISNUMBER(outYear),YG37+YG42+#REF!+YG56,"")</f>
        <v/>
      </c>
      <c r="YH59" s="123" t="str">
        <f aca="false">IF(ISNUMBER(outYear),YH37+YH42+#REF!+YH56,"")</f>
        <v/>
      </c>
      <c r="YI59" s="123" t="str">
        <f aca="false">IF(ISNUMBER(outYear),YI37+YI42+#REF!+YI56,"")</f>
        <v/>
      </c>
      <c r="YJ59" s="123" t="str">
        <f aca="false">IF(ISNUMBER(outYear),YJ37+YJ42+#REF!+YJ56,"")</f>
        <v/>
      </c>
      <c r="YK59" s="123" t="str">
        <f aca="false">IF(ISNUMBER(outYear),YK37+YK42+#REF!+YK56,"")</f>
        <v/>
      </c>
      <c r="YL59" s="123" t="str">
        <f aca="false">IF(ISNUMBER(outYear),YL37+YL42+#REF!+YL56,"")</f>
        <v/>
      </c>
      <c r="YM59" s="123" t="str">
        <f aca="false">IF(ISNUMBER(outYear),YM37+YM42+#REF!+YM56,"")</f>
        <v/>
      </c>
      <c r="YN59" s="123" t="str">
        <f aca="false">IF(ISNUMBER(outYear),YN37+YN42+#REF!+YN56,"")</f>
        <v/>
      </c>
      <c r="YO59" s="123" t="str">
        <f aca="false">IF(ISNUMBER(outYear),YO37+YO42+#REF!+YO56,"")</f>
        <v/>
      </c>
      <c r="YP59" s="123" t="str">
        <f aca="false">IF(ISNUMBER(outYear),YP37+YP42+#REF!+YP56,"")</f>
        <v/>
      </c>
      <c r="YQ59" s="123" t="str">
        <f aca="false">IF(ISNUMBER(outYear),YQ37+YQ42+#REF!+YQ56,"")</f>
        <v/>
      </c>
      <c r="YR59" s="123" t="str">
        <f aca="false">IF(ISNUMBER(outYear),YR37+YR42+#REF!+YR56,"")</f>
        <v/>
      </c>
      <c r="YS59" s="123" t="str">
        <f aca="false">IF(ISNUMBER(outYear),YS37+YS42+#REF!+YS56,"")</f>
        <v/>
      </c>
      <c r="YT59" s="123" t="str">
        <f aca="false">IF(ISNUMBER(outYear),YT37+YT42+#REF!+YT56,"")</f>
        <v/>
      </c>
      <c r="YU59" s="123" t="str">
        <f aca="false">IF(ISNUMBER(outYear),YU37+YU42+#REF!+YU56,"")</f>
        <v/>
      </c>
      <c r="YV59" s="123" t="str">
        <f aca="false">IF(ISNUMBER(outYear),YV37+YV42+#REF!+YV56,"")</f>
        <v/>
      </c>
      <c r="YW59" s="123" t="str">
        <f aca="false">IF(ISNUMBER(outYear),YW37+YW42+#REF!+YW56,"")</f>
        <v/>
      </c>
      <c r="YX59" s="123" t="str">
        <f aca="false">IF(ISNUMBER(outYear),YX37+YX42+#REF!+YX56,"")</f>
        <v/>
      </c>
      <c r="YY59" s="123" t="str">
        <f aca="false">IF(ISNUMBER(outYear),YY37+YY42+#REF!+YY56,"")</f>
        <v/>
      </c>
      <c r="YZ59" s="123" t="str">
        <f aca="false">IF(ISNUMBER(outYear),YZ37+YZ42+#REF!+YZ56,"")</f>
        <v/>
      </c>
      <c r="ZA59" s="123" t="str">
        <f aca="false">IF(ISNUMBER(outYear),ZA37+ZA42+#REF!+ZA56,"")</f>
        <v/>
      </c>
      <c r="ZB59" s="123" t="str">
        <f aca="false">IF(ISNUMBER(outYear),ZB37+ZB42+#REF!+ZB56,"")</f>
        <v/>
      </c>
      <c r="ZC59" s="123" t="str">
        <f aca="false">IF(ISNUMBER(outYear),ZC37+ZC42+#REF!+ZC56,"")</f>
        <v/>
      </c>
      <c r="ZD59" s="123" t="str">
        <f aca="false">IF(ISNUMBER(outYear),ZD37+ZD42+#REF!+ZD56,"")</f>
        <v/>
      </c>
      <c r="ZE59" s="123" t="str">
        <f aca="false">IF(ISNUMBER(outYear),ZE37+ZE42+#REF!+ZE56,"")</f>
        <v/>
      </c>
      <c r="ZF59" s="123" t="str">
        <f aca="false">IF(ISNUMBER(outYear),ZF37+ZF42+#REF!+ZF56,"")</f>
        <v/>
      </c>
      <c r="ZG59" s="123" t="str">
        <f aca="false">IF(ISNUMBER(outYear),ZG37+ZG42+#REF!+ZG56,"")</f>
        <v/>
      </c>
      <c r="ZH59" s="123" t="str">
        <f aca="false">IF(ISNUMBER(outYear),ZH37+ZH42+#REF!+ZH56,"")</f>
        <v/>
      </c>
      <c r="ZI59" s="123" t="str">
        <f aca="false">IF(ISNUMBER(outYear),ZI37+ZI42+#REF!+ZI56,"")</f>
        <v/>
      </c>
      <c r="ZJ59" s="123" t="str">
        <f aca="false">IF(ISNUMBER(outYear),ZJ37+ZJ42+#REF!+ZJ56,"")</f>
        <v/>
      </c>
      <c r="ZK59" s="123" t="str">
        <f aca="false">IF(ISNUMBER(outYear),ZK37+ZK42+#REF!+ZK56,"")</f>
        <v/>
      </c>
      <c r="ZL59" s="123" t="str">
        <f aca="false">IF(ISNUMBER(outYear),ZL37+ZL42+#REF!+ZL56,"")</f>
        <v/>
      </c>
      <c r="ZM59" s="123" t="str">
        <f aca="false">IF(ISNUMBER(outYear),ZM37+ZM42+#REF!+ZM56,"")</f>
        <v/>
      </c>
      <c r="ZN59" s="123" t="str">
        <f aca="false">IF(ISNUMBER(outYear),ZN37+ZN42+#REF!+ZN56,"")</f>
        <v/>
      </c>
      <c r="ZO59" s="123" t="str">
        <f aca="false">IF(ISNUMBER(outYear),ZO37+ZO42+#REF!+ZO56,"")</f>
        <v/>
      </c>
      <c r="ZP59" s="123" t="str">
        <f aca="false">IF(ISNUMBER(outYear),ZP37+ZP42+#REF!+ZP56,"")</f>
        <v/>
      </c>
      <c r="ZQ59" s="123" t="str">
        <f aca="false">IF(ISNUMBER(outYear),ZQ37+ZQ42+#REF!+ZQ56,"")</f>
        <v/>
      </c>
      <c r="ZR59" s="123" t="str">
        <f aca="false">IF(ISNUMBER(outYear),ZR37+ZR42+#REF!+ZR56,"")</f>
        <v/>
      </c>
      <c r="ZS59" s="123" t="str">
        <f aca="false">IF(ISNUMBER(outYear),ZS37+ZS42+#REF!+ZS56,"")</f>
        <v/>
      </c>
      <c r="ZT59" s="123" t="str">
        <f aca="false">IF(ISNUMBER(outYear),ZT37+ZT42+#REF!+ZT56,"")</f>
        <v/>
      </c>
      <c r="ZU59" s="123" t="str">
        <f aca="false">IF(ISNUMBER(outYear),ZU37+ZU42+#REF!+ZU56,"")</f>
        <v/>
      </c>
      <c r="ZV59" s="123" t="str">
        <f aca="false">IF(ISNUMBER(outYear),ZV37+ZV42+#REF!+ZV56,"")</f>
        <v/>
      </c>
      <c r="ZW59" s="123" t="str">
        <f aca="false">IF(ISNUMBER(outYear),ZW37+ZW42+#REF!+ZW56,"")</f>
        <v/>
      </c>
      <c r="ZX59" s="123" t="str">
        <f aca="false">IF(ISNUMBER(outYear),ZX37+ZX42+#REF!+ZX56,"")</f>
        <v/>
      </c>
      <c r="ZY59" s="123" t="str">
        <f aca="false">IF(ISNUMBER(outYear),ZY37+ZY42+#REF!+ZY56,"")</f>
        <v/>
      </c>
      <c r="ZZ59" s="123" t="str">
        <f aca="false">IF(ISNUMBER(outYear),ZZ37+ZZ42+#REF!+ZZ56,"")</f>
        <v/>
      </c>
      <c r="AAA59" s="123" t="str">
        <f aca="false">IF(ISNUMBER(outYear),AAA37+AAA42+#REF!+AAA56,"")</f>
        <v/>
      </c>
      <c r="AAB59" s="123" t="str">
        <f aca="false">IF(ISNUMBER(outYear),AAB37+AAB42+#REF!+AAB56,"")</f>
        <v/>
      </c>
      <c r="AAC59" s="123" t="str">
        <f aca="false">IF(ISNUMBER(outYear),AAC37+AAC42+#REF!+AAC56,"")</f>
        <v/>
      </c>
      <c r="AAD59" s="123" t="str">
        <f aca="false">IF(ISNUMBER(outYear),AAD37+AAD42+#REF!+AAD56,"")</f>
        <v/>
      </c>
      <c r="AAE59" s="123" t="str">
        <f aca="false">IF(ISNUMBER(outYear),AAE37+AAE42+#REF!+AAE56,"")</f>
        <v/>
      </c>
      <c r="AAF59" s="123" t="str">
        <f aca="false">IF(ISNUMBER(outYear),AAF37+AAF42+#REF!+AAF56,"")</f>
        <v/>
      </c>
      <c r="AAG59" s="123" t="str">
        <f aca="false">IF(ISNUMBER(outYear),AAG37+AAG42+#REF!+AAG56,"")</f>
        <v/>
      </c>
      <c r="AAH59" s="123" t="str">
        <f aca="false">IF(ISNUMBER(outYear),AAH37+AAH42+#REF!+AAH56,"")</f>
        <v/>
      </c>
      <c r="AAI59" s="123" t="str">
        <f aca="false">IF(ISNUMBER(outYear),AAI37+AAI42+#REF!+AAI56,"")</f>
        <v/>
      </c>
      <c r="AAJ59" s="123" t="str">
        <f aca="false">IF(ISNUMBER(outYear),AAJ37+AAJ42+#REF!+AAJ56,"")</f>
        <v/>
      </c>
      <c r="AAK59" s="123" t="str">
        <f aca="false">IF(ISNUMBER(outYear),AAK37+AAK42+#REF!+AAK56,"")</f>
        <v/>
      </c>
      <c r="AAL59" s="123" t="str">
        <f aca="false">IF(ISNUMBER(outYear),AAL37+AAL42+#REF!+AAL56,"")</f>
        <v/>
      </c>
      <c r="AAM59" s="123" t="str">
        <f aca="false">IF(ISNUMBER(outYear),AAM37+AAM42+#REF!+AAM56,"")</f>
        <v/>
      </c>
      <c r="AAN59" s="123" t="str">
        <f aca="false">IF(ISNUMBER(outYear),AAN37+AAN42+#REF!+AAN56,"")</f>
        <v/>
      </c>
      <c r="AAO59" s="123" t="str">
        <f aca="false">IF(ISNUMBER(outYear),AAO37+AAO42+#REF!+AAO56,"")</f>
        <v/>
      </c>
      <c r="AAP59" s="123" t="str">
        <f aca="false">IF(ISNUMBER(outYear),AAP37+AAP42+#REF!+AAP56,"")</f>
        <v/>
      </c>
      <c r="AAQ59" s="123" t="str">
        <f aca="false">IF(ISNUMBER(outYear),AAQ37+AAQ42+#REF!+AAQ56,"")</f>
        <v/>
      </c>
      <c r="AAR59" s="123" t="str">
        <f aca="false">IF(ISNUMBER(outYear),AAR37+AAR42+#REF!+AAR56,"")</f>
        <v/>
      </c>
      <c r="AAS59" s="123" t="str">
        <f aca="false">IF(ISNUMBER(outYear),AAS37+AAS42+#REF!+AAS56,"")</f>
        <v/>
      </c>
      <c r="AAT59" s="123" t="str">
        <f aca="false">IF(ISNUMBER(outYear),AAT37+AAT42+#REF!+AAT56,"")</f>
        <v/>
      </c>
      <c r="AAU59" s="123" t="str">
        <f aca="false">IF(ISNUMBER(outYear),AAU37+AAU42+#REF!+AAU56,"")</f>
        <v/>
      </c>
      <c r="AAV59" s="123" t="str">
        <f aca="false">IF(ISNUMBER(outYear),AAV37+AAV42+#REF!+AAV56,"")</f>
        <v/>
      </c>
      <c r="AAW59" s="123" t="str">
        <f aca="false">IF(ISNUMBER(outYear),AAW37+AAW42+#REF!+AAW56,"")</f>
        <v/>
      </c>
      <c r="AAX59" s="123" t="str">
        <f aca="false">IF(ISNUMBER(outYear),AAX37+AAX42+#REF!+AAX56,"")</f>
        <v/>
      </c>
      <c r="AAY59" s="123" t="str">
        <f aca="false">IF(ISNUMBER(outYear),AAY37+AAY42+#REF!+AAY56,"")</f>
        <v/>
      </c>
      <c r="AAZ59" s="123" t="str">
        <f aca="false">IF(ISNUMBER(outYear),AAZ37+AAZ42+#REF!+AAZ56,"")</f>
        <v/>
      </c>
      <c r="ABA59" s="123" t="str">
        <f aca="false">IF(ISNUMBER(outYear),ABA37+ABA42+#REF!+ABA56,"")</f>
        <v/>
      </c>
      <c r="ABB59" s="123" t="str">
        <f aca="false">IF(ISNUMBER(outYear),ABB37+ABB42+#REF!+ABB56,"")</f>
        <v/>
      </c>
      <c r="ABC59" s="123" t="str">
        <f aca="false">IF(ISNUMBER(outYear),ABC37+ABC42+#REF!+ABC56,"")</f>
        <v/>
      </c>
      <c r="ABD59" s="123" t="str">
        <f aca="false">IF(ISNUMBER(outYear),ABD37+ABD42+#REF!+ABD56,"")</f>
        <v/>
      </c>
      <c r="ABE59" s="123" t="str">
        <f aca="false">IF(ISNUMBER(outYear),ABE37+ABE42+#REF!+ABE56,"")</f>
        <v/>
      </c>
      <c r="ABF59" s="123" t="str">
        <f aca="false">IF(ISNUMBER(outYear),ABF37+ABF42+#REF!+ABF56,"")</f>
        <v/>
      </c>
      <c r="ABG59" s="123" t="str">
        <f aca="false">IF(ISNUMBER(outYear),ABG37+ABG42+#REF!+ABG56,"")</f>
        <v/>
      </c>
      <c r="ABH59" s="123" t="str">
        <f aca="false">IF(ISNUMBER(outYear),ABH37+ABH42+#REF!+ABH56,"")</f>
        <v/>
      </c>
      <c r="ABI59" s="123" t="str">
        <f aca="false">IF(ISNUMBER(outYear),ABI37+ABI42+#REF!+ABI56,"")</f>
        <v/>
      </c>
      <c r="ABJ59" s="123" t="str">
        <f aca="false">IF(ISNUMBER(outYear),ABJ37+ABJ42+#REF!+ABJ56,"")</f>
        <v/>
      </c>
      <c r="ABK59" s="123" t="str">
        <f aca="false">IF(ISNUMBER(outYear),ABK37+ABK42+#REF!+ABK56,"")</f>
        <v/>
      </c>
      <c r="ABL59" s="123" t="str">
        <f aca="false">IF(ISNUMBER(outYear),ABL37+ABL42+#REF!+ABL56,"")</f>
        <v/>
      </c>
      <c r="ABM59" s="123" t="str">
        <f aca="false">IF(ISNUMBER(outYear),ABM37+ABM42+#REF!+ABM56,"")</f>
        <v/>
      </c>
      <c r="ABN59" s="123" t="str">
        <f aca="false">IF(ISNUMBER(outYear),ABN37+ABN42+#REF!+ABN56,"")</f>
        <v/>
      </c>
      <c r="ABO59" s="123" t="str">
        <f aca="false">IF(ISNUMBER(outYear),ABO37+ABO42+#REF!+ABO56,"")</f>
        <v/>
      </c>
      <c r="ABP59" s="123" t="str">
        <f aca="false">IF(ISNUMBER(outYear),ABP37+ABP42+#REF!+ABP56,"")</f>
        <v/>
      </c>
      <c r="ABQ59" s="123" t="str">
        <f aca="false">IF(ISNUMBER(outYear),ABQ37+ABQ42+#REF!+ABQ56,"")</f>
        <v/>
      </c>
      <c r="ABR59" s="123" t="str">
        <f aca="false">IF(ISNUMBER(outYear),ABR37+ABR42+#REF!+ABR56,"")</f>
        <v/>
      </c>
      <c r="ABS59" s="123" t="str">
        <f aca="false">IF(ISNUMBER(outYear),ABS37+ABS42+#REF!+ABS56,"")</f>
        <v/>
      </c>
      <c r="ABT59" s="123" t="str">
        <f aca="false">IF(ISNUMBER(outYear),ABT37+ABT42+#REF!+ABT56,"")</f>
        <v/>
      </c>
      <c r="ABU59" s="123" t="str">
        <f aca="false">IF(ISNUMBER(outYear),ABU37+ABU42+#REF!+ABU56,"")</f>
        <v/>
      </c>
      <c r="ABV59" s="123" t="str">
        <f aca="false">IF(ISNUMBER(outYear),ABV37+ABV42+#REF!+ABV56,"")</f>
        <v/>
      </c>
      <c r="ABW59" s="123" t="str">
        <f aca="false">IF(ISNUMBER(outYear),ABW37+ABW42+#REF!+ABW56,"")</f>
        <v/>
      </c>
      <c r="ABX59" s="123" t="str">
        <f aca="false">IF(ISNUMBER(outYear),ABX37+ABX42+#REF!+ABX56,"")</f>
        <v/>
      </c>
      <c r="ABY59" s="123" t="str">
        <f aca="false">IF(ISNUMBER(outYear),ABY37+ABY42+#REF!+ABY56,"")</f>
        <v/>
      </c>
      <c r="ABZ59" s="123" t="str">
        <f aca="false">IF(ISNUMBER(outYear),ABZ37+ABZ42+#REF!+ABZ56,"")</f>
        <v/>
      </c>
      <c r="ACA59" s="123" t="str">
        <f aca="false">IF(ISNUMBER(outYear),ACA37+ACA42+#REF!+ACA56,"")</f>
        <v/>
      </c>
      <c r="ACB59" s="123" t="str">
        <f aca="false">IF(ISNUMBER(outYear),ACB37+ACB42+#REF!+ACB56,"")</f>
        <v/>
      </c>
      <c r="ACC59" s="123" t="str">
        <f aca="false">IF(ISNUMBER(outYear),ACC37+ACC42+#REF!+ACC56,"")</f>
        <v/>
      </c>
      <c r="ACD59" s="123" t="str">
        <f aca="false">IF(ISNUMBER(outYear),ACD37+ACD42+#REF!+ACD56,"")</f>
        <v/>
      </c>
      <c r="ACE59" s="123" t="str">
        <f aca="false">IF(ISNUMBER(outYear),ACE37+ACE42+#REF!+ACE56,"")</f>
        <v/>
      </c>
      <c r="ACF59" s="123" t="str">
        <f aca="false">IF(ISNUMBER(outYear),ACF37+ACF42+#REF!+ACF56,"")</f>
        <v/>
      </c>
      <c r="ACG59" s="123" t="str">
        <f aca="false">IF(ISNUMBER(outYear),ACG37+ACG42+#REF!+ACG56,"")</f>
        <v/>
      </c>
      <c r="ACH59" s="123" t="str">
        <f aca="false">IF(ISNUMBER(outYear),ACH37+ACH42+#REF!+ACH56,"")</f>
        <v/>
      </c>
      <c r="ACI59" s="123" t="str">
        <f aca="false">IF(ISNUMBER(outYear),ACI37+ACI42+#REF!+ACI56,"")</f>
        <v/>
      </c>
      <c r="ACJ59" s="123" t="str">
        <f aca="false">IF(ISNUMBER(outYear),ACJ37+ACJ42+#REF!+ACJ56,"")</f>
        <v/>
      </c>
      <c r="ACK59" s="123" t="str">
        <f aca="false">IF(ISNUMBER(outYear),ACK37+ACK42+#REF!+ACK56,"")</f>
        <v/>
      </c>
      <c r="ACL59" s="123" t="str">
        <f aca="false">IF(ISNUMBER(outYear),ACL37+ACL42+#REF!+ACL56,"")</f>
        <v/>
      </c>
      <c r="ACM59" s="123" t="str">
        <f aca="false">IF(ISNUMBER(outYear),ACM37+ACM42+#REF!+ACM56,"")</f>
        <v/>
      </c>
      <c r="ACN59" s="123" t="str">
        <f aca="false">IF(ISNUMBER(outYear),ACN37+ACN42+#REF!+ACN56,"")</f>
        <v/>
      </c>
      <c r="ACO59" s="123" t="str">
        <f aca="false">IF(ISNUMBER(outYear),ACO37+ACO42+#REF!+ACO56,"")</f>
        <v/>
      </c>
      <c r="ACP59" s="123" t="str">
        <f aca="false">IF(ISNUMBER(outYear),ACP37+ACP42+#REF!+ACP56,"")</f>
        <v/>
      </c>
      <c r="ACQ59" s="123" t="str">
        <f aca="false">IF(ISNUMBER(outYear),ACQ37+ACQ42+#REF!+ACQ56,"")</f>
        <v/>
      </c>
      <c r="ACR59" s="123" t="str">
        <f aca="false">IF(ISNUMBER(outYear),ACR37+ACR42+#REF!+ACR56,"")</f>
        <v/>
      </c>
      <c r="ACS59" s="123" t="str">
        <f aca="false">IF(ISNUMBER(outYear),ACS37+ACS42+#REF!+ACS56,"")</f>
        <v/>
      </c>
      <c r="ACT59" s="123" t="str">
        <f aca="false">IF(ISNUMBER(outYear),ACT37+ACT42+#REF!+ACT56,"")</f>
        <v/>
      </c>
      <c r="ACU59" s="123" t="str">
        <f aca="false">IF(ISNUMBER(outYear),ACU37+ACU42+#REF!+ACU56,"")</f>
        <v/>
      </c>
      <c r="ACV59" s="123" t="str">
        <f aca="false">IF(ISNUMBER(outYear),ACV37+ACV42+#REF!+ACV56,"")</f>
        <v/>
      </c>
      <c r="ACW59" s="123" t="str">
        <f aca="false">IF(ISNUMBER(outYear),ACW37+ACW42+#REF!+ACW56,"")</f>
        <v/>
      </c>
      <c r="ACX59" s="123" t="str">
        <f aca="false">IF(ISNUMBER(outYear),ACX37+ACX42+#REF!+ACX56,"")</f>
        <v/>
      </c>
      <c r="ACY59" s="123" t="str">
        <f aca="false">IF(ISNUMBER(outYear),ACY37+ACY42+#REF!+ACY56,"")</f>
        <v/>
      </c>
      <c r="ACZ59" s="123" t="str">
        <f aca="false">IF(ISNUMBER(outYear),ACZ37+ACZ42+#REF!+ACZ56,"")</f>
        <v/>
      </c>
      <c r="ADA59" s="123" t="str">
        <f aca="false">IF(ISNUMBER(outYear),ADA37+ADA42+#REF!+ADA56,"")</f>
        <v/>
      </c>
      <c r="ADB59" s="123" t="str">
        <f aca="false">IF(ISNUMBER(outYear),ADB37+ADB42+#REF!+ADB56,"")</f>
        <v/>
      </c>
      <c r="ADC59" s="123" t="str">
        <f aca="false">IF(ISNUMBER(outYear),ADC37+ADC42+#REF!+ADC56,"")</f>
        <v/>
      </c>
      <c r="ADD59" s="123" t="str">
        <f aca="false">IF(ISNUMBER(outYear),ADD37+ADD42+#REF!+ADD56,"")</f>
        <v/>
      </c>
      <c r="ADE59" s="123" t="str">
        <f aca="false">IF(ISNUMBER(outYear),ADE37+ADE42+#REF!+ADE56,"")</f>
        <v/>
      </c>
      <c r="ADF59" s="123" t="str">
        <f aca="false">IF(ISNUMBER(outYear),ADF37+ADF42+#REF!+ADF56,"")</f>
        <v/>
      </c>
      <c r="ADG59" s="123" t="str">
        <f aca="false">IF(ISNUMBER(outYear),ADG37+ADG42+#REF!+ADG56,"")</f>
        <v/>
      </c>
      <c r="ADH59" s="123" t="str">
        <f aca="false">IF(ISNUMBER(outYear),ADH37+ADH42+#REF!+ADH56,"")</f>
        <v/>
      </c>
      <c r="ADI59" s="123" t="str">
        <f aca="false">IF(ISNUMBER(outYear),ADI37+ADI42+#REF!+ADI56,"")</f>
        <v/>
      </c>
      <c r="ADJ59" s="123" t="str">
        <f aca="false">IF(ISNUMBER(outYear),ADJ37+ADJ42+#REF!+ADJ56,"")</f>
        <v/>
      </c>
      <c r="ADK59" s="123" t="str">
        <f aca="false">IF(ISNUMBER(outYear),ADK37+ADK42+#REF!+ADK56,"")</f>
        <v/>
      </c>
      <c r="ADL59" s="123" t="str">
        <f aca="false">IF(ISNUMBER(outYear),ADL37+ADL42+#REF!+ADL56,"")</f>
        <v/>
      </c>
      <c r="ADM59" s="123" t="str">
        <f aca="false">IF(ISNUMBER(outYear),ADM37+ADM42+#REF!+ADM56,"")</f>
        <v/>
      </c>
      <c r="ADN59" s="123" t="str">
        <f aca="false">IF(ISNUMBER(outYear),ADN37+ADN42+#REF!+ADN56,"")</f>
        <v/>
      </c>
      <c r="ADO59" s="123" t="str">
        <f aca="false">IF(ISNUMBER(outYear),ADO37+ADO42+#REF!+ADO56,"")</f>
        <v/>
      </c>
      <c r="ADP59" s="123" t="str">
        <f aca="false">IF(ISNUMBER(outYear),ADP37+ADP42+#REF!+ADP56,"")</f>
        <v/>
      </c>
      <c r="ADQ59" s="123" t="str">
        <f aca="false">IF(ISNUMBER(outYear),ADQ37+ADQ42+#REF!+ADQ56,"")</f>
        <v/>
      </c>
      <c r="ADR59" s="123" t="str">
        <f aca="false">IF(ISNUMBER(outYear),ADR37+ADR42+#REF!+ADR56,"")</f>
        <v/>
      </c>
      <c r="ADS59" s="123" t="str">
        <f aca="false">IF(ISNUMBER(outYear),ADS37+ADS42+#REF!+ADS56,"")</f>
        <v/>
      </c>
      <c r="ADT59" s="123" t="str">
        <f aca="false">IF(ISNUMBER(outYear),ADT37+ADT42+#REF!+ADT56,"")</f>
        <v/>
      </c>
      <c r="ADU59" s="123" t="str">
        <f aca="false">IF(ISNUMBER(outYear),ADU37+ADU42+#REF!+ADU56,"")</f>
        <v/>
      </c>
      <c r="ADV59" s="123" t="str">
        <f aca="false">IF(ISNUMBER(outYear),ADV37+ADV42+#REF!+ADV56,"")</f>
        <v/>
      </c>
      <c r="ADW59" s="123" t="str">
        <f aca="false">IF(ISNUMBER(outYear),ADW37+ADW42+#REF!+ADW56,"")</f>
        <v/>
      </c>
      <c r="ADX59" s="123" t="str">
        <f aca="false">IF(ISNUMBER(outYear),ADX37+ADX42+#REF!+ADX56,"")</f>
        <v/>
      </c>
      <c r="ADY59" s="123" t="str">
        <f aca="false">IF(ISNUMBER(outYear),ADY37+ADY42+#REF!+ADY56,"")</f>
        <v/>
      </c>
      <c r="ADZ59" s="123" t="str">
        <f aca="false">IF(ISNUMBER(outYear),ADZ37+ADZ42+#REF!+ADZ56,"")</f>
        <v/>
      </c>
      <c r="AEA59" s="123" t="str">
        <f aca="false">IF(ISNUMBER(outYear),AEA37+AEA42+#REF!+AEA56,"")</f>
        <v/>
      </c>
      <c r="AEB59" s="123" t="str">
        <f aca="false">IF(ISNUMBER(outYear),AEB37+AEB42+#REF!+AEB56,"")</f>
        <v/>
      </c>
      <c r="AEC59" s="123" t="str">
        <f aca="false">IF(ISNUMBER(outYear),AEC37+AEC42+#REF!+AEC56,"")</f>
        <v/>
      </c>
      <c r="AED59" s="123" t="str">
        <f aca="false">IF(ISNUMBER(outYear),AED37+AED42+#REF!+AED56,"")</f>
        <v/>
      </c>
      <c r="AEE59" s="123" t="str">
        <f aca="false">IF(ISNUMBER(outYear),AEE37+AEE42+#REF!+AEE56,"")</f>
        <v/>
      </c>
      <c r="AEF59" s="123" t="str">
        <f aca="false">IF(ISNUMBER(outYear),AEF37+AEF42+#REF!+AEF56,"")</f>
        <v/>
      </c>
      <c r="AEG59" s="123" t="str">
        <f aca="false">IF(ISNUMBER(outYear),AEG37+AEG42+#REF!+AEG56,"")</f>
        <v/>
      </c>
      <c r="AEH59" s="123" t="str">
        <f aca="false">IF(ISNUMBER(outYear),AEH37+AEH42+#REF!+AEH56,"")</f>
        <v/>
      </c>
      <c r="AEI59" s="123" t="str">
        <f aca="false">IF(ISNUMBER(outYear),AEI37+AEI42+#REF!+AEI56,"")</f>
        <v/>
      </c>
      <c r="AEJ59" s="123" t="str">
        <f aca="false">IF(ISNUMBER(outYear),AEJ37+AEJ42+#REF!+AEJ56,"")</f>
        <v/>
      </c>
      <c r="AEK59" s="123" t="str">
        <f aca="false">IF(ISNUMBER(outYear),AEK37+AEK42+#REF!+AEK56,"")</f>
        <v/>
      </c>
      <c r="AEL59" s="123" t="str">
        <f aca="false">IF(ISNUMBER(outYear),AEL37+AEL42+#REF!+AEL56,"")</f>
        <v/>
      </c>
      <c r="AEM59" s="123" t="str">
        <f aca="false">IF(ISNUMBER(outYear),AEM37+AEM42+#REF!+AEM56,"")</f>
        <v/>
      </c>
      <c r="AEN59" s="123" t="str">
        <f aca="false">IF(ISNUMBER(outYear),AEN37+AEN42+#REF!+AEN56,"")</f>
        <v/>
      </c>
      <c r="AEO59" s="123" t="str">
        <f aca="false">IF(ISNUMBER(outYear),AEO37+AEO42+#REF!+AEO56,"")</f>
        <v/>
      </c>
      <c r="AEP59" s="123" t="str">
        <f aca="false">IF(ISNUMBER(outYear),AEP37+AEP42+#REF!+AEP56,"")</f>
        <v/>
      </c>
      <c r="AEQ59" s="123" t="str">
        <f aca="false">IF(ISNUMBER(outYear),AEQ37+AEQ42+#REF!+AEQ56,"")</f>
        <v/>
      </c>
      <c r="AER59" s="123" t="str">
        <f aca="false">IF(ISNUMBER(outYear),AER37+AER42+#REF!+AER56,"")</f>
        <v/>
      </c>
      <c r="AES59" s="123" t="str">
        <f aca="false">IF(ISNUMBER(outYear),AES37+AES42+#REF!+AES56,"")</f>
        <v/>
      </c>
      <c r="AET59" s="123" t="str">
        <f aca="false">IF(ISNUMBER(outYear),AET37+AET42+#REF!+AET56,"")</f>
        <v/>
      </c>
      <c r="AEU59" s="123" t="str">
        <f aca="false">IF(ISNUMBER(outYear),AEU37+AEU42+#REF!+AEU56,"")</f>
        <v/>
      </c>
      <c r="AEV59" s="123" t="str">
        <f aca="false">IF(ISNUMBER(outYear),AEV37+AEV42+#REF!+AEV56,"")</f>
        <v/>
      </c>
      <c r="AEW59" s="123" t="str">
        <f aca="false">IF(ISNUMBER(outYear),AEW37+AEW42+#REF!+AEW56,"")</f>
        <v/>
      </c>
      <c r="AEX59" s="123" t="str">
        <f aca="false">IF(ISNUMBER(outYear),AEX37+AEX42+#REF!+AEX56,"")</f>
        <v/>
      </c>
      <c r="AEY59" s="123" t="str">
        <f aca="false">IF(ISNUMBER(outYear),AEY37+AEY42+#REF!+AEY56,"")</f>
        <v/>
      </c>
      <c r="AEZ59" s="123" t="str">
        <f aca="false">IF(ISNUMBER(outYear),AEZ37+AEZ42+#REF!+AEZ56,"")</f>
        <v/>
      </c>
      <c r="AFA59" s="123" t="str">
        <f aca="false">IF(ISNUMBER(outYear),AFA37+AFA42+#REF!+AFA56,"")</f>
        <v/>
      </c>
      <c r="AFB59" s="123" t="str">
        <f aca="false">IF(ISNUMBER(outYear),AFB37+AFB42+#REF!+AFB56,"")</f>
        <v/>
      </c>
      <c r="AFC59" s="123" t="str">
        <f aca="false">IF(ISNUMBER(outYear),AFC37+AFC42+#REF!+AFC56,"")</f>
        <v/>
      </c>
      <c r="AFD59" s="123" t="str">
        <f aca="false">IF(ISNUMBER(outYear),AFD37+AFD42+#REF!+AFD56,"")</f>
        <v/>
      </c>
      <c r="AFE59" s="123" t="str">
        <f aca="false">IF(ISNUMBER(outYear),AFE37+AFE42+#REF!+AFE56,"")</f>
        <v/>
      </c>
      <c r="AFF59" s="123" t="str">
        <f aca="false">IF(ISNUMBER(outYear),AFF37+AFF42+#REF!+AFF56,"")</f>
        <v/>
      </c>
      <c r="AFG59" s="123" t="str">
        <f aca="false">IF(ISNUMBER(outYear),AFG37+AFG42+#REF!+AFG56,"")</f>
        <v/>
      </c>
      <c r="AFH59" s="123" t="str">
        <f aca="false">IF(ISNUMBER(outYear),AFH37+AFH42+#REF!+AFH56,"")</f>
        <v/>
      </c>
      <c r="AFI59" s="123" t="str">
        <f aca="false">IF(ISNUMBER(outYear),AFI37+AFI42+#REF!+AFI56,"")</f>
        <v/>
      </c>
      <c r="AFJ59" s="123" t="str">
        <f aca="false">IF(ISNUMBER(outYear),AFJ37+AFJ42+#REF!+AFJ56,"")</f>
        <v/>
      </c>
      <c r="AFK59" s="123" t="str">
        <f aca="false">IF(ISNUMBER(outYear),AFK37+AFK42+#REF!+AFK56,"")</f>
        <v/>
      </c>
      <c r="AFL59" s="123" t="str">
        <f aca="false">IF(ISNUMBER(outYear),AFL37+AFL42+#REF!+AFL56,"")</f>
        <v/>
      </c>
      <c r="AFM59" s="123" t="str">
        <f aca="false">IF(ISNUMBER(outYear),AFM37+AFM42+#REF!+AFM56,"")</f>
        <v/>
      </c>
      <c r="AFN59" s="123" t="str">
        <f aca="false">IF(ISNUMBER(outYear),AFN37+AFN42+#REF!+AFN56,"")</f>
        <v/>
      </c>
      <c r="AFO59" s="123" t="str">
        <f aca="false">IF(ISNUMBER(outYear),AFO37+AFO42+#REF!+AFO56,"")</f>
        <v/>
      </c>
      <c r="AFP59" s="123" t="str">
        <f aca="false">IF(ISNUMBER(outYear),AFP37+AFP42+#REF!+AFP56,"")</f>
        <v/>
      </c>
      <c r="AFQ59" s="123" t="str">
        <f aca="false">IF(ISNUMBER(outYear),AFQ37+AFQ42+#REF!+AFQ56,"")</f>
        <v/>
      </c>
      <c r="AFR59" s="123" t="str">
        <f aca="false">IF(ISNUMBER(outYear),AFR37+AFR42+#REF!+AFR56,"")</f>
        <v/>
      </c>
      <c r="AFS59" s="123" t="str">
        <f aca="false">IF(ISNUMBER(outYear),AFS37+AFS42+#REF!+AFS56,"")</f>
        <v/>
      </c>
      <c r="AFT59" s="123" t="str">
        <f aca="false">IF(ISNUMBER(outYear),AFT37+AFT42+#REF!+AFT56,"")</f>
        <v/>
      </c>
      <c r="AFU59" s="123" t="str">
        <f aca="false">IF(ISNUMBER(outYear),AFU37+AFU42+#REF!+AFU56,"")</f>
        <v/>
      </c>
      <c r="AFV59" s="123" t="str">
        <f aca="false">IF(ISNUMBER(outYear),AFV37+AFV42+#REF!+AFV56,"")</f>
        <v/>
      </c>
      <c r="AFW59" s="123" t="str">
        <f aca="false">IF(ISNUMBER(outYear),AFW37+AFW42+#REF!+AFW56,"")</f>
        <v/>
      </c>
      <c r="AFX59" s="123" t="str">
        <f aca="false">IF(ISNUMBER(outYear),AFX37+AFX42+#REF!+AFX56,"")</f>
        <v/>
      </c>
      <c r="AFY59" s="123" t="str">
        <f aca="false">IF(ISNUMBER(outYear),AFY37+AFY42+#REF!+AFY56,"")</f>
        <v/>
      </c>
      <c r="AFZ59" s="123" t="str">
        <f aca="false">IF(ISNUMBER(outYear),AFZ37+AFZ42+#REF!+AFZ56,"")</f>
        <v/>
      </c>
      <c r="AGA59" s="123" t="str">
        <f aca="false">IF(ISNUMBER(outYear),AGA37+AGA42+#REF!+AGA56,"")</f>
        <v/>
      </c>
      <c r="AGB59" s="123" t="str">
        <f aca="false">IF(ISNUMBER(outYear),AGB37+AGB42+#REF!+AGB56,"")</f>
        <v/>
      </c>
      <c r="AGC59" s="123" t="str">
        <f aca="false">IF(ISNUMBER(outYear),AGC37+AGC42+#REF!+AGC56,"")</f>
        <v/>
      </c>
      <c r="AGD59" s="123" t="str">
        <f aca="false">IF(ISNUMBER(outYear),AGD37+AGD42+#REF!+AGD56,"")</f>
        <v/>
      </c>
      <c r="AGE59" s="123" t="str">
        <f aca="false">IF(ISNUMBER(outYear),AGE37+AGE42+#REF!+AGE56,"")</f>
        <v/>
      </c>
      <c r="AGF59" s="123" t="str">
        <f aca="false">IF(ISNUMBER(outYear),AGF37+AGF42+#REF!+AGF56,"")</f>
        <v/>
      </c>
      <c r="AGG59" s="123" t="str">
        <f aca="false">IF(ISNUMBER(outYear),AGG37+AGG42+#REF!+AGG56,"")</f>
        <v/>
      </c>
      <c r="AGH59" s="123" t="str">
        <f aca="false">IF(ISNUMBER(outYear),AGH37+AGH42+#REF!+AGH56,"")</f>
        <v/>
      </c>
      <c r="AGI59" s="123" t="str">
        <f aca="false">IF(ISNUMBER(outYear),AGI37+AGI42+#REF!+AGI56,"")</f>
        <v/>
      </c>
      <c r="AGJ59" s="123" t="str">
        <f aca="false">IF(ISNUMBER(outYear),AGJ37+AGJ42+#REF!+AGJ56,"")</f>
        <v/>
      </c>
      <c r="AGK59" s="123" t="str">
        <f aca="false">IF(ISNUMBER(outYear),AGK37+AGK42+#REF!+AGK56,"")</f>
        <v/>
      </c>
      <c r="AGL59" s="123" t="str">
        <f aca="false">IF(ISNUMBER(outYear),AGL37+AGL42+#REF!+AGL56,"")</f>
        <v/>
      </c>
      <c r="AGM59" s="123" t="str">
        <f aca="false">IF(ISNUMBER(outYear),AGM37+AGM42+#REF!+AGM56,"")</f>
        <v/>
      </c>
      <c r="AGN59" s="123" t="str">
        <f aca="false">IF(ISNUMBER(outYear),AGN37+AGN42+#REF!+AGN56,"")</f>
        <v/>
      </c>
      <c r="AGO59" s="123" t="str">
        <f aca="false">IF(ISNUMBER(outYear),AGO37+AGO42+#REF!+AGO56,"")</f>
        <v/>
      </c>
      <c r="AGP59" s="123" t="str">
        <f aca="false">IF(ISNUMBER(outYear),AGP37+AGP42+#REF!+AGP56,"")</f>
        <v/>
      </c>
      <c r="AGQ59" s="123" t="str">
        <f aca="false">IF(ISNUMBER(outYear),AGQ37+AGQ42+#REF!+AGQ56,"")</f>
        <v/>
      </c>
      <c r="AGR59" s="123" t="str">
        <f aca="false">IF(ISNUMBER(outYear),AGR37+AGR42+#REF!+AGR56,"")</f>
        <v/>
      </c>
      <c r="AGS59" s="123" t="str">
        <f aca="false">IF(ISNUMBER(outYear),AGS37+AGS42+#REF!+AGS56,"")</f>
        <v/>
      </c>
      <c r="AGT59" s="123" t="str">
        <f aca="false">IF(ISNUMBER(outYear),AGT37+AGT42+#REF!+AGT56,"")</f>
        <v/>
      </c>
      <c r="AGU59" s="123" t="str">
        <f aca="false">IF(ISNUMBER(outYear),AGU37+AGU42+#REF!+AGU56,"")</f>
        <v/>
      </c>
      <c r="AGV59" s="123" t="str">
        <f aca="false">IF(ISNUMBER(outYear),AGV37+AGV42+#REF!+AGV56,"")</f>
        <v/>
      </c>
      <c r="AGW59" s="123" t="str">
        <f aca="false">IF(ISNUMBER(outYear),AGW37+AGW42+#REF!+AGW56,"")</f>
        <v/>
      </c>
      <c r="AGX59" s="123" t="str">
        <f aca="false">IF(ISNUMBER(outYear),AGX37+AGX42+#REF!+AGX56,"")</f>
        <v/>
      </c>
      <c r="AGY59" s="123" t="str">
        <f aca="false">IF(ISNUMBER(outYear),AGY37+AGY42+#REF!+AGY56,"")</f>
        <v/>
      </c>
      <c r="AGZ59" s="123" t="str">
        <f aca="false">IF(ISNUMBER(outYear),AGZ37+AGZ42+#REF!+AGZ56,"")</f>
        <v/>
      </c>
      <c r="AHA59" s="123" t="str">
        <f aca="false">IF(ISNUMBER(outYear),AHA37+AHA42+#REF!+AHA56,"")</f>
        <v/>
      </c>
      <c r="AHB59" s="123" t="str">
        <f aca="false">IF(ISNUMBER(outYear),AHB37+AHB42+#REF!+AHB56,"")</f>
        <v/>
      </c>
      <c r="AHC59" s="123" t="str">
        <f aca="false">IF(ISNUMBER(outYear),AHC37+AHC42+#REF!+AHC56,"")</f>
        <v/>
      </c>
      <c r="AHD59" s="123" t="str">
        <f aca="false">IF(ISNUMBER(outYear),AHD37+AHD42+#REF!+AHD56,"")</f>
        <v/>
      </c>
      <c r="AHE59" s="123" t="str">
        <f aca="false">IF(ISNUMBER(outYear),AHE37+AHE42+#REF!+AHE56,"")</f>
        <v/>
      </c>
      <c r="AHF59" s="123" t="str">
        <f aca="false">IF(ISNUMBER(outYear),AHF37+AHF42+#REF!+AHF56,"")</f>
        <v/>
      </c>
      <c r="AHG59" s="123" t="str">
        <f aca="false">IF(ISNUMBER(outYear),AHG37+AHG42+#REF!+AHG56,"")</f>
        <v/>
      </c>
      <c r="AHH59" s="123" t="str">
        <f aca="false">IF(ISNUMBER(outYear),AHH37+AHH42+#REF!+AHH56,"")</f>
        <v/>
      </c>
      <c r="AHI59" s="123" t="str">
        <f aca="false">IF(ISNUMBER(outYear),AHI37+AHI42+#REF!+AHI56,"")</f>
        <v/>
      </c>
      <c r="AHJ59" s="123" t="str">
        <f aca="false">IF(ISNUMBER(outYear),AHJ37+AHJ42+#REF!+AHJ56,"")</f>
        <v/>
      </c>
      <c r="AHK59" s="123" t="str">
        <f aca="false">IF(ISNUMBER(outYear),AHK37+AHK42+#REF!+AHK56,"")</f>
        <v/>
      </c>
      <c r="AHL59" s="123" t="str">
        <f aca="false">IF(ISNUMBER(outYear),AHL37+AHL42+#REF!+AHL56,"")</f>
        <v/>
      </c>
      <c r="AHM59" s="123" t="str">
        <f aca="false">IF(ISNUMBER(outYear),AHM37+AHM42+#REF!+AHM56,"")</f>
        <v/>
      </c>
      <c r="AHN59" s="123" t="str">
        <f aca="false">IF(ISNUMBER(outYear),AHN37+AHN42+#REF!+AHN56,"")</f>
        <v/>
      </c>
      <c r="AHO59" s="123" t="str">
        <f aca="false">IF(ISNUMBER(outYear),AHO37+AHO42+#REF!+AHO56,"")</f>
        <v/>
      </c>
      <c r="AHP59" s="123" t="str">
        <f aca="false">IF(ISNUMBER(outYear),AHP37+AHP42+#REF!+AHP56,"")</f>
        <v/>
      </c>
      <c r="AHQ59" s="123" t="str">
        <f aca="false">IF(ISNUMBER(outYear),AHQ37+AHQ42+#REF!+AHQ56,"")</f>
        <v/>
      </c>
      <c r="AHR59" s="123" t="str">
        <f aca="false">IF(ISNUMBER(outYear),AHR37+AHR42+#REF!+AHR56,"")</f>
        <v/>
      </c>
      <c r="AHS59" s="123" t="str">
        <f aca="false">IF(ISNUMBER(outYear),AHS37+AHS42+#REF!+AHS56,"")</f>
        <v/>
      </c>
      <c r="AHT59" s="123" t="str">
        <f aca="false">IF(ISNUMBER(outYear),AHT37+AHT42+#REF!+AHT56,"")</f>
        <v/>
      </c>
      <c r="AHU59" s="123" t="str">
        <f aca="false">IF(ISNUMBER(outYear),AHU37+AHU42+#REF!+AHU56,"")</f>
        <v/>
      </c>
      <c r="AHV59" s="123" t="str">
        <f aca="false">IF(ISNUMBER(outYear),AHV37+AHV42+#REF!+AHV56,"")</f>
        <v/>
      </c>
      <c r="AHW59" s="123" t="str">
        <f aca="false">IF(ISNUMBER(outYear),AHW37+AHW42+#REF!+AHW56,"")</f>
        <v/>
      </c>
      <c r="AHX59" s="123" t="str">
        <f aca="false">IF(ISNUMBER(outYear),AHX37+AHX42+#REF!+AHX56,"")</f>
        <v/>
      </c>
      <c r="AHY59" s="123" t="str">
        <f aca="false">IF(ISNUMBER(outYear),AHY37+AHY42+#REF!+AHY56,"")</f>
        <v/>
      </c>
      <c r="AHZ59" s="123" t="str">
        <f aca="false">IF(ISNUMBER(outYear),AHZ37+AHZ42+#REF!+AHZ56,"")</f>
        <v/>
      </c>
      <c r="AIA59" s="123" t="str">
        <f aca="false">IF(ISNUMBER(outYear),AIA37+AIA42+#REF!+AIA56,"")</f>
        <v/>
      </c>
      <c r="AIB59" s="123" t="str">
        <f aca="false">IF(ISNUMBER(outYear),AIB37+AIB42+#REF!+AIB56,"")</f>
        <v/>
      </c>
      <c r="AIC59" s="123" t="str">
        <f aca="false">IF(ISNUMBER(outYear),AIC37+AIC42+#REF!+AIC56,"")</f>
        <v/>
      </c>
      <c r="AID59" s="123" t="str">
        <f aca="false">IF(ISNUMBER(outYear),AID37+AID42+#REF!+AID56,"")</f>
        <v/>
      </c>
      <c r="AIE59" s="123" t="str">
        <f aca="false">IF(ISNUMBER(outYear),AIE37+AIE42+#REF!+AIE56,"")</f>
        <v/>
      </c>
      <c r="AIF59" s="123" t="str">
        <f aca="false">IF(ISNUMBER(outYear),AIF37+AIF42+#REF!+AIF56,"")</f>
        <v/>
      </c>
      <c r="AIG59" s="123" t="str">
        <f aca="false">IF(ISNUMBER(outYear),AIG37+AIG42+#REF!+AIG56,"")</f>
        <v/>
      </c>
      <c r="AIH59" s="123" t="str">
        <f aca="false">IF(ISNUMBER(outYear),AIH37+AIH42+#REF!+AIH56,"")</f>
        <v/>
      </c>
      <c r="AII59" s="123" t="str">
        <f aca="false">IF(ISNUMBER(outYear),AII37+AII42+#REF!+AII56,"")</f>
        <v/>
      </c>
      <c r="AIJ59" s="123" t="str">
        <f aca="false">IF(ISNUMBER(outYear),AIJ37+AIJ42+#REF!+AIJ56,"")</f>
        <v/>
      </c>
      <c r="AIK59" s="123" t="str">
        <f aca="false">IF(ISNUMBER(outYear),AIK37+AIK42+#REF!+AIK56,"")</f>
        <v/>
      </c>
      <c r="AIL59" s="123" t="str">
        <f aca="false">IF(ISNUMBER(outYear),AIL37+AIL42+#REF!+AIL56,"")</f>
        <v/>
      </c>
      <c r="AIM59" s="123" t="str">
        <f aca="false">IF(ISNUMBER(outYear),AIM37+AIM42+#REF!+AIM56,"")</f>
        <v/>
      </c>
      <c r="AIN59" s="123" t="str">
        <f aca="false">IF(ISNUMBER(outYear),AIN37+AIN42+#REF!+AIN56,"")</f>
        <v/>
      </c>
      <c r="AIO59" s="123" t="str">
        <f aca="false">IF(ISNUMBER(outYear),AIO37+AIO42+#REF!+AIO56,"")</f>
        <v/>
      </c>
      <c r="AIP59" s="123" t="str">
        <f aca="false">IF(ISNUMBER(outYear),AIP37+AIP42+#REF!+AIP56,"")</f>
        <v/>
      </c>
      <c r="AIQ59" s="123" t="str">
        <f aca="false">IF(ISNUMBER(outYear),AIQ37+AIQ42+#REF!+AIQ56,"")</f>
        <v/>
      </c>
      <c r="AIR59" s="123" t="str">
        <f aca="false">IF(ISNUMBER(outYear),AIR37+AIR42+#REF!+AIR56,"")</f>
        <v/>
      </c>
      <c r="AIS59" s="123" t="str">
        <f aca="false">IF(ISNUMBER(outYear),AIS37+AIS42+#REF!+AIS56,"")</f>
        <v/>
      </c>
      <c r="AIT59" s="123" t="str">
        <f aca="false">IF(ISNUMBER(outYear),AIT37+AIT42+#REF!+AIT56,"")</f>
        <v/>
      </c>
      <c r="AIU59" s="123" t="str">
        <f aca="false">IF(ISNUMBER(outYear),AIU37+AIU42+#REF!+AIU56,"")</f>
        <v/>
      </c>
      <c r="AIV59" s="123" t="str">
        <f aca="false">IF(ISNUMBER(outYear),AIV37+AIV42+#REF!+AIV56,"")</f>
        <v/>
      </c>
      <c r="AIW59" s="123" t="str">
        <f aca="false">IF(ISNUMBER(outYear),AIW37+AIW42+#REF!+AIW56,"")</f>
        <v/>
      </c>
      <c r="AIX59" s="123" t="str">
        <f aca="false">IF(ISNUMBER(outYear),AIX37+AIX42+#REF!+AIX56,"")</f>
        <v/>
      </c>
      <c r="AIY59" s="123" t="str">
        <f aca="false">IF(ISNUMBER(outYear),AIY37+AIY42+#REF!+AIY56,"")</f>
        <v/>
      </c>
      <c r="AIZ59" s="123" t="str">
        <f aca="false">IF(ISNUMBER(outYear),AIZ37+AIZ42+#REF!+AIZ56,"")</f>
        <v/>
      </c>
      <c r="AJA59" s="123" t="str">
        <f aca="false">IF(ISNUMBER(outYear),AJA37+AJA42+#REF!+AJA56,"")</f>
        <v/>
      </c>
      <c r="AJB59" s="123" t="str">
        <f aca="false">IF(ISNUMBER(outYear),AJB37+AJB42+#REF!+AJB56,"")</f>
        <v/>
      </c>
      <c r="AJC59" s="123" t="str">
        <f aca="false">IF(ISNUMBER(outYear),AJC37+AJC42+#REF!+AJC56,"")</f>
        <v/>
      </c>
      <c r="AJD59" s="123" t="str">
        <f aca="false">IF(ISNUMBER(outYear),AJD37+AJD42+#REF!+AJD56,"")</f>
        <v/>
      </c>
      <c r="AJE59" s="123" t="str">
        <f aca="false">IF(ISNUMBER(outYear),AJE37+AJE42+#REF!+AJE56,"")</f>
        <v/>
      </c>
      <c r="AJF59" s="123" t="str">
        <f aca="false">IF(ISNUMBER(outYear),AJF37+AJF42+#REF!+AJF56,"")</f>
        <v/>
      </c>
      <c r="AJG59" s="123" t="str">
        <f aca="false">IF(ISNUMBER(outYear),AJG37+AJG42+#REF!+AJG56,"")</f>
        <v/>
      </c>
      <c r="AJH59" s="123" t="str">
        <f aca="false">IF(ISNUMBER(outYear),AJH37+AJH42+#REF!+AJH56,"")</f>
        <v/>
      </c>
      <c r="AJI59" s="123" t="str">
        <f aca="false">IF(ISNUMBER(outYear),AJI37+AJI42+#REF!+AJI56,"")</f>
        <v/>
      </c>
      <c r="AJJ59" s="123" t="str">
        <f aca="false">IF(ISNUMBER(outYear),AJJ37+AJJ42+#REF!+AJJ56,"")</f>
        <v/>
      </c>
      <c r="AJK59" s="123" t="str">
        <f aca="false">IF(ISNUMBER(outYear),AJK37+AJK42+#REF!+AJK56,"")</f>
        <v/>
      </c>
      <c r="AJL59" s="123" t="str">
        <f aca="false">IF(ISNUMBER(outYear),AJL37+AJL42+#REF!+AJL56,"")</f>
        <v/>
      </c>
      <c r="AJM59" s="123" t="str">
        <f aca="false">IF(ISNUMBER(outYear),AJM37+AJM42+#REF!+AJM56,"")</f>
        <v/>
      </c>
      <c r="AJN59" s="123" t="str">
        <f aca="false">IF(ISNUMBER(outYear),AJN37+AJN42+#REF!+AJN56,"")</f>
        <v/>
      </c>
      <c r="AJO59" s="123" t="str">
        <f aca="false">IF(ISNUMBER(outYear),AJO37+AJO42+#REF!+AJO56,"")</f>
        <v/>
      </c>
      <c r="AJP59" s="123" t="str">
        <f aca="false">IF(ISNUMBER(outYear),AJP37+AJP42+#REF!+AJP56,"")</f>
        <v/>
      </c>
      <c r="AJQ59" s="123" t="str">
        <f aca="false">IF(ISNUMBER(outYear),AJQ37+AJQ42+#REF!+AJQ56,"")</f>
        <v/>
      </c>
      <c r="AJR59" s="123" t="str">
        <f aca="false">IF(ISNUMBER(outYear),AJR37+AJR42+#REF!+AJR56,"")</f>
        <v/>
      </c>
      <c r="AJS59" s="123" t="str">
        <f aca="false">IF(ISNUMBER(outYear),AJS37+AJS42+#REF!+AJS56,"")</f>
        <v/>
      </c>
      <c r="AJT59" s="123" t="str">
        <f aca="false">IF(ISNUMBER(outYear),AJT37+AJT42+#REF!+AJT56,"")</f>
        <v/>
      </c>
      <c r="AJU59" s="123" t="str">
        <f aca="false">IF(ISNUMBER(outYear),AJU37+AJU42+#REF!+AJU56,"")</f>
        <v/>
      </c>
      <c r="AJV59" s="123" t="str">
        <f aca="false">IF(ISNUMBER(outYear),AJV37+AJV42+#REF!+AJV56,"")</f>
        <v/>
      </c>
      <c r="AJW59" s="123" t="str">
        <f aca="false">IF(ISNUMBER(outYear),AJW37+AJW42+#REF!+AJW56,"")</f>
        <v/>
      </c>
      <c r="AJX59" s="123" t="str">
        <f aca="false">IF(ISNUMBER(outYear),AJX37+AJX42+#REF!+AJX56,"")</f>
        <v/>
      </c>
      <c r="AJY59" s="123" t="str">
        <f aca="false">IF(ISNUMBER(outYear),AJY37+AJY42+#REF!+AJY56,"")</f>
        <v/>
      </c>
      <c r="AJZ59" s="123" t="str">
        <f aca="false">IF(ISNUMBER(outYear),AJZ37+AJZ42+#REF!+AJZ56,"")</f>
        <v/>
      </c>
      <c r="AKA59" s="123" t="str">
        <f aca="false">IF(ISNUMBER(outYear),AKA37+AKA42+#REF!+AKA56,"")</f>
        <v/>
      </c>
      <c r="AKB59" s="123" t="str">
        <f aca="false">IF(ISNUMBER(outYear),AKB37+AKB42+#REF!+AKB56,"")</f>
        <v/>
      </c>
      <c r="AKC59" s="123" t="str">
        <f aca="false">IF(ISNUMBER(outYear),AKC37+AKC42+#REF!+AKC56,"")</f>
        <v/>
      </c>
      <c r="AKD59" s="123" t="str">
        <f aca="false">IF(ISNUMBER(outYear),AKD37+AKD42+#REF!+AKD56,"")</f>
        <v/>
      </c>
      <c r="AKE59" s="123" t="str">
        <f aca="false">IF(ISNUMBER(outYear),AKE37+AKE42+#REF!+AKE56,"")</f>
        <v/>
      </c>
      <c r="AKF59" s="123" t="str">
        <f aca="false">IF(ISNUMBER(outYear),AKF37+AKF42+#REF!+AKF56,"")</f>
        <v/>
      </c>
      <c r="AKG59" s="123" t="str">
        <f aca="false">IF(ISNUMBER(outYear),AKG37+AKG42+#REF!+AKG56,"")</f>
        <v/>
      </c>
      <c r="AKH59" s="123" t="str">
        <f aca="false">IF(ISNUMBER(outYear),AKH37+AKH42+#REF!+AKH56,"")</f>
        <v/>
      </c>
      <c r="AKI59" s="123" t="str">
        <f aca="false">IF(ISNUMBER(outYear),AKI37+AKI42+#REF!+AKI56,"")</f>
        <v/>
      </c>
      <c r="AKJ59" s="123" t="str">
        <f aca="false">IF(ISNUMBER(outYear),AKJ37+AKJ42+#REF!+AKJ56,"")</f>
        <v/>
      </c>
      <c r="AKK59" s="123" t="str">
        <f aca="false">IF(ISNUMBER(outYear),AKK37+AKK42+#REF!+AKK56,"")</f>
        <v/>
      </c>
      <c r="AKL59" s="123" t="str">
        <f aca="false">IF(ISNUMBER(outYear),AKL37+AKL42+#REF!+AKL56,"")</f>
        <v/>
      </c>
      <c r="AKM59" s="123" t="str">
        <f aca="false">IF(ISNUMBER(outYear),AKM37+AKM42+#REF!+AKM56,"")</f>
        <v/>
      </c>
      <c r="AKN59" s="123" t="str">
        <f aca="false">IF(ISNUMBER(outYear),AKN37+AKN42+#REF!+AKN56,"")</f>
        <v/>
      </c>
      <c r="AKO59" s="123" t="str">
        <f aca="false">IF(ISNUMBER(outYear),AKO37+AKO42+#REF!+AKO56,"")</f>
        <v/>
      </c>
      <c r="AKP59" s="123" t="str">
        <f aca="false">IF(ISNUMBER(outYear),AKP37+AKP42+#REF!+AKP56,"")</f>
        <v/>
      </c>
      <c r="AKQ59" s="123" t="str">
        <f aca="false">IF(ISNUMBER(outYear),AKQ37+AKQ42+#REF!+AKQ56,"")</f>
        <v/>
      </c>
      <c r="AKR59" s="123" t="str">
        <f aca="false">IF(ISNUMBER(outYear),AKR37+AKR42+#REF!+AKR56,"")</f>
        <v/>
      </c>
      <c r="AKS59" s="123" t="str">
        <f aca="false">IF(ISNUMBER(outYear),AKS37+AKS42+#REF!+AKS56,"")</f>
        <v/>
      </c>
      <c r="AKT59" s="123" t="str">
        <f aca="false">IF(ISNUMBER(outYear),AKT37+AKT42+#REF!+AKT56,"")</f>
        <v/>
      </c>
      <c r="AKU59" s="123" t="str">
        <f aca="false">IF(ISNUMBER(outYear),AKU37+AKU42+#REF!+AKU56,"")</f>
        <v/>
      </c>
      <c r="AKV59" s="123" t="str">
        <f aca="false">IF(ISNUMBER(outYear),AKV37+AKV42+#REF!+AKV56,"")</f>
        <v/>
      </c>
      <c r="AKW59" s="123" t="str">
        <f aca="false">IF(ISNUMBER(outYear),AKW37+AKW42+#REF!+AKW56,"")</f>
        <v/>
      </c>
      <c r="AKX59" s="123" t="str">
        <f aca="false">IF(ISNUMBER(outYear),AKX37+AKX42+#REF!+AKX56,"")</f>
        <v/>
      </c>
      <c r="AKY59" s="123" t="str">
        <f aca="false">IF(ISNUMBER(outYear),AKY37+AKY42+#REF!+AKY56,"")</f>
        <v/>
      </c>
      <c r="AKZ59" s="123" t="str">
        <f aca="false">IF(ISNUMBER(outYear),AKZ37+AKZ42+#REF!+AKZ56,"")</f>
        <v/>
      </c>
      <c r="ALA59" s="123" t="str">
        <f aca="false">IF(ISNUMBER(outYear),ALA37+ALA42+#REF!+ALA56,"")</f>
        <v/>
      </c>
      <c r="ALB59" s="123" t="str">
        <f aca="false">IF(ISNUMBER(outYear),ALB37+ALB42+#REF!+ALB56,"")</f>
        <v/>
      </c>
      <c r="ALC59" s="123" t="str">
        <f aca="false">IF(ISNUMBER(outYear),ALC37+ALC42+#REF!+ALC56,"")</f>
        <v/>
      </c>
      <c r="ALD59" s="123" t="str">
        <f aca="false">IF(ISNUMBER(outYear),ALD37+ALD42+#REF!+ALD56,"")</f>
        <v/>
      </c>
      <c r="ALE59" s="123" t="str">
        <f aca="false">IF(ISNUMBER(outYear),ALE37+ALE42+#REF!+ALE56,"")</f>
        <v/>
      </c>
      <c r="ALF59" s="123" t="str">
        <f aca="false">IF(ISNUMBER(outYear),ALF37+ALF42+#REF!+ALF56,"")</f>
        <v/>
      </c>
      <c r="ALG59" s="123" t="str">
        <f aca="false">IF(ISNUMBER(outYear),ALG37+ALG42+#REF!+ALG56,"")</f>
        <v/>
      </c>
      <c r="ALH59" s="123" t="str">
        <f aca="false">IF(ISNUMBER(outYear),ALH37+ALH42+#REF!+ALH56,"")</f>
        <v/>
      </c>
      <c r="ALI59" s="123" t="str">
        <f aca="false">IF(ISNUMBER(outYear),ALI37+ALI42+#REF!+ALI56,"")</f>
        <v/>
      </c>
      <c r="ALJ59" s="123" t="str">
        <f aca="false">IF(ISNUMBER(outYear),ALJ37+ALJ42+#REF!+ALJ56,"")</f>
        <v/>
      </c>
      <c r="ALK59" s="123" t="str">
        <f aca="false">IF(ISNUMBER(outYear),ALK37+ALK42+#REF!+ALK56,"")</f>
        <v/>
      </c>
      <c r="ALL59" s="123" t="str">
        <f aca="false">IF(ISNUMBER(outYear),ALL37+ALL42+#REF!+ALL56,"")</f>
        <v/>
      </c>
      <c r="ALM59" s="123" t="str">
        <f aca="false">IF(ISNUMBER(outYear),ALM37+ALM42+#REF!+ALM56,"")</f>
        <v/>
      </c>
      <c r="ALN59" s="123" t="str">
        <f aca="false">IF(ISNUMBER(outYear),ALN37+ALN42+#REF!+ALN56,"")</f>
        <v/>
      </c>
      <c r="ALO59" s="123" t="str">
        <f aca="false">IF(ISNUMBER(outYear),ALO37+ALO42+#REF!+ALO56,"")</f>
        <v/>
      </c>
      <c r="ALP59" s="123" t="str">
        <f aca="false">IF(ISNUMBER(outYear),ALP37+ALP42+#REF!+ALP56,"")</f>
        <v/>
      </c>
      <c r="ALQ59" s="123" t="str">
        <f aca="false">IF(ISNUMBER(outYear),ALQ37+ALQ42+#REF!+ALQ56,"")</f>
        <v/>
      </c>
      <c r="ALR59" s="123" t="str">
        <f aca="false">IF(ISNUMBER(outYear),ALR37+ALR42+#REF!+ALR56,"")</f>
        <v/>
      </c>
      <c r="ALS59" s="123" t="str">
        <f aca="false">IF(ISNUMBER(outYear),ALS37+ALS42+#REF!+ALS56,"")</f>
        <v/>
      </c>
      <c r="ALT59" s="123" t="str">
        <f aca="false">IF(ISNUMBER(outYear),ALT37+ALT42+#REF!+ALT56,"")</f>
        <v/>
      </c>
      <c r="ALU59" s="123" t="str">
        <f aca="false">IF(ISNUMBER(outYear),ALU37+ALU42+#REF!+ALU56,"")</f>
        <v/>
      </c>
      <c r="ALV59" s="123" t="str">
        <f aca="false">IF(ISNUMBER(outYear),ALV37+ALV42+#REF!+ALV56,"")</f>
        <v/>
      </c>
      <c r="ALW59" s="123" t="str">
        <f aca="false">IF(ISNUMBER(outYear),ALW37+ALW42+#REF!+ALW56,"")</f>
        <v/>
      </c>
      <c r="ALX59" s="123" t="str">
        <f aca="false">IF(ISNUMBER(outYear),ALX37+ALX42+#REF!+ALX56,"")</f>
        <v/>
      </c>
      <c r="ALY59" s="123" t="str">
        <f aca="false">IF(ISNUMBER(outYear),ALY37+ALY42+#REF!+ALY56,"")</f>
        <v/>
      </c>
      <c r="ALZ59" s="123" t="str">
        <f aca="false">IF(ISNUMBER(outYear),ALZ37+ALZ42+#REF!+ALZ56,"")</f>
        <v/>
      </c>
      <c r="AMA59" s="123" t="str">
        <f aca="false">IF(ISNUMBER(outYear),AMA37+AMA42+#REF!+AMA56,"")</f>
        <v/>
      </c>
      <c r="AMB59" s="123" t="str">
        <f aca="false">IF(ISNUMBER(outYear),AMB37+AMB42+#REF!+AMB56,"")</f>
        <v/>
      </c>
      <c r="AMC59" s="123" t="str">
        <f aca="false">IF(ISNUMBER(outYear),AMC37+AMC42+#REF!+AMC56,"")</f>
        <v/>
      </c>
      <c r="AMD59" s="123" t="str">
        <f aca="false">IF(ISNUMBER(outYear),AMD37+AMD42+#REF!+AMD56,"")</f>
        <v/>
      </c>
      <c r="AME59" s="123" t="str">
        <f aca="false">IF(ISNUMBER(outYear),AME37+AME42+#REF!+AME56,"")</f>
        <v/>
      </c>
      <c r="AMF59" s="123" t="str">
        <f aca="false">IF(ISNUMBER(outYear),AMF37+AMF42+#REF!+AMF56,"")</f>
        <v/>
      </c>
      <c r="AMG59" s="123" t="str">
        <f aca="false">IF(ISNUMBER(outYear),AMG37+AMG42+#REF!+AMG56,"")</f>
        <v/>
      </c>
      <c r="AMH59" s="123" t="str">
        <f aca="false">IF(ISNUMBER(outYear),AMH37+AMH42+#REF!+AMH56,"")</f>
        <v/>
      </c>
      <c r="AMI59" s="123" t="str">
        <f aca="false">IF(ISNUMBER(outYear),AMI37+AMI42+#REF!+AMI56,"")</f>
        <v/>
      </c>
      <c r="AMJ59" s="123" t="str">
        <f aca="false">IF(ISNUMBER(outYear),AMJ37+AMJ42+#REF!+AMJ56,"")</f>
        <v/>
      </c>
    </row>
    <row r="60" customFormat="false" ht="12.75" hidden="false" customHeight="false" outlineLevel="0" collapsed="false">
      <c r="A60" s="118" t="s">
        <v>108</v>
      </c>
      <c r="B60" s="133"/>
      <c r="C60" s="123"/>
      <c r="D60" s="123"/>
      <c r="E60" s="123"/>
      <c r="F60" s="123"/>
      <c r="G60" s="123"/>
      <c r="H60" s="123"/>
      <c r="I60" s="123"/>
      <c r="J60" s="123"/>
      <c r="K60" s="123"/>
      <c r="L60" s="123"/>
      <c r="M60" s="123"/>
      <c r="N60" s="123"/>
      <c r="O60" s="123"/>
      <c r="P60" s="123"/>
      <c r="Q60" s="123"/>
      <c r="R60" s="123"/>
      <c r="S60" s="123"/>
      <c r="T60" s="123"/>
      <c r="U60" s="123"/>
      <c r="V60" s="123"/>
      <c r="W60" s="123"/>
      <c r="X60" s="123"/>
      <c r="Y60" s="123"/>
      <c r="Z60" s="123"/>
      <c r="AA60" s="123"/>
      <c r="AB60" s="123"/>
      <c r="AC60" s="123"/>
      <c r="AD60" s="123"/>
      <c r="AE60" s="123"/>
      <c r="AF60" s="123"/>
      <c r="AG60" s="123"/>
      <c r="AH60" s="123"/>
      <c r="AI60" s="123"/>
      <c r="AJ60" s="123"/>
      <c r="AK60" s="123"/>
      <c r="AL60" s="123"/>
      <c r="AM60" s="123"/>
      <c r="AN60" s="123"/>
      <c r="AO60" s="123"/>
      <c r="AP60" s="123"/>
      <c r="AQ60" s="123"/>
      <c r="AR60" s="123"/>
      <c r="AS60" s="123"/>
      <c r="AT60" s="123"/>
      <c r="AU60" s="123"/>
      <c r="AV60" s="123"/>
      <c r="AW60" s="123"/>
      <c r="AX60" s="123"/>
      <c r="AY60" s="123"/>
      <c r="AZ60" s="123"/>
      <c r="BA60" s="123"/>
      <c r="BB60" s="123"/>
      <c r="BC60" s="123"/>
      <c r="BD60" s="123"/>
      <c r="BE60" s="123"/>
      <c r="BF60" s="123"/>
      <c r="BG60" s="123"/>
      <c r="BH60" s="123"/>
      <c r="BI60" s="123"/>
      <c r="BJ60" s="123"/>
      <c r="BK60" s="123"/>
      <c r="BL60" s="123"/>
      <c r="BM60" s="123"/>
      <c r="BN60" s="123"/>
      <c r="BO60" s="123"/>
      <c r="BP60" s="123"/>
      <c r="BQ60" s="123"/>
      <c r="BR60" s="123"/>
      <c r="BS60" s="123"/>
      <c r="BT60" s="123"/>
      <c r="BU60" s="123"/>
      <c r="BV60" s="123"/>
      <c r="BW60" s="123"/>
      <c r="BX60" s="123"/>
      <c r="BY60" s="123"/>
      <c r="BZ60" s="123"/>
      <c r="CA60" s="123"/>
      <c r="CB60" s="123"/>
      <c r="CC60" s="123"/>
      <c r="CD60" s="123"/>
      <c r="CE60" s="123"/>
      <c r="CF60" s="123"/>
      <c r="CG60" s="123"/>
      <c r="CH60" s="123"/>
      <c r="CI60" s="123"/>
      <c r="CJ60" s="123"/>
      <c r="CK60" s="123"/>
      <c r="CL60" s="123"/>
      <c r="CM60" s="123"/>
      <c r="CN60" s="123"/>
      <c r="CO60" s="123"/>
      <c r="CP60" s="123"/>
      <c r="CQ60" s="123"/>
      <c r="CR60" s="123"/>
      <c r="CS60" s="123"/>
      <c r="CT60" s="123"/>
      <c r="CU60" s="123"/>
      <c r="CV60" s="123"/>
      <c r="CW60" s="123"/>
      <c r="CX60" s="123"/>
    </row>
    <row r="61" customFormat="false" ht="12.75" hidden="false" customHeight="false" outlineLevel="0" collapsed="false">
      <c r="A61" s="132" t="s">
        <v>109</v>
      </c>
      <c r="B61" s="133"/>
      <c r="C61" s="123" t="n">
        <f aca="false">C18</f>
        <v>4391.72</v>
      </c>
      <c r="D61" s="123" t="n">
        <f aca="false">D18</f>
        <v>4479.5544</v>
      </c>
      <c r="E61" s="123" t="n">
        <f aca="false">E18</f>
        <v>4569.145488</v>
      </c>
      <c r="F61" s="123" t="n">
        <f aca="false">F18</f>
        <v>4660.52839776</v>
      </c>
      <c r="G61" s="123" t="n">
        <f aca="false">G18</f>
        <v>4753.7389657152</v>
      </c>
      <c r="H61" s="123" t="n">
        <f aca="false">H18</f>
        <v>4848.8137450295</v>
      </c>
      <c r="I61" s="123" t="n">
        <f aca="false">I18</f>
        <v>4945.79001993009</v>
      </c>
      <c r="J61" s="123" t="n">
        <f aca="false">J18</f>
        <v>5044.7058203287</v>
      </c>
      <c r="K61" s="123" t="n">
        <f aca="false">K18</f>
        <v>5145.59993673527</v>
      </c>
      <c r="L61" s="123" t="n">
        <f aca="false">L18</f>
        <v>94880.4545821433</v>
      </c>
      <c r="M61" s="123" t="n">
        <f aca="false">M18</f>
        <v>5353.48217417938</v>
      </c>
      <c r="N61" s="123" t="n">
        <f aca="false">N18</f>
        <v>5460.55181766296</v>
      </c>
      <c r="O61" s="123" t="n">
        <f aca="false">O18</f>
        <v>5569.76285401622</v>
      </c>
      <c r="P61" s="123" t="n">
        <f aca="false">P18</f>
        <v>5681.15811109655</v>
      </c>
      <c r="Q61" s="123" t="n">
        <f aca="false">Q18</f>
        <v>5794.78127331848</v>
      </c>
      <c r="R61" s="123" t="n">
        <f aca="false">R18</f>
        <v>5910.67689878485</v>
      </c>
      <c r="S61" s="123" t="n">
        <f aca="false">S18</f>
        <v>6028.89043676055</v>
      </c>
      <c r="T61" s="123" t="n">
        <f aca="false">T18</f>
        <v>6149.46824549576</v>
      </c>
      <c r="U61" s="123" t="n">
        <f aca="false">U18</f>
        <v>6272.45761040567</v>
      </c>
      <c r="V61" s="123" t="n">
        <f aca="false">V18</f>
        <v>6397.90676261378</v>
      </c>
      <c r="W61" s="123" t="n">
        <f aca="false">W18</f>
        <v>6525.86489786606</v>
      </c>
      <c r="X61" s="123" t="n">
        <f aca="false">X18</f>
        <v>6656.38219582338</v>
      </c>
      <c r="Y61" s="123" t="n">
        <f aca="false">Y18</f>
        <v>6789.50983973985</v>
      </c>
      <c r="Z61" s="123" t="n">
        <f aca="false">Z18</f>
        <v>6925.30003653465</v>
      </c>
      <c r="AA61" s="123" t="n">
        <f aca="false">AA18</f>
        <v>7063.80603726534</v>
      </c>
      <c r="AB61" s="123" t="str">
        <f aca="false">AB18</f>
        <v/>
      </c>
      <c r="AC61" s="123" t="str">
        <f aca="false">AC18</f>
        <v/>
      </c>
      <c r="AD61" s="123" t="str">
        <f aca="false">AD18</f>
        <v/>
      </c>
      <c r="AE61" s="123" t="str">
        <f aca="false">AE18</f>
        <v/>
      </c>
      <c r="AF61" s="123" t="str">
        <f aca="false">AF18</f>
        <v/>
      </c>
      <c r="AG61" s="123" t="str">
        <f aca="false">AG18</f>
        <v/>
      </c>
      <c r="AH61" s="123" t="str">
        <f aca="false">AH18</f>
        <v/>
      </c>
      <c r="AI61" s="123" t="str">
        <f aca="false">AI18</f>
        <v/>
      </c>
      <c r="AJ61" s="123" t="str">
        <f aca="false">AJ18</f>
        <v/>
      </c>
      <c r="AK61" s="123" t="str">
        <f aca="false">AK18</f>
        <v/>
      </c>
      <c r="AL61" s="123" t="str">
        <f aca="false">AL18</f>
        <v/>
      </c>
      <c r="AM61" s="123" t="str">
        <f aca="false">AM18</f>
        <v/>
      </c>
      <c r="AN61" s="123" t="str">
        <f aca="false">AN18</f>
        <v/>
      </c>
      <c r="AO61" s="123" t="str">
        <f aca="false">AO18</f>
        <v/>
      </c>
      <c r="AP61" s="123" t="str">
        <f aca="false">AP18</f>
        <v/>
      </c>
      <c r="AQ61" s="123" t="str">
        <f aca="false">AQ18</f>
        <v/>
      </c>
      <c r="AR61" s="123" t="str">
        <f aca="false">AR18</f>
        <v/>
      </c>
      <c r="AS61" s="123" t="str">
        <f aca="false">AS18</f>
        <v/>
      </c>
      <c r="AT61" s="123" t="str">
        <f aca="false">AT18</f>
        <v/>
      </c>
      <c r="AU61" s="123" t="str">
        <f aca="false">AU18</f>
        <v/>
      </c>
      <c r="AV61" s="123" t="str">
        <f aca="false">AV18</f>
        <v/>
      </c>
      <c r="AW61" s="123" t="str">
        <f aca="false">AW18</f>
        <v/>
      </c>
      <c r="AX61" s="123" t="str">
        <f aca="false">AX18</f>
        <v/>
      </c>
      <c r="AY61" s="123" t="str">
        <f aca="false">AY18</f>
        <v/>
      </c>
      <c r="AZ61" s="123" t="str">
        <f aca="false">AZ18</f>
        <v/>
      </c>
      <c r="BA61" s="123" t="str">
        <f aca="false">BA18</f>
        <v/>
      </c>
      <c r="BB61" s="123" t="str">
        <f aca="false">BB18</f>
        <v/>
      </c>
      <c r="BC61" s="123" t="str">
        <f aca="false">BC18</f>
        <v/>
      </c>
      <c r="BD61" s="123" t="str">
        <f aca="false">BD18</f>
        <v/>
      </c>
      <c r="BE61" s="123" t="str">
        <f aca="false">BE18</f>
        <v/>
      </c>
      <c r="BF61" s="123" t="str">
        <f aca="false">BF18</f>
        <v/>
      </c>
      <c r="BG61" s="123" t="str">
        <f aca="false">BG18</f>
        <v/>
      </c>
      <c r="BH61" s="123" t="str">
        <f aca="false">BH18</f>
        <v/>
      </c>
      <c r="BI61" s="123" t="str">
        <f aca="false">BI18</f>
        <v/>
      </c>
      <c r="BJ61" s="123" t="str">
        <f aca="false">BJ18</f>
        <v/>
      </c>
      <c r="BK61" s="123" t="str">
        <f aca="false">BK18</f>
        <v/>
      </c>
      <c r="BL61" s="123" t="str">
        <f aca="false">BL18</f>
        <v/>
      </c>
      <c r="BM61" s="123" t="str">
        <f aca="false">BM18</f>
        <v/>
      </c>
      <c r="BN61" s="123" t="str">
        <f aca="false">BN18</f>
        <v/>
      </c>
      <c r="BO61" s="123" t="str">
        <f aca="false">BO18</f>
        <v/>
      </c>
      <c r="BP61" s="123" t="str">
        <f aca="false">BP18</f>
        <v/>
      </c>
      <c r="BQ61" s="123" t="str">
        <f aca="false">BQ18</f>
        <v/>
      </c>
      <c r="BR61" s="123" t="str">
        <f aca="false">BR18</f>
        <v/>
      </c>
      <c r="BS61" s="123" t="str">
        <f aca="false">BS18</f>
        <v/>
      </c>
      <c r="BT61" s="123" t="str">
        <f aca="false">BT18</f>
        <v/>
      </c>
      <c r="BU61" s="123" t="str">
        <f aca="false">BU18</f>
        <v/>
      </c>
      <c r="BV61" s="123" t="str">
        <f aca="false">BV18</f>
        <v/>
      </c>
      <c r="BW61" s="123" t="e">
        <f aca="false">#REF!</f>
        <v>#REF!</v>
      </c>
      <c r="BX61" s="123" t="e">
        <f aca="false">#REF!</f>
        <v>#REF!</v>
      </c>
      <c r="BY61" s="123" t="e">
        <f aca="false">#REF!</f>
        <v>#REF!</v>
      </c>
      <c r="BZ61" s="123" t="e">
        <f aca="false">#REF!</f>
        <v>#REF!</v>
      </c>
      <c r="CA61" s="123" t="e">
        <f aca="false">#REF!</f>
        <v>#REF!</v>
      </c>
      <c r="CB61" s="123" t="e">
        <f aca="false">#REF!</f>
        <v>#REF!</v>
      </c>
      <c r="CC61" s="123" t="e">
        <f aca="false">#REF!</f>
        <v>#REF!</v>
      </c>
      <c r="CD61" s="123" t="e">
        <f aca="false">#REF!</f>
        <v>#REF!</v>
      </c>
      <c r="CE61" s="123" t="e">
        <f aca="false">#REF!</f>
        <v>#REF!</v>
      </c>
      <c r="CF61" s="123" t="e">
        <f aca="false">#REF!</f>
        <v>#REF!</v>
      </c>
      <c r="CG61" s="123" t="e">
        <f aca="false">#REF!</f>
        <v>#REF!</v>
      </c>
      <c r="CH61" s="123" t="e">
        <f aca="false">#REF!</f>
        <v>#REF!</v>
      </c>
      <c r="CI61" s="123" t="e">
        <f aca="false">#REF!</f>
        <v>#REF!</v>
      </c>
      <c r="CJ61" s="123" t="e">
        <f aca="false">#REF!</f>
        <v>#REF!</v>
      </c>
      <c r="CK61" s="123" t="e">
        <f aca="false">#REF!</f>
        <v>#REF!</v>
      </c>
      <c r="CL61" s="123" t="e">
        <f aca="false">#REF!</f>
        <v>#REF!</v>
      </c>
      <c r="CM61" s="123" t="e">
        <f aca="false">#REF!</f>
        <v>#REF!</v>
      </c>
      <c r="CN61" s="123" t="e">
        <f aca="false">#REF!</f>
        <v>#REF!</v>
      </c>
      <c r="CO61" s="123" t="e">
        <f aca="false">#REF!</f>
        <v>#REF!</v>
      </c>
      <c r="CP61" s="123" t="e">
        <f aca="false">#REF!</f>
        <v>#REF!</v>
      </c>
      <c r="CQ61" s="123" t="e">
        <f aca="false">#REF!</f>
        <v>#REF!</v>
      </c>
      <c r="CR61" s="123" t="e">
        <f aca="false">#REF!</f>
        <v>#REF!</v>
      </c>
      <c r="CS61" s="123" t="e">
        <f aca="false">#REF!</f>
        <v>#REF!</v>
      </c>
      <c r="CT61" s="123" t="e">
        <f aca="false">#REF!</f>
        <v>#REF!</v>
      </c>
      <c r="CU61" s="123" t="e">
        <f aca="false">#REF!</f>
        <v>#REF!</v>
      </c>
      <c r="CV61" s="123" t="e">
        <f aca="false">#REF!</f>
        <v>#REF!</v>
      </c>
      <c r="CW61" s="123" t="e">
        <f aca="false">#REF!</f>
        <v>#REF!</v>
      </c>
      <c r="CX61" s="123" t="e">
        <f aca="false">#REF!</f>
        <v>#REF!</v>
      </c>
    </row>
    <row r="62" customFormat="false" ht="12.75" hidden="false" customHeight="false" outlineLevel="0" collapsed="false">
      <c r="A62" s="132" t="s">
        <v>120</v>
      </c>
      <c r="B62" s="133"/>
      <c r="C62" s="123"/>
      <c r="D62" s="123"/>
      <c r="E62" s="123"/>
      <c r="F62" s="123"/>
      <c r="G62" s="123"/>
      <c r="H62" s="123"/>
      <c r="I62" s="123"/>
      <c r="J62" s="123"/>
      <c r="K62" s="123"/>
      <c r="L62" s="123"/>
      <c r="M62" s="123"/>
      <c r="N62" s="123"/>
      <c r="O62" s="123"/>
      <c r="P62" s="123"/>
      <c r="Q62" s="123"/>
      <c r="R62" s="123"/>
      <c r="S62" s="123"/>
      <c r="T62" s="123"/>
      <c r="U62" s="123"/>
      <c r="V62" s="123"/>
      <c r="W62" s="123"/>
      <c r="X62" s="123"/>
      <c r="Y62" s="123"/>
      <c r="Z62" s="123"/>
      <c r="AA62" s="123"/>
      <c r="AB62" s="123"/>
      <c r="AC62" s="123"/>
      <c r="AD62" s="123"/>
      <c r="AE62" s="123"/>
      <c r="AF62" s="123"/>
      <c r="AG62" s="123"/>
      <c r="AH62" s="123"/>
      <c r="AI62" s="123"/>
      <c r="AJ62" s="123"/>
      <c r="AK62" s="123"/>
      <c r="AL62" s="123"/>
      <c r="AM62" s="123"/>
      <c r="AN62" s="123"/>
      <c r="AO62" s="123"/>
      <c r="AP62" s="123"/>
      <c r="AQ62" s="123"/>
      <c r="AR62" s="123"/>
      <c r="AS62" s="123"/>
      <c r="AT62" s="123"/>
      <c r="AU62" s="123"/>
      <c r="AV62" s="123"/>
      <c r="AW62" s="123"/>
      <c r="AX62" s="123"/>
      <c r="AY62" s="123"/>
      <c r="AZ62" s="123"/>
      <c r="BA62" s="123"/>
      <c r="BB62" s="123"/>
      <c r="BC62" s="123"/>
      <c r="BD62" s="123"/>
      <c r="BE62" s="123"/>
      <c r="BF62" s="123"/>
      <c r="BG62" s="123"/>
      <c r="BH62" s="123"/>
      <c r="BI62" s="123"/>
      <c r="BJ62" s="123"/>
      <c r="BK62" s="123"/>
      <c r="BL62" s="123"/>
      <c r="BM62" s="123"/>
      <c r="BN62" s="123"/>
      <c r="BO62" s="123"/>
      <c r="BP62" s="123"/>
      <c r="BQ62" s="123"/>
      <c r="BR62" s="123"/>
      <c r="BS62" s="123"/>
      <c r="BT62" s="123"/>
      <c r="BU62" s="123"/>
      <c r="BV62" s="123"/>
      <c r="BW62" s="123"/>
      <c r="BX62" s="123"/>
      <c r="BY62" s="123"/>
      <c r="BZ62" s="123"/>
      <c r="CA62" s="123"/>
      <c r="CB62" s="123"/>
      <c r="CC62" s="123"/>
      <c r="CD62" s="123"/>
      <c r="CE62" s="123"/>
      <c r="CF62" s="123"/>
      <c r="CG62" s="123"/>
      <c r="CH62" s="123"/>
      <c r="CI62" s="123"/>
      <c r="CJ62" s="123"/>
      <c r="CK62" s="123"/>
      <c r="CL62" s="123"/>
      <c r="CM62" s="123"/>
      <c r="CN62" s="123"/>
      <c r="CO62" s="123"/>
      <c r="CP62" s="123"/>
      <c r="CQ62" s="123"/>
      <c r="CR62" s="123"/>
      <c r="CS62" s="123"/>
      <c r="CT62" s="123"/>
      <c r="CU62" s="123"/>
      <c r="CV62" s="123"/>
      <c r="CW62" s="123"/>
      <c r="CX62" s="123"/>
    </row>
    <row r="63" s="167" customFormat="true" ht="12.75" hidden="false" customHeight="false" outlineLevel="0" collapsed="false">
      <c r="A63" s="160" t="s">
        <v>111</v>
      </c>
      <c r="B63" s="133"/>
      <c r="C63" s="137" t="n">
        <f aca="false" t="array" ref="C63:CX63">'Inputs and Outputs'!C66:CX66</f>
        <v>0.2</v>
      </c>
      <c r="D63" s="137" t="n">
        <v>0.32</v>
      </c>
      <c r="E63" s="137" t="n">
        <v>0.192</v>
      </c>
      <c r="F63" s="137" t="n">
        <v>0.1152</v>
      </c>
      <c r="G63" s="137" t="n">
        <v>0.1152</v>
      </c>
      <c r="H63" s="137" t="n">
        <v>0.0576</v>
      </c>
      <c r="I63" s="137" t="n">
        <v>0</v>
      </c>
      <c r="J63" s="137" t="n">
        <v>0</v>
      </c>
      <c r="K63" s="137" t="n">
        <v>0</v>
      </c>
      <c r="L63" s="137" t="n">
        <v>0</v>
      </c>
      <c r="M63" s="137" t="n">
        <v>0</v>
      </c>
      <c r="N63" s="137" t="n">
        <v>0</v>
      </c>
      <c r="O63" s="137" t="n">
        <v>0</v>
      </c>
      <c r="P63" s="137" t="n">
        <v>0</v>
      </c>
      <c r="Q63" s="137" t="n">
        <v>0</v>
      </c>
      <c r="R63" s="137" t="n">
        <v>0</v>
      </c>
      <c r="S63" s="137" t="n">
        <v>0</v>
      </c>
      <c r="T63" s="137" t="n">
        <v>0</v>
      </c>
      <c r="U63" s="137" t="n">
        <v>0</v>
      </c>
      <c r="V63" s="137" t="n">
        <v>0</v>
      </c>
      <c r="W63" s="137" t="n">
        <v>0</v>
      </c>
      <c r="X63" s="137" t="n">
        <v>0</v>
      </c>
      <c r="Y63" s="137" t="n">
        <v>0</v>
      </c>
      <c r="Z63" s="137" t="n">
        <v>0</v>
      </c>
      <c r="AA63" s="137" t="n">
        <v>0</v>
      </c>
      <c r="AB63" s="137" t="n">
        <v>0</v>
      </c>
      <c r="AC63" s="137" t="n">
        <v>0</v>
      </c>
      <c r="AD63" s="137" t="n">
        <v>0</v>
      </c>
      <c r="AE63" s="137" t="n">
        <v>0</v>
      </c>
      <c r="AF63" s="137" t="n">
        <v>0</v>
      </c>
      <c r="AG63" s="137" t="n">
        <v>0</v>
      </c>
      <c r="AH63" s="137" t="n">
        <v>0</v>
      </c>
      <c r="AI63" s="137" t="n">
        <v>0</v>
      </c>
      <c r="AJ63" s="137" t="n">
        <v>0</v>
      </c>
      <c r="AK63" s="137" t="n">
        <v>0</v>
      </c>
      <c r="AL63" s="137" t="n">
        <v>0</v>
      </c>
      <c r="AM63" s="137" t="n">
        <v>0</v>
      </c>
      <c r="AN63" s="137" t="n">
        <v>0</v>
      </c>
      <c r="AO63" s="137" t="n">
        <v>0</v>
      </c>
      <c r="AP63" s="137" t="n">
        <v>0</v>
      </c>
      <c r="AQ63" s="137" t="n">
        <v>0</v>
      </c>
      <c r="AR63" s="137" t="n">
        <v>0</v>
      </c>
      <c r="AS63" s="137" t="n">
        <v>0</v>
      </c>
      <c r="AT63" s="137" t="n">
        <v>0</v>
      </c>
      <c r="AU63" s="137" t="n">
        <v>0</v>
      </c>
      <c r="AV63" s="137" t="n">
        <v>0</v>
      </c>
      <c r="AW63" s="137" t="n">
        <v>0</v>
      </c>
      <c r="AX63" s="137" t="n">
        <v>0</v>
      </c>
      <c r="AY63" s="137" t="n">
        <v>0</v>
      </c>
      <c r="AZ63" s="137" t="n">
        <v>0</v>
      </c>
      <c r="BA63" s="137" t="n">
        <v>0</v>
      </c>
      <c r="BB63" s="137" t="n">
        <v>0</v>
      </c>
      <c r="BC63" s="137" t="n">
        <v>0</v>
      </c>
      <c r="BD63" s="137" t="n">
        <v>0</v>
      </c>
      <c r="BE63" s="137" t="n">
        <v>0</v>
      </c>
      <c r="BF63" s="137" t="n">
        <v>0</v>
      </c>
      <c r="BG63" s="137" t="n">
        <v>0</v>
      </c>
      <c r="BH63" s="137" t="n">
        <v>0</v>
      </c>
      <c r="BI63" s="137" t="n">
        <v>0</v>
      </c>
      <c r="BJ63" s="137" t="n">
        <v>0</v>
      </c>
      <c r="BK63" s="137" t="n">
        <v>0</v>
      </c>
      <c r="BL63" s="137" t="n">
        <v>0</v>
      </c>
      <c r="BM63" s="137" t="n">
        <v>0</v>
      </c>
      <c r="BN63" s="137" t="n">
        <v>0</v>
      </c>
      <c r="BO63" s="137" t="n">
        <v>0</v>
      </c>
      <c r="BP63" s="137" t="n">
        <v>0</v>
      </c>
      <c r="BQ63" s="137" t="n">
        <v>0</v>
      </c>
      <c r="BR63" s="137" t="n">
        <v>0</v>
      </c>
      <c r="BS63" s="137" t="n">
        <v>0</v>
      </c>
      <c r="BT63" s="137" t="n">
        <v>0</v>
      </c>
      <c r="BU63" s="137" t="n">
        <v>0</v>
      </c>
      <c r="BV63" s="137" t="n">
        <v>0</v>
      </c>
      <c r="BW63" s="137" t="n">
        <v>0</v>
      </c>
      <c r="BX63" s="137" t="n">
        <v>0</v>
      </c>
      <c r="BY63" s="137" t="n">
        <v>0</v>
      </c>
      <c r="BZ63" s="137" t="n">
        <v>0</v>
      </c>
      <c r="CA63" s="137" t="n">
        <v>0</v>
      </c>
      <c r="CB63" s="137" t="n">
        <v>0</v>
      </c>
      <c r="CC63" s="137" t="n">
        <v>0</v>
      </c>
      <c r="CD63" s="137" t="n">
        <v>0</v>
      </c>
      <c r="CE63" s="137" t="n">
        <v>0</v>
      </c>
      <c r="CF63" s="137" t="n">
        <v>0</v>
      </c>
      <c r="CG63" s="137" t="n">
        <v>0</v>
      </c>
      <c r="CH63" s="137" t="n">
        <v>0</v>
      </c>
      <c r="CI63" s="137" t="n">
        <v>0</v>
      </c>
      <c r="CJ63" s="137" t="n">
        <v>0</v>
      </c>
      <c r="CK63" s="137" t="n">
        <v>0</v>
      </c>
      <c r="CL63" s="137" t="n">
        <v>0</v>
      </c>
      <c r="CM63" s="137" t="n">
        <v>0</v>
      </c>
      <c r="CN63" s="137" t="n">
        <v>0</v>
      </c>
      <c r="CO63" s="137" t="n">
        <v>0</v>
      </c>
      <c r="CP63" s="137" t="n">
        <v>0</v>
      </c>
      <c r="CQ63" s="137" t="n">
        <v>0</v>
      </c>
      <c r="CR63" s="137" t="n">
        <v>0</v>
      </c>
      <c r="CS63" s="137" t="n">
        <v>0</v>
      </c>
      <c r="CT63" s="137" t="n">
        <v>0</v>
      </c>
      <c r="CU63" s="137" t="n">
        <v>0</v>
      </c>
      <c r="CV63" s="137" t="n">
        <v>0</v>
      </c>
      <c r="CW63" s="137" t="n">
        <v>0</v>
      </c>
      <c r="CX63" s="137" t="n">
        <v>0</v>
      </c>
    </row>
    <row r="64" customFormat="false" ht="12.75" hidden="false" customHeight="false" outlineLevel="0" collapsed="false">
      <c r="A64" s="160" t="s">
        <v>112</v>
      </c>
      <c r="B64" s="123" t="n">
        <f aca="false">IF(ISNUMBER(outYear),IF(FederalDepreciation="N/A",0,($B$70-IF(itc_fed_percent_deprbas_fed="Yes",0.5*MIN(itc_fed_percent/100*$B$70,itc_fed_percent_maxvalue),0))),"")</f>
        <v>461310.3</v>
      </c>
      <c r="C64" s="137"/>
      <c r="D64" s="137"/>
      <c r="E64" s="137"/>
      <c r="F64" s="137"/>
      <c r="G64" s="137"/>
      <c r="H64" s="137"/>
      <c r="I64" s="137"/>
      <c r="J64" s="137"/>
      <c r="K64" s="137"/>
      <c r="L64" s="137"/>
      <c r="M64" s="137"/>
      <c r="N64" s="137"/>
      <c r="O64" s="137"/>
      <c r="P64" s="137"/>
      <c r="Q64" s="137"/>
      <c r="R64" s="137"/>
      <c r="S64" s="137"/>
      <c r="T64" s="137"/>
      <c r="U64" s="137"/>
      <c r="V64" s="137"/>
      <c r="W64" s="137"/>
      <c r="X64" s="137"/>
      <c r="Y64" s="137"/>
      <c r="Z64" s="137"/>
      <c r="AA64" s="137"/>
      <c r="AB64" s="137"/>
      <c r="AC64" s="137"/>
      <c r="AD64" s="137"/>
      <c r="AE64" s="137"/>
      <c r="AF64" s="137"/>
      <c r="AG64" s="137"/>
      <c r="AH64" s="137"/>
      <c r="AI64" s="137"/>
      <c r="AJ64" s="137"/>
      <c r="AK64" s="137"/>
      <c r="AL64" s="137"/>
      <c r="AM64" s="137"/>
      <c r="AN64" s="137"/>
      <c r="AO64" s="137"/>
      <c r="AP64" s="137"/>
      <c r="AQ64" s="137"/>
      <c r="AR64" s="137"/>
      <c r="AS64" s="137"/>
      <c r="AT64" s="137"/>
      <c r="AU64" s="137"/>
      <c r="AV64" s="137"/>
      <c r="AW64" s="137"/>
      <c r="AX64" s="137"/>
      <c r="AY64" s="137"/>
      <c r="AZ64" s="137"/>
      <c r="BA64" s="137"/>
      <c r="BB64" s="137"/>
      <c r="BC64" s="137"/>
      <c r="BD64" s="137"/>
      <c r="BE64" s="137"/>
      <c r="BF64" s="137"/>
      <c r="BG64" s="137"/>
      <c r="BH64" s="137"/>
      <c r="BI64" s="137"/>
      <c r="BJ64" s="137"/>
      <c r="BK64" s="137"/>
      <c r="BL64" s="137"/>
      <c r="BM64" s="137"/>
      <c r="BN64" s="137"/>
      <c r="BO64" s="137"/>
      <c r="BP64" s="137"/>
      <c r="BQ64" s="137"/>
      <c r="BR64" s="137"/>
      <c r="BS64" s="137"/>
      <c r="BT64" s="137"/>
      <c r="BU64" s="137"/>
      <c r="BV64" s="137"/>
      <c r="BW64" s="137"/>
      <c r="BX64" s="137"/>
      <c r="BY64" s="137"/>
      <c r="BZ64" s="137"/>
      <c r="CA64" s="137"/>
      <c r="CB64" s="137"/>
      <c r="CC64" s="137"/>
      <c r="CD64" s="137"/>
      <c r="CE64" s="137"/>
      <c r="CF64" s="137"/>
      <c r="CG64" s="137"/>
      <c r="CH64" s="137"/>
      <c r="CI64" s="137"/>
      <c r="CJ64" s="137"/>
      <c r="CK64" s="137"/>
      <c r="CL64" s="137"/>
      <c r="CM64" s="137"/>
      <c r="CN64" s="137"/>
      <c r="CO64" s="137"/>
      <c r="CP64" s="137"/>
      <c r="CQ64" s="137"/>
      <c r="CR64" s="137"/>
      <c r="CS64" s="137"/>
      <c r="CT64" s="137"/>
      <c r="CU64" s="137"/>
      <c r="CV64" s="137"/>
      <c r="CW64" s="137"/>
      <c r="CX64" s="137"/>
    </row>
    <row r="65" s="168" customFormat="true" ht="12.75" hidden="false" customHeight="false" outlineLevel="0" collapsed="false">
      <c r="A65" s="160" t="s">
        <v>113</v>
      </c>
      <c r="B65" s="133"/>
      <c r="C65" s="123" t="n">
        <f aca="false">IF(ISNUMBER(outYear),$B$64*(C63+'Inputs and Outputs'!B58),"")</f>
        <v>322917.21</v>
      </c>
      <c r="D65" s="123" t="n">
        <f aca="false">IF(ISNUMBER(outYear),$B$64*D63,"")</f>
        <v>147619.296</v>
      </c>
      <c r="E65" s="123" t="n">
        <f aca="false">IF(ISNUMBER(outYear),$B$64*E63,"")</f>
        <v>88571.5776</v>
      </c>
      <c r="F65" s="123" t="n">
        <f aca="false">IF(ISNUMBER(outYear),$B$64*F63,"")</f>
        <v>53142.94656</v>
      </c>
      <c r="G65" s="123" t="n">
        <f aca="false">IF(ISNUMBER(outYear),$B$64*G63,"")</f>
        <v>53142.94656</v>
      </c>
      <c r="H65" s="123" t="n">
        <f aca="false">IF(ISNUMBER(outYear),$B$64*H63,"")</f>
        <v>26571.47328</v>
      </c>
      <c r="I65" s="123" t="n">
        <f aca="false">IF(ISNUMBER(outYear),$B$64*I63,"")</f>
        <v>0</v>
      </c>
      <c r="J65" s="123" t="n">
        <f aca="false">IF(ISNUMBER(outYear),$B$64*J63,"")</f>
        <v>0</v>
      </c>
      <c r="K65" s="123" t="n">
        <f aca="false">IF(ISNUMBER(outYear),$B$64*K63,"")</f>
        <v>0</v>
      </c>
      <c r="L65" s="123" t="n">
        <f aca="false">IF(ISNUMBER(outYear),$B$64*L63,"")</f>
        <v>0</v>
      </c>
      <c r="M65" s="123" t="n">
        <f aca="false">IF(ISNUMBER(outYear),$B$64*M63,"")</f>
        <v>0</v>
      </c>
      <c r="N65" s="123" t="n">
        <f aca="false">IF(ISNUMBER(outYear),$B$64*N63,"")</f>
        <v>0</v>
      </c>
      <c r="O65" s="123" t="n">
        <f aca="false">IF(ISNUMBER(outYear),$B$64*O63,"")</f>
        <v>0</v>
      </c>
      <c r="P65" s="123" t="n">
        <f aca="false">IF(ISNUMBER(outYear),$B$64*P63,"")</f>
        <v>0</v>
      </c>
      <c r="Q65" s="123" t="n">
        <f aca="false">IF(ISNUMBER(outYear),$B$64*Q63,"")</f>
        <v>0</v>
      </c>
      <c r="R65" s="123" t="n">
        <f aca="false">IF(ISNUMBER(outYear),$B$64*R63,"")</f>
        <v>0</v>
      </c>
      <c r="S65" s="123" t="n">
        <f aca="false">IF(ISNUMBER(outYear),$B$64*S63,"")</f>
        <v>0</v>
      </c>
      <c r="T65" s="123" t="n">
        <f aca="false">IF(ISNUMBER(outYear),$B$64*T63,"")</f>
        <v>0</v>
      </c>
      <c r="U65" s="123" t="n">
        <f aca="false">IF(ISNUMBER(outYear),$B$64*U63,"")</f>
        <v>0</v>
      </c>
      <c r="V65" s="123" t="n">
        <f aca="false">IF(ISNUMBER(outYear),$B$64*V63,"")</f>
        <v>0</v>
      </c>
      <c r="W65" s="123" t="n">
        <f aca="false">IF(ISNUMBER(outYear),$B$64*W63,"")</f>
        <v>0</v>
      </c>
      <c r="X65" s="123" t="n">
        <f aca="false">IF(ISNUMBER(outYear),$B$64*X63,"")</f>
        <v>0</v>
      </c>
      <c r="Y65" s="123" t="n">
        <f aca="false">IF(ISNUMBER(outYear),$B$64*Y63,"")</f>
        <v>0</v>
      </c>
      <c r="Z65" s="123" t="n">
        <f aca="false">IF(ISNUMBER(outYear),$B$64*Z63,"")</f>
        <v>0</v>
      </c>
      <c r="AA65" s="123" t="n">
        <f aca="false">IF(ISNUMBER(outYear),$B$64*AA63,"")</f>
        <v>0</v>
      </c>
      <c r="AB65" s="123" t="str">
        <f aca="false">IF(ISNUMBER(outYear),$B$64*AB63,"")</f>
        <v/>
      </c>
      <c r="AC65" s="123" t="str">
        <f aca="false">IF(ISNUMBER(outYear),$B$64*AC63,"")</f>
        <v/>
      </c>
      <c r="AD65" s="123" t="str">
        <f aca="false">IF(ISNUMBER(outYear),$B$64*AD63,"")</f>
        <v/>
      </c>
      <c r="AE65" s="123" t="str">
        <f aca="false">IF(ISNUMBER(outYear),$B$64*AE63,"")</f>
        <v/>
      </c>
      <c r="AF65" s="123" t="str">
        <f aca="false">IF(ISNUMBER(outYear),$B$64*AF63,"")</f>
        <v/>
      </c>
      <c r="AG65" s="123" t="str">
        <f aca="false">IF(ISNUMBER(outYear),$B$64*AG63,"")</f>
        <v/>
      </c>
      <c r="AH65" s="123" t="str">
        <f aca="false">IF(ISNUMBER(outYear),$B$64*AH63,"")</f>
        <v/>
      </c>
      <c r="AI65" s="123" t="str">
        <f aca="false">IF(ISNUMBER(outYear),$B$64*AI63,"")</f>
        <v/>
      </c>
      <c r="AJ65" s="123" t="str">
        <f aca="false">IF(ISNUMBER(outYear),$B$64*AJ63,"")</f>
        <v/>
      </c>
      <c r="AK65" s="123" t="str">
        <f aca="false">IF(ISNUMBER(outYear),$B$64*AK63,"")</f>
        <v/>
      </c>
      <c r="AL65" s="123" t="str">
        <f aca="false">IF(ISNUMBER(outYear),$B$64*AL63,"")</f>
        <v/>
      </c>
      <c r="AM65" s="123" t="str">
        <f aca="false">IF(ISNUMBER(outYear),$B$64*AM63,"")</f>
        <v/>
      </c>
      <c r="AN65" s="123" t="str">
        <f aca="false">IF(ISNUMBER(outYear),$B$64*AN63,"")</f>
        <v/>
      </c>
      <c r="AO65" s="123" t="str">
        <f aca="false">IF(ISNUMBER(outYear),$B$64*AO63,"")</f>
        <v/>
      </c>
      <c r="AP65" s="123" t="str">
        <f aca="false">IF(ISNUMBER(outYear),$B$64*AP63,"")</f>
        <v/>
      </c>
      <c r="AQ65" s="123" t="str">
        <f aca="false">IF(ISNUMBER(outYear),$B$64*AQ63,"")</f>
        <v/>
      </c>
      <c r="AR65" s="123" t="str">
        <f aca="false">IF(ISNUMBER(outYear),$B$64*AR63,"")</f>
        <v/>
      </c>
      <c r="AS65" s="123" t="str">
        <f aca="false">IF(ISNUMBER(outYear),$B$64*AS63,"")</f>
        <v/>
      </c>
      <c r="AT65" s="123" t="str">
        <f aca="false">IF(ISNUMBER(outYear),$B$64*AT63,"")</f>
        <v/>
      </c>
      <c r="AU65" s="123" t="str">
        <f aca="false">IF(ISNUMBER(outYear),$B$64*AU63,"")</f>
        <v/>
      </c>
      <c r="AV65" s="123" t="str">
        <f aca="false">IF(ISNUMBER(outYear),$B$64*AV63,"")</f>
        <v/>
      </c>
      <c r="AW65" s="123" t="str">
        <f aca="false">IF(ISNUMBER(outYear),$B$64*AW63,"")</f>
        <v/>
      </c>
      <c r="AX65" s="123" t="str">
        <f aca="false">IF(ISNUMBER(outYear),$B$64*AX63,"")</f>
        <v/>
      </c>
      <c r="AY65" s="123" t="str">
        <f aca="false">IF(ISNUMBER(outYear),$B$64*AY63,"")</f>
        <v/>
      </c>
      <c r="AZ65" s="123" t="str">
        <f aca="false">IF(ISNUMBER(outYear),$B$64*AZ63,"")</f>
        <v/>
      </c>
      <c r="BA65" s="123" t="str">
        <f aca="false">IF(ISNUMBER(outYear),$B$64*BA63,"")</f>
        <v/>
      </c>
      <c r="BB65" s="123" t="str">
        <f aca="false">IF(ISNUMBER(outYear),$B$64*BB63,"")</f>
        <v/>
      </c>
      <c r="BC65" s="123" t="str">
        <f aca="false">IF(ISNUMBER(outYear),$B$64*BC63,"")</f>
        <v/>
      </c>
      <c r="BD65" s="123" t="str">
        <f aca="false">IF(ISNUMBER(outYear),$B$64*BD63,"")</f>
        <v/>
      </c>
      <c r="BE65" s="123" t="str">
        <f aca="false">IF(ISNUMBER(outYear),$B$64*BE63,"")</f>
        <v/>
      </c>
      <c r="BF65" s="123" t="str">
        <f aca="false">IF(ISNUMBER(outYear),$B$64*BF63,"")</f>
        <v/>
      </c>
      <c r="BG65" s="123" t="str">
        <f aca="false">IF(ISNUMBER(outYear),$B$64*BG63,"")</f>
        <v/>
      </c>
      <c r="BH65" s="123" t="str">
        <f aca="false">IF(ISNUMBER(outYear),$B$64*BH63,"")</f>
        <v/>
      </c>
      <c r="BI65" s="123" t="str">
        <f aca="false">IF(ISNUMBER(outYear),$B$64*BI63,"")</f>
        <v/>
      </c>
      <c r="BJ65" s="123" t="str">
        <f aca="false">IF(ISNUMBER(outYear),$B$64*BJ63,"")</f>
        <v/>
      </c>
      <c r="BK65" s="123" t="str">
        <f aca="false">IF(ISNUMBER(outYear),$B$64*BK63,"")</f>
        <v/>
      </c>
      <c r="BL65" s="123" t="str">
        <f aca="false">IF(ISNUMBER(outYear),$B$64*BL63,"")</f>
        <v/>
      </c>
      <c r="BM65" s="123" t="str">
        <f aca="false">IF(ISNUMBER(outYear),$B$64*BM63,"")</f>
        <v/>
      </c>
      <c r="BN65" s="123" t="str">
        <f aca="false">IF(ISNUMBER(outYear),$B$64*BN63,"")</f>
        <v/>
      </c>
      <c r="BO65" s="123" t="str">
        <f aca="false">IF(ISNUMBER(outYear),$B$64*BO63,"")</f>
        <v/>
      </c>
      <c r="BP65" s="123" t="str">
        <f aca="false">IF(ISNUMBER(outYear),$B$64*BP63,"")</f>
        <v/>
      </c>
      <c r="BQ65" s="123" t="str">
        <f aca="false">IF(ISNUMBER(outYear),$B$64*BQ63,"")</f>
        <v/>
      </c>
      <c r="BR65" s="123" t="str">
        <f aca="false">IF(ISNUMBER(outYear),$B$64*BR63,"")</f>
        <v/>
      </c>
      <c r="BS65" s="123" t="str">
        <f aca="false">IF(ISNUMBER(outYear),$B$64*BS63,"")</f>
        <v/>
      </c>
      <c r="BT65" s="123" t="str">
        <f aca="false">IF(ISNUMBER(outYear),$B$64*BT63,"")</f>
        <v/>
      </c>
      <c r="BU65" s="123" t="str">
        <f aca="false">IF(ISNUMBER(outYear),$B$64*BU63,"")</f>
        <v/>
      </c>
      <c r="BV65" s="123" t="str">
        <f aca="false">IF(ISNUMBER(outYear),$B$64*BV63,"")</f>
        <v/>
      </c>
      <c r="BW65" s="123" t="str">
        <f aca="false">IF(ISNUMBER(outYear),$B$64*BW63,"")</f>
        <v/>
      </c>
      <c r="BX65" s="123" t="str">
        <f aca="false">IF(ISNUMBER(outYear),$B$64*BX63,"")</f>
        <v/>
      </c>
      <c r="BY65" s="123" t="str">
        <f aca="false">IF(ISNUMBER(outYear),$B$64*BY63,"")</f>
        <v/>
      </c>
      <c r="BZ65" s="123" t="str">
        <f aca="false">IF(ISNUMBER(outYear),$B$64*BZ63,"")</f>
        <v/>
      </c>
      <c r="CA65" s="123" t="str">
        <f aca="false">IF(ISNUMBER(outYear),$B$64*CA63,"")</f>
        <v/>
      </c>
      <c r="CB65" s="123" t="str">
        <f aca="false">IF(ISNUMBER(outYear),$B$64*CB63,"")</f>
        <v/>
      </c>
      <c r="CC65" s="123" t="str">
        <f aca="false">IF(ISNUMBER(outYear),$B$64*CC63,"")</f>
        <v/>
      </c>
      <c r="CD65" s="123" t="str">
        <f aca="false">IF(ISNUMBER(outYear),$B$64*CD63,"")</f>
        <v/>
      </c>
      <c r="CE65" s="123" t="str">
        <f aca="false">IF(ISNUMBER(outYear),$B$64*CE63,"")</f>
        <v/>
      </c>
      <c r="CF65" s="123" t="str">
        <f aca="false">IF(ISNUMBER(outYear),$B$64*CF63,"")</f>
        <v/>
      </c>
      <c r="CG65" s="123" t="str">
        <f aca="false">IF(ISNUMBER(outYear),$B$64*CG63,"")</f>
        <v/>
      </c>
      <c r="CH65" s="123" t="str">
        <f aca="false">IF(ISNUMBER(outYear),$B$64*CH63,"")</f>
        <v/>
      </c>
      <c r="CI65" s="123" t="str">
        <f aca="false">IF(ISNUMBER(outYear),$B$64*CI63,"")</f>
        <v/>
      </c>
      <c r="CJ65" s="123" t="str">
        <f aca="false">IF(ISNUMBER(outYear),$B$64*CJ63,"")</f>
        <v/>
      </c>
      <c r="CK65" s="123" t="str">
        <f aca="false">IF(ISNUMBER(outYear),$B$64*CK63,"")</f>
        <v/>
      </c>
      <c r="CL65" s="123" t="str">
        <f aca="false">IF(ISNUMBER(outYear),$B$64*CL63,"")</f>
        <v/>
      </c>
      <c r="CM65" s="123" t="str">
        <f aca="false">IF(ISNUMBER(outYear),$B$64*CM63,"")</f>
        <v/>
      </c>
      <c r="CN65" s="123" t="str">
        <f aca="false">IF(ISNUMBER(outYear),$B$64*CN63,"")</f>
        <v/>
      </c>
      <c r="CO65" s="123" t="str">
        <f aca="false">IF(ISNUMBER(outYear),$B$64*CO63,"")</f>
        <v/>
      </c>
      <c r="CP65" s="123" t="str">
        <f aca="false">IF(ISNUMBER(outYear),$B$64*CP63,"")</f>
        <v/>
      </c>
      <c r="CQ65" s="123" t="str">
        <f aca="false">IF(ISNUMBER(outYear),$B$64*CQ63,"")</f>
        <v/>
      </c>
      <c r="CR65" s="123" t="str">
        <f aca="false">IF(ISNUMBER(outYear),$B$64*CR63,"")</f>
        <v/>
      </c>
      <c r="CS65" s="123" t="str">
        <f aca="false">IF(ISNUMBER(outYear),$B$64*CS63,"")</f>
        <v/>
      </c>
      <c r="CT65" s="123" t="str">
        <f aca="false">IF(ISNUMBER(outYear),$B$64*CT63,"")</f>
        <v/>
      </c>
      <c r="CU65" s="123" t="str">
        <f aca="false">IF(ISNUMBER(outYear),$B$64*CU63,"")</f>
        <v/>
      </c>
      <c r="CV65" s="123" t="str">
        <f aca="false">IF(ISNUMBER(outYear),$B$64*CV63,"")</f>
        <v/>
      </c>
      <c r="CW65" s="123" t="str">
        <f aca="false">IF(ISNUMBER(outYear),$B$64*CW63,"")</f>
        <v/>
      </c>
      <c r="CX65" s="123" t="str">
        <f aca="false">IF(ISNUMBER(outYear),$B$64*CX63,"")</f>
        <v/>
      </c>
    </row>
    <row r="66" s="167" customFormat="true" ht="12.75" hidden="false" customHeight="false" outlineLevel="0" collapsed="false">
      <c r="A66" s="132" t="s">
        <v>121</v>
      </c>
      <c r="B66" s="133"/>
      <c r="C66" s="169" t="n">
        <f aca="false">IF(ISNUMBER(outYear),-C56,"")</f>
        <v>-22911.6251</v>
      </c>
      <c r="D66" s="169" t="n">
        <f aca="false">IF(ISNUMBER(outYear),-D56,"")</f>
        <v>-10646.941928</v>
      </c>
      <c r="E66" s="169" t="n">
        <f aca="false">IF(ISNUMBER(outYear),-E56,"")</f>
        <v>-6519.86405616</v>
      </c>
      <c r="F66" s="169" t="n">
        <f aca="false">IF(ISNUMBER(outYear),-F56,"")</f>
        <v>-4046.2513110432</v>
      </c>
      <c r="G66" s="169" t="n">
        <f aca="false">IF(ISNUMBER(outYear),-G56,"")</f>
        <v>-4052.77605080006</v>
      </c>
      <c r="H66" s="169" t="n">
        <f aca="false">IF(ISNUMBER(outYear),-H56,"")</f>
        <v>-2199.42412375206</v>
      </c>
      <c r="I66" s="169" t="n">
        <f aca="false">IF(ISNUMBER(outYear),-I56,"")</f>
        <v>-346.205301395107</v>
      </c>
      <c r="J66" s="169" t="n">
        <f aca="false">IF(ISNUMBER(outYear),-J56,"")</f>
        <v>-353.129407423009</v>
      </c>
      <c r="K66" s="169" t="n">
        <f aca="false">IF(ISNUMBER(outYear),-K56,"")</f>
        <v>-360.191995571469</v>
      </c>
      <c r="L66" s="169" t="n">
        <f aca="false">IF(ISNUMBER(outYear),-L56,"")</f>
        <v>-6641.63182075003</v>
      </c>
      <c r="M66" s="169" t="n">
        <f aca="false">IF(ISNUMBER(outYear),-M56,"")</f>
        <v>-374.743752192556</v>
      </c>
      <c r="N66" s="169" t="n">
        <f aca="false">IF(ISNUMBER(outYear),-N56,"")</f>
        <v>-382.238627236407</v>
      </c>
      <c r="O66" s="169" t="n">
        <f aca="false">IF(ISNUMBER(outYear),-O56,"")</f>
        <v>-389.883399781136</v>
      </c>
      <c r="P66" s="169" t="n">
        <f aca="false">IF(ISNUMBER(outYear),-P56,"")</f>
        <v>-397.681067776758</v>
      </c>
      <c r="Q66" s="169" t="n">
        <f aca="false">IF(ISNUMBER(outYear),-Q56,"")</f>
        <v>-405.634689132294</v>
      </c>
      <c r="R66" s="169" t="n">
        <f aca="false">IF(ISNUMBER(outYear),-R56,"")</f>
        <v>-413.747382914939</v>
      </c>
      <c r="S66" s="169" t="n">
        <f aca="false">IF(ISNUMBER(outYear),-S56,"")</f>
        <v>-422.022330573238</v>
      </c>
      <c r="T66" s="169" t="n">
        <f aca="false">IF(ISNUMBER(outYear),-T56,"")</f>
        <v>-430.462777184703</v>
      </c>
      <c r="U66" s="169" t="n">
        <f aca="false">IF(ISNUMBER(outYear),-U56,"")</f>
        <v>-439.072032728397</v>
      </c>
      <c r="V66" s="169" t="n">
        <f aca="false">IF(ISNUMBER(outYear),-V56,"")</f>
        <v>-447.853473382965</v>
      </c>
      <c r="W66" s="169" t="n">
        <f aca="false">IF(ISNUMBER(outYear),-W56,"")</f>
        <v>-456.810542850624</v>
      </c>
      <c r="X66" s="169" t="n">
        <f aca="false">IF(ISNUMBER(outYear),-X56,"")</f>
        <v>-465.946753707637</v>
      </c>
      <c r="Y66" s="169" t="n">
        <f aca="false">IF(ISNUMBER(outYear),-Y56,"")</f>
        <v>-475.26568878179</v>
      </c>
      <c r="Z66" s="169" t="n">
        <f aca="false">IF(ISNUMBER(outYear),-Z56,"")</f>
        <v>-484.771002557425</v>
      </c>
      <c r="AA66" s="169" t="n">
        <f aca="false">IF(ISNUMBER(outYear),-AA56,"")</f>
        <v>-494.466422608574</v>
      </c>
      <c r="AB66" s="169" t="str">
        <f aca="false">IF(ISNUMBER(outYear),-AB56,"")</f>
        <v/>
      </c>
      <c r="AC66" s="169" t="str">
        <f aca="false">IF(ISNUMBER(outYear),-AC56,"")</f>
        <v/>
      </c>
      <c r="AD66" s="169" t="str">
        <f aca="false">IF(ISNUMBER(outYear),-AD56,"")</f>
        <v/>
      </c>
      <c r="AE66" s="169" t="str">
        <f aca="false">IF(ISNUMBER(outYear),-AE56,"")</f>
        <v/>
      </c>
      <c r="AF66" s="169" t="str">
        <f aca="false">IF(ISNUMBER(outYear),-AF56,"")</f>
        <v/>
      </c>
      <c r="AG66" s="169" t="str">
        <f aca="false">IF(ISNUMBER(outYear),-AG56,"")</f>
        <v/>
      </c>
      <c r="AH66" s="169" t="str">
        <f aca="false">IF(ISNUMBER(outYear),-AH56,"")</f>
        <v/>
      </c>
      <c r="AI66" s="169" t="str">
        <f aca="false">IF(ISNUMBER(outYear),-AI56,"")</f>
        <v/>
      </c>
      <c r="AJ66" s="169" t="str">
        <f aca="false">IF(ISNUMBER(outYear),-AJ56,"")</f>
        <v/>
      </c>
      <c r="AK66" s="169" t="str">
        <f aca="false">IF(ISNUMBER(outYear),-AK56,"")</f>
        <v/>
      </c>
      <c r="AL66" s="169" t="str">
        <f aca="false">IF(ISNUMBER(outYear),-AL56,"")</f>
        <v/>
      </c>
      <c r="AM66" s="169" t="str">
        <f aca="false">IF(ISNUMBER(outYear),-AM56,"")</f>
        <v/>
      </c>
      <c r="AN66" s="169" t="str">
        <f aca="false">IF(ISNUMBER(outYear),-AN56,"")</f>
        <v/>
      </c>
      <c r="AO66" s="169" t="str">
        <f aca="false">IF(ISNUMBER(outYear),-AO56,"")</f>
        <v/>
      </c>
      <c r="AP66" s="169" t="str">
        <f aca="false">IF(ISNUMBER(outYear),-AP56,"")</f>
        <v/>
      </c>
      <c r="AQ66" s="169" t="str">
        <f aca="false">IF(ISNUMBER(outYear),-AQ56,"")</f>
        <v/>
      </c>
      <c r="AR66" s="169" t="str">
        <f aca="false">IF(ISNUMBER(outYear),-AR56,"")</f>
        <v/>
      </c>
      <c r="AS66" s="169" t="str">
        <f aca="false">IF(ISNUMBER(outYear),-AS56,"")</f>
        <v/>
      </c>
      <c r="AT66" s="169" t="str">
        <f aca="false">IF(ISNUMBER(outYear),-AT56,"")</f>
        <v/>
      </c>
      <c r="AU66" s="169" t="str">
        <f aca="false">IF(ISNUMBER(outYear),-AU56,"")</f>
        <v/>
      </c>
      <c r="AV66" s="169" t="str">
        <f aca="false">IF(ISNUMBER(outYear),-AV56,"")</f>
        <v/>
      </c>
      <c r="AW66" s="169" t="str">
        <f aca="false">IF(ISNUMBER(outYear),-AW56,"")</f>
        <v/>
      </c>
      <c r="AX66" s="169" t="str">
        <f aca="false">IF(ISNUMBER(outYear),-AX56,"")</f>
        <v/>
      </c>
      <c r="AY66" s="169" t="str">
        <f aca="false">IF(ISNUMBER(outYear),-AY56,"")</f>
        <v/>
      </c>
      <c r="AZ66" s="169" t="str">
        <f aca="false">IF(ISNUMBER(outYear),-AZ56,"")</f>
        <v/>
      </c>
      <c r="BA66" s="169" t="str">
        <f aca="false">IF(ISNUMBER(outYear),-BA56,"")</f>
        <v/>
      </c>
      <c r="BB66" s="169" t="str">
        <f aca="false">IF(ISNUMBER(outYear),-BB56,"")</f>
        <v/>
      </c>
      <c r="BC66" s="169" t="str">
        <f aca="false">IF(ISNUMBER(outYear),-BC56,"")</f>
        <v/>
      </c>
      <c r="BD66" s="169" t="str">
        <f aca="false">IF(ISNUMBER(outYear),-BD56,"")</f>
        <v/>
      </c>
      <c r="BE66" s="169" t="str">
        <f aca="false">IF(ISNUMBER(outYear),-BE56,"")</f>
        <v/>
      </c>
      <c r="BF66" s="169" t="str">
        <f aca="false">IF(ISNUMBER(outYear),-BF56,"")</f>
        <v/>
      </c>
      <c r="BG66" s="169" t="str">
        <f aca="false">IF(ISNUMBER(outYear),-BG56,"")</f>
        <v/>
      </c>
      <c r="BH66" s="169" t="str">
        <f aca="false">IF(ISNUMBER(outYear),-BH56,"")</f>
        <v/>
      </c>
      <c r="BI66" s="169" t="str">
        <f aca="false">IF(ISNUMBER(outYear),-BI56,"")</f>
        <v/>
      </c>
      <c r="BJ66" s="169" t="str">
        <f aca="false">IF(ISNUMBER(outYear),-BJ56,"")</f>
        <v/>
      </c>
      <c r="BK66" s="169" t="str">
        <f aca="false">IF(ISNUMBER(outYear),-BK56,"")</f>
        <v/>
      </c>
      <c r="BL66" s="169" t="str">
        <f aca="false">IF(ISNUMBER(outYear),-BL56,"")</f>
        <v/>
      </c>
      <c r="BM66" s="169" t="str">
        <f aca="false">IF(ISNUMBER(outYear),-BM56,"")</f>
        <v/>
      </c>
      <c r="BN66" s="169" t="str">
        <f aca="false">IF(ISNUMBER(outYear),-BN56,"")</f>
        <v/>
      </c>
      <c r="BO66" s="169" t="str">
        <f aca="false">IF(ISNUMBER(outYear),-BO56,"")</f>
        <v/>
      </c>
      <c r="BP66" s="169" t="str">
        <f aca="false">IF(ISNUMBER(outYear),-BP56,"")</f>
        <v/>
      </c>
      <c r="BQ66" s="169" t="str">
        <f aca="false">IF(ISNUMBER(outYear),-BQ56,"")</f>
        <v/>
      </c>
      <c r="BR66" s="169" t="str">
        <f aca="false">IF(ISNUMBER(outYear),-BR56,"")</f>
        <v/>
      </c>
      <c r="BS66" s="169" t="str">
        <f aca="false">IF(ISNUMBER(outYear),-BS56,"")</f>
        <v/>
      </c>
      <c r="BT66" s="169" t="str">
        <f aca="false">IF(ISNUMBER(outYear),-BT56,"")</f>
        <v/>
      </c>
      <c r="BU66" s="169" t="str">
        <f aca="false">IF(ISNUMBER(outYear),-BU56,"")</f>
        <v/>
      </c>
      <c r="BV66" s="169" t="str">
        <f aca="false">IF(ISNUMBER(outYear),-BV56,"")</f>
        <v/>
      </c>
      <c r="BW66" s="169" t="str">
        <f aca="false">IF(ISNUMBER(outYear),-BW56,"")</f>
        <v/>
      </c>
      <c r="BX66" s="169" t="str">
        <f aca="false">IF(ISNUMBER(outYear),-BX56,"")</f>
        <v/>
      </c>
      <c r="BY66" s="169" t="str">
        <f aca="false">IF(ISNUMBER(outYear),-BY56,"")</f>
        <v/>
      </c>
      <c r="BZ66" s="169" t="str">
        <f aca="false">IF(ISNUMBER(outYear),-BZ56,"")</f>
        <v/>
      </c>
      <c r="CA66" s="169" t="str">
        <f aca="false">IF(ISNUMBER(outYear),-CA56,"")</f>
        <v/>
      </c>
      <c r="CB66" s="169" t="str">
        <f aca="false">IF(ISNUMBER(outYear),-CB56,"")</f>
        <v/>
      </c>
      <c r="CC66" s="169" t="str">
        <f aca="false">IF(ISNUMBER(outYear),-CC56,"")</f>
        <v/>
      </c>
      <c r="CD66" s="169" t="str">
        <f aca="false">IF(ISNUMBER(outYear),-CD56,"")</f>
        <v/>
      </c>
      <c r="CE66" s="169" t="str">
        <f aca="false">IF(ISNUMBER(outYear),-CE56,"")</f>
        <v/>
      </c>
      <c r="CF66" s="169" t="str">
        <f aca="false">IF(ISNUMBER(outYear),-CF56,"")</f>
        <v/>
      </c>
      <c r="CG66" s="169" t="str">
        <f aca="false">IF(ISNUMBER(outYear),-CG56,"")</f>
        <v/>
      </c>
      <c r="CH66" s="169" t="str">
        <f aca="false">IF(ISNUMBER(outYear),-CH56,"")</f>
        <v/>
      </c>
      <c r="CI66" s="169" t="str">
        <f aca="false">IF(ISNUMBER(outYear),-CI56,"")</f>
        <v/>
      </c>
      <c r="CJ66" s="169" t="str">
        <f aca="false">IF(ISNUMBER(outYear),-CJ56,"")</f>
        <v/>
      </c>
      <c r="CK66" s="169" t="str">
        <f aca="false">IF(ISNUMBER(outYear),-CK56,"")</f>
        <v/>
      </c>
      <c r="CL66" s="169" t="str">
        <f aca="false">IF(ISNUMBER(outYear),-CL56,"")</f>
        <v/>
      </c>
      <c r="CM66" s="169" t="str">
        <f aca="false">IF(ISNUMBER(outYear),-CM56,"")</f>
        <v/>
      </c>
      <c r="CN66" s="169" t="str">
        <f aca="false">IF(ISNUMBER(outYear),-CN56,"")</f>
        <v/>
      </c>
      <c r="CO66" s="169" t="str">
        <f aca="false">IF(ISNUMBER(outYear),-CO56,"")</f>
        <v/>
      </c>
      <c r="CP66" s="169" t="str">
        <f aca="false">IF(ISNUMBER(outYear),-CP56,"")</f>
        <v/>
      </c>
      <c r="CQ66" s="169" t="str">
        <f aca="false">IF(ISNUMBER(outYear),-CQ56,"")</f>
        <v/>
      </c>
      <c r="CR66" s="169" t="str">
        <f aca="false">IF(ISNUMBER(outYear),-CR56,"")</f>
        <v/>
      </c>
      <c r="CS66" s="169" t="str">
        <f aca="false">IF(ISNUMBER(outYear),-CS56,"")</f>
        <v/>
      </c>
      <c r="CT66" s="169" t="str">
        <f aca="false">IF(ISNUMBER(outYear),-CT56,"")</f>
        <v/>
      </c>
      <c r="CU66" s="169" t="str">
        <f aca="false">IF(ISNUMBER(outYear),-CU56,"")</f>
        <v/>
      </c>
      <c r="CV66" s="169" t="str">
        <f aca="false">IF(ISNUMBER(outYear),-CV56,"")</f>
        <v/>
      </c>
      <c r="CW66" s="169" t="str">
        <f aca="false">IF(ISNUMBER(outYear),-CW56,"")</f>
        <v/>
      </c>
      <c r="CX66" s="169" t="str">
        <f aca="false">IF(ISNUMBER(outYear),-CX56,"")</f>
        <v/>
      </c>
    </row>
    <row r="67" customFormat="false" ht="12.75" hidden="false" customHeight="false" outlineLevel="0" collapsed="false">
      <c r="A67" s="132" t="s">
        <v>114</v>
      </c>
      <c r="B67" s="133"/>
      <c r="C67" s="123" t="n">
        <f aca="false">IF(ISNUMBER(outYear),SUM(C61,C65:C66),"")</f>
        <v>304397.3049</v>
      </c>
      <c r="D67" s="123" t="n">
        <f aca="false">IF(ISNUMBER(outYear),SUM(D61,D65:D66),"")</f>
        <v>141451.908472</v>
      </c>
      <c r="E67" s="123" t="n">
        <f aca="false">IF(ISNUMBER(outYear),SUM(E61,E65:E66),"")</f>
        <v>86620.85903184</v>
      </c>
      <c r="F67" s="123" t="n">
        <f aca="false">IF(ISNUMBER(outYear),SUM(F61,F65:F66),"")</f>
        <v>53757.2236467168</v>
      </c>
      <c r="G67" s="123" t="n">
        <f aca="false">IF(ISNUMBER(outYear),SUM(G61,G65:G66),"")</f>
        <v>53843.9094749151</v>
      </c>
      <c r="H67" s="123" t="n">
        <f aca="false">IF(ISNUMBER(outYear),SUM(H61,H65:H66),"")</f>
        <v>29220.8629012774</v>
      </c>
      <c r="I67" s="123" t="n">
        <f aca="false">IF(ISNUMBER(outYear),SUM(I61,I65:I66),"")</f>
        <v>4599.58471853499</v>
      </c>
      <c r="J67" s="123" t="n">
        <f aca="false">IF(ISNUMBER(outYear),SUM(J61,J65:J66),"")</f>
        <v>4691.57641290569</v>
      </c>
      <c r="K67" s="123" t="n">
        <f aca="false">IF(ISNUMBER(outYear),SUM(K61,K65:K66),"")</f>
        <v>4785.4079411638</v>
      </c>
      <c r="L67" s="123" t="n">
        <f aca="false">IF(ISNUMBER(outYear),SUM(L61,L65:L66),"")</f>
        <v>88238.8227613933</v>
      </c>
      <c r="M67" s="123" t="n">
        <f aca="false">IF(ISNUMBER(outYear),SUM(M61,M65:M66),"")</f>
        <v>4978.73842198682</v>
      </c>
      <c r="N67" s="123" t="n">
        <f aca="false">IF(ISNUMBER(outYear),SUM(N61,N65:N66),"")</f>
        <v>5078.31319042656</v>
      </c>
      <c r="O67" s="123" t="n">
        <f aca="false">IF(ISNUMBER(outYear),SUM(O61,O65:O66),"")</f>
        <v>5179.87945423509</v>
      </c>
      <c r="P67" s="123" t="n">
        <f aca="false">IF(ISNUMBER(outYear),SUM(P61,P65:P66),"")</f>
        <v>5283.47704331979</v>
      </c>
      <c r="Q67" s="123" t="n">
        <f aca="false">IF(ISNUMBER(outYear),SUM(Q61,Q65:Q66),"")</f>
        <v>5389.14658418619</v>
      </c>
      <c r="R67" s="123" t="n">
        <f aca="false">IF(ISNUMBER(outYear),SUM(R61,R65:R66),"")</f>
        <v>5496.92951586991</v>
      </c>
      <c r="S67" s="123" t="n">
        <f aca="false">IF(ISNUMBER(outYear),SUM(S61,S65:S66),"")</f>
        <v>5606.86810618731</v>
      </c>
      <c r="T67" s="123" t="n">
        <f aca="false">IF(ISNUMBER(outYear),SUM(T61,T65:T66),"")</f>
        <v>5719.00546831105</v>
      </c>
      <c r="U67" s="123" t="n">
        <f aca="false">IF(ISNUMBER(outYear),SUM(U61,U65:U66),"")</f>
        <v>5833.38557767728</v>
      </c>
      <c r="V67" s="123" t="n">
        <f aca="false">IF(ISNUMBER(outYear),SUM(V61,V65:V66),"")</f>
        <v>5950.05328923082</v>
      </c>
      <c r="W67" s="123" t="n">
        <f aca="false">IF(ISNUMBER(outYear),SUM(W61,W65:W66),"")</f>
        <v>6069.05435501544</v>
      </c>
      <c r="X67" s="123" t="n">
        <f aca="false">IF(ISNUMBER(outYear),SUM(X61,X65:X66),"")</f>
        <v>6190.43544211575</v>
      </c>
      <c r="Y67" s="123" t="n">
        <f aca="false">IF(ISNUMBER(outYear),SUM(Y61,Y65:Y66),"")</f>
        <v>6314.24415095806</v>
      </c>
      <c r="Z67" s="123" t="n">
        <f aca="false">IF(ISNUMBER(outYear),SUM(Z61,Z65:Z66),"")</f>
        <v>6440.52903397722</v>
      </c>
      <c r="AA67" s="123" t="n">
        <f aca="false">IF(ISNUMBER(outYear),SUM(AA61,AA65:AA66),"")</f>
        <v>6569.33961465677</v>
      </c>
      <c r="AB67" s="123" t="str">
        <f aca="false">IF(ISNUMBER(outYear),SUM(AB61,AB65:AB66),"")</f>
        <v/>
      </c>
      <c r="AC67" s="123" t="str">
        <f aca="false">IF(ISNUMBER(outYear),SUM(AC61,AC65:AC66),"")</f>
        <v/>
      </c>
      <c r="AD67" s="123" t="str">
        <f aca="false">IF(ISNUMBER(outYear),SUM(AD61,AD65:AD66),"")</f>
        <v/>
      </c>
      <c r="AE67" s="123" t="str">
        <f aca="false">IF(ISNUMBER(outYear),SUM(AE61,AE65:AE66),"")</f>
        <v/>
      </c>
      <c r="AF67" s="123" t="str">
        <f aca="false">IF(ISNUMBER(outYear),SUM(AF61,AF65:AF66),"")</f>
        <v/>
      </c>
      <c r="AG67" s="123" t="str">
        <f aca="false">IF(ISNUMBER(outYear),SUM(AG61,AG65:AG66),"")</f>
        <v/>
      </c>
      <c r="AH67" s="123" t="str">
        <f aca="false">IF(ISNUMBER(outYear),SUM(AH61,AH65:AH66),"")</f>
        <v/>
      </c>
      <c r="AI67" s="123" t="str">
        <f aca="false">IF(ISNUMBER(outYear),SUM(AI61,AI65:AI66),"")</f>
        <v/>
      </c>
      <c r="AJ67" s="123" t="str">
        <f aca="false">IF(ISNUMBER(outYear),SUM(AJ61,AJ65:AJ66),"")</f>
        <v/>
      </c>
      <c r="AK67" s="123" t="str">
        <f aca="false">IF(ISNUMBER(outYear),SUM(AK61,AK65:AK66),"")</f>
        <v/>
      </c>
      <c r="AL67" s="123" t="str">
        <f aca="false">IF(ISNUMBER(outYear),SUM(AL61,AL65:AL66),"")</f>
        <v/>
      </c>
      <c r="AM67" s="123" t="str">
        <f aca="false">IF(ISNUMBER(outYear),SUM(AM61,AM65:AM66),"")</f>
        <v/>
      </c>
      <c r="AN67" s="123" t="str">
        <f aca="false">IF(ISNUMBER(outYear),SUM(AN61,AN65:AN66),"")</f>
        <v/>
      </c>
      <c r="AO67" s="123" t="str">
        <f aca="false">IF(ISNUMBER(outYear),SUM(AO61,AO65:AO66),"")</f>
        <v/>
      </c>
      <c r="AP67" s="123" t="str">
        <f aca="false">IF(ISNUMBER(outYear),SUM(AP61,AP65:AP66),"")</f>
        <v/>
      </c>
      <c r="AQ67" s="123" t="str">
        <f aca="false">IF(ISNUMBER(outYear),SUM(AQ61,AQ65:AQ66),"")</f>
        <v/>
      </c>
      <c r="AR67" s="123" t="str">
        <f aca="false">IF(ISNUMBER(outYear),SUM(AR61,AR65:AR66),"")</f>
        <v/>
      </c>
      <c r="AS67" s="123" t="str">
        <f aca="false">IF(ISNUMBER(outYear),SUM(AS61,AS65:AS66),"")</f>
        <v/>
      </c>
      <c r="AT67" s="123" t="str">
        <f aca="false">IF(ISNUMBER(outYear),SUM(AT61,AT65:AT66),"")</f>
        <v/>
      </c>
      <c r="AU67" s="123" t="str">
        <f aca="false">IF(ISNUMBER(outYear),SUM(AU61,AU65:AU66),"")</f>
        <v/>
      </c>
      <c r="AV67" s="123" t="str">
        <f aca="false">IF(ISNUMBER(outYear),SUM(AV61,AV65:AV66),"")</f>
        <v/>
      </c>
      <c r="AW67" s="123" t="str">
        <f aca="false">IF(ISNUMBER(outYear),SUM(AW61,AW65:AW66),"")</f>
        <v/>
      </c>
      <c r="AX67" s="123" t="str">
        <f aca="false">IF(ISNUMBER(outYear),SUM(AX61,AX65:AX66),"")</f>
        <v/>
      </c>
      <c r="AY67" s="123" t="str">
        <f aca="false">IF(ISNUMBER(outYear),SUM(AY61,AY65:AY66),"")</f>
        <v/>
      </c>
      <c r="AZ67" s="123" t="str">
        <f aca="false">IF(ISNUMBER(outYear),SUM(AZ61,AZ65:AZ66),"")</f>
        <v/>
      </c>
      <c r="BA67" s="123" t="str">
        <f aca="false">IF(ISNUMBER(outYear),SUM(BA61,BA65:BA66),"")</f>
        <v/>
      </c>
      <c r="BB67" s="123" t="str">
        <f aca="false">IF(ISNUMBER(outYear),SUM(BB61,BB65:BB66),"")</f>
        <v/>
      </c>
      <c r="BC67" s="123" t="str">
        <f aca="false">IF(ISNUMBER(outYear),SUM(BC61,BC65:BC66),"")</f>
        <v/>
      </c>
      <c r="BD67" s="123" t="str">
        <f aca="false">IF(ISNUMBER(outYear),SUM(BD61,BD65:BD66),"")</f>
        <v/>
      </c>
      <c r="BE67" s="123" t="str">
        <f aca="false">IF(ISNUMBER(outYear),SUM(BE61,BE65:BE66),"")</f>
        <v/>
      </c>
      <c r="BF67" s="123" t="str">
        <f aca="false">IF(ISNUMBER(outYear),SUM(BF61,BF65:BF66),"")</f>
        <v/>
      </c>
      <c r="BG67" s="123" t="str">
        <f aca="false">IF(ISNUMBER(outYear),SUM(BG61,BG65:BG66),"")</f>
        <v/>
      </c>
      <c r="BH67" s="123" t="str">
        <f aca="false">IF(ISNUMBER(outYear),SUM(BH61,BH65:BH66),"")</f>
        <v/>
      </c>
      <c r="BI67" s="123" t="str">
        <f aca="false">IF(ISNUMBER(outYear),SUM(BI61,BI65:BI66),"")</f>
        <v/>
      </c>
      <c r="BJ67" s="123" t="str">
        <f aca="false">IF(ISNUMBER(outYear),SUM(BJ61,BJ65:BJ66),"")</f>
        <v/>
      </c>
      <c r="BK67" s="123" t="str">
        <f aca="false">IF(ISNUMBER(outYear),SUM(BK61,BK65:BK66),"")</f>
        <v/>
      </c>
      <c r="BL67" s="123" t="str">
        <f aca="false">IF(ISNUMBER(outYear),SUM(BL61,BL65:BL66),"")</f>
        <v/>
      </c>
      <c r="BM67" s="123" t="str">
        <f aca="false">IF(ISNUMBER(outYear),SUM(BM61,BM65:BM66),"")</f>
        <v/>
      </c>
      <c r="BN67" s="123" t="str">
        <f aca="false">IF(ISNUMBER(outYear),SUM(BN61,BN65:BN66),"")</f>
        <v/>
      </c>
      <c r="BO67" s="123" t="str">
        <f aca="false">IF(ISNUMBER(outYear),SUM(BO61,BO65:BO66),"")</f>
        <v/>
      </c>
      <c r="BP67" s="123" t="str">
        <f aca="false">IF(ISNUMBER(outYear),SUM(BP61,BP65:BP66),"")</f>
        <v/>
      </c>
      <c r="BQ67" s="123" t="str">
        <f aca="false">IF(ISNUMBER(outYear),SUM(BQ61,BQ65:BQ66),"")</f>
        <v/>
      </c>
      <c r="BR67" s="123" t="str">
        <f aca="false">IF(ISNUMBER(outYear),SUM(BR61,BR65:BR66),"")</f>
        <v/>
      </c>
      <c r="BS67" s="123" t="str">
        <f aca="false">IF(ISNUMBER(outYear),SUM(BS61,BS65:BS66),"")</f>
        <v/>
      </c>
      <c r="BT67" s="123" t="str">
        <f aca="false">IF(ISNUMBER(outYear),SUM(BT61,BT65:BT66),"")</f>
        <v/>
      </c>
      <c r="BU67" s="123" t="str">
        <f aca="false">IF(ISNUMBER(outYear),SUM(BU61,BU65:BU66),"")</f>
        <v/>
      </c>
      <c r="BV67" s="123" t="str">
        <f aca="false">IF(ISNUMBER(outYear),SUM(BV61,BV65:BV66),"")</f>
        <v/>
      </c>
      <c r="BW67" s="123" t="str">
        <f aca="false">IF(ISNUMBER(outYear),SUM(BW61,BW65:BW66),"")</f>
        <v/>
      </c>
      <c r="BX67" s="123" t="str">
        <f aca="false">IF(ISNUMBER(outYear),SUM(BX61,BX65:BX66),"")</f>
        <v/>
      </c>
      <c r="BY67" s="123" t="str">
        <f aca="false">IF(ISNUMBER(outYear),SUM(BY61,BY65:BY66),"")</f>
        <v/>
      </c>
      <c r="BZ67" s="123" t="str">
        <f aca="false">IF(ISNUMBER(outYear),SUM(BZ61,BZ65:BZ66),"")</f>
        <v/>
      </c>
      <c r="CA67" s="123" t="str">
        <f aca="false">IF(ISNUMBER(outYear),SUM(CA61,CA65:CA66),"")</f>
        <v/>
      </c>
      <c r="CB67" s="123" t="str">
        <f aca="false">IF(ISNUMBER(outYear),SUM(CB61,CB65:CB66),"")</f>
        <v/>
      </c>
      <c r="CC67" s="123" t="str">
        <f aca="false">IF(ISNUMBER(outYear),SUM(CC61,CC65:CC66),"")</f>
        <v/>
      </c>
      <c r="CD67" s="123" t="str">
        <f aca="false">IF(ISNUMBER(outYear),SUM(CD61,CD65:CD66),"")</f>
        <v/>
      </c>
      <c r="CE67" s="123" t="str">
        <f aca="false">IF(ISNUMBER(outYear),SUM(CE61,CE65:CE66),"")</f>
        <v/>
      </c>
      <c r="CF67" s="123" t="str">
        <f aca="false">IF(ISNUMBER(outYear),SUM(CF61,CF65:CF66),"")</f>
        <v/>
      </c>
      <c r="CG67" s="123" t="str">
        <f aca="false">IF(ISNUMBER(outYear),SUM(CG61,CG65:CG66),"")</f>
        <v/>
      </c>
      <c r="CH67" s="123" t="str">
        <f aca="false">IF(ISNUMBER(outYear),SUM(CH61,CH65:CH66),"")</f>
        <v/>
      </c>
      <c r="CI67" s="123" t="str">
        <f aca="false">IF(ISNUMBER(outYear),SUM(CI61,CI65:CI66),"")</f>
        <v/>
      </c>
      <c r="CJ67" s="123" t="str">
        <f aca="false">IF(ISNUMBER(outYear),SUM(CJ61,CJ65:CJ66),"")</f>
        <v/>
      </c>
      <c r="CK67" s="123" t="str">
        <f aca="false">IF(ISNUMBER(outYear),SUM(CK61,CK65:CK66),"")</f>
        <v/>
      </c>
      <c r="CL67" s="123" t="str">
        <f aca="false">IF(ISNUMBER(outYear),SUM(CL61,CL65:CL66),"")</f>
        <v/>
      </c>
      <c r="CM67" s="123" t="str">
        <f aca="false">IF(ISNUMBER(outYear),SUM(CM61,CM65:CM66),"")</f>
        <v/>
      </c>
      <c r="CN67" s="123" t="str">
        <f aca="false">IF(ISNUMBER(outYear),SUM(CN61,CN65:CN66),"")</f>
        <v/>
      </c>
      <c r="CO67" s="123" t="str">
        <f aca="false">IF(ISNUMBER(outYear),SUM(CO61,CO65:CO66),"")</f>
        <v/>
      </c>
      <c r="CP67" s="123" t="str">
        <f aca="false">IF(ISNUMBER(outYear),SUM(CP61,CP65:CP66),"")</f>
        <v/>
      </c>
      <c r="CQ67" s="123" t="str">
        <f aca="false">IF(ISNUMBER(outYear),SUM(CQ61,CQ65:CQ66),"")</f>
        <v/>
      </c>
      <c r="CR67" s="123" t="str">
        <f aca="false">IF(ISNUMBER(outYear),SUM(CR61,CR65:CR66),"")</f>
        <v/>
      </c>
      <c r="CS67" s="123" t="str">
        <f aca="false">IF(ISNUMBER(outYear),SUM(CS61,CS65:CS66),"")</f>
        <v/>
      </c>
      <c r="CT67" s="123" t="str">
        <f aca="false">IF(ISNUMBER(outYear),SUM(CT61,CT65:CT66),"")</f>
        <v/>
      </c>
      <c r="CU67" s="123" t="str">
        <f aca="false">IF(ISNUMBER(outYear),SUM(CU61,CU65:CU66),"")</f>
        <v/>
      </c>
      <c r="CV67" s="123" t="str">
        <f aca="false">IF(ISNUMBER(outYear),SUM(CV61,CV65:CV66),"")</f>
        <v/>
      </c>
      <c r="CW67" s="123" t="str">
        <f aca="false">IF(ISNUMBER(outYear),SUM(CW61,CW65:CW66),"")</f>
        <v/>
      </c>
      <c r="CX67" s="123" t="str">
        <f aca="false">IF(ISNUMBER(outYear),SUM(CX61,CX65:CX66),"")</f>
        <v/>
      </c>
    </row>
    <row r="68" customFormat="false" ht="12.75" hidden="false" customHeight="false" outlineLevel="0" collapsed="false">
      <c r="A68" s="122" t="s">
        <v>115</v>
      </c>
      <c r="B68" s="133"/>
      <c r="C68" s="123" t="n">
        <f aca="false">IF(ISNUMBER(outYear),C59-C67,"")</f>
        <v>-304397.3049</v>
      </c>
      <c r="D68" s="123" t="n">
        <f aca="false">IF(ISNUMBER(outYear),D59-D67,"")</f>
        <v>-141451.908472</v>
      </c>
      <c r="E68" s="123" t="n">
        <f aca="false">IF(ISNUMBER(outYear),E59-E67,"")</f>
        <v>-86620.85903184</v>
      </c>
      <c r="F68" s="123" t="n">
        <f aca="false">IF(ISNUMBER(outYear),F59-F67,"")</f>
        <v>-53757.2236467168</v>
      </c>
      <c r="G68" s="123" t="n">
        <f aca="false">IF(ISNUMBER(outYear),G59-G67,"")</f>
        <v>-53843.9094749151</v>
      </c>
      <c r="H68" s="123" t="n">
        <f aca="false">IF(ISNUMBER(outYear),H59-H67,"")</f>
        <v>-29220.8629012774</v>
      </c>
      <c r="I68" s="123" t="n">
        <f aca="false">IF(ISNUMBER(outYear),I59-I67,"")</f>
        <v>-4599.58471853499</v>
      </c>
      <c r="J68" s="123" t="n">
        <f aca="false">IF(ISNUMBER(outYear),J59-J67,"")</f>
        <v>-4691.57641290569</v>
      </c>
      <c r="K68" s="123" t="n">
        <f aca="false">IF(ISNUMBER(outYear),K59-K67,"")</f>
        <v>-4785.4079411638</v>
      </c>
      <c r="L68" s="123" t="n">
        <f aca="false">IF(ISNUMBER(outYear),L59-L67,"")</f>
        <v>-88238.8227613933</v>
      </c>
      <c r="M68" s="123" t="n">
        <f aca="false">IF(ISNUMBER(outYear),M59-M67,"")</f>
        <v>-4978.73842198682</v>
      </c>
      <c r="N68" s="123" t="n">
        <f aca="false">IF(ISNUMBER(outYear),N59-N67,"")</f>
        <v>-5078.31319042656</v>
      </c>
      <c r="O68" s="123" t="n">
        <f aca="false">IF(ISNUMBER(outYear),O59-O67,"")</f>
        <v>-5179.87945423509</v>
      </c>
      <c r="P68" s="123" t="n">
        <f aca="false">IF(ISNUMBER(outYear),P59-P67,"")</f>
        <v>-5283.47704331979</v>
      </c>
      <c r="Q68" s="123" t="n">
        <f aca="false">IF(ISNUMBER(outYear),Q59-Q67,"")</f>
        <v>-5389.14658418619</v>
      </c>
      <c r="R68" s="123" t="n">
        <f aca="false">IF(ISNUMBER(outYear),R59-R67,"")</f>
        <v>-5496.92951586991</v>
      </c>
      <c r="S68" s="123" t="n">
        <f aca="false">IF(ISNUMBER(outYear),S59-S67,"")</f>
        <v>-5606.86810618731</v>
      </c>
      <c r="T68" s="123" t="n">
        <f aca="false">IF(ISNUMBER(outYear),T59-T67,"")</f>
        <v>-5719.00546831105</v>
      </c>
      <c r="U68" s="123" t="n">
        <f aca="false">IF(ISNUMBER(outYear),U59-U67,"")</f>
        <v>-5833.38557767728</v>
      </c>
      <c r="V68" s="123" t="n">
        <f aca="false">IF(ISNUMBER(outYear),V59-V67,"")</f>
        <v>-5950.05328923082</v>
      </c>
      <c r="W68" s="123" t="n">
        <f aca="false">IF(ISNUMBER(outYear),W59-W67,"")</f>
        <v>-6069.05435501544</v>
      </c>
      <c r="X68" s="123" t="n">
        <f aca="false">IF(ISNUMBER(outYear),X59-X67,"")</f>
        <v>-6190.43544211575</v>
      </c>
      <c r="Y68" s="123" t="n">
        <f aca="false">IF(ISNUMBER(outYear),Y59-Y67,"")</f>
        <v>-6314.24415095806</v>
      </c>
      <c r="Z68" s="123" t="n">
        <f aca="false">IF(ISNUMBER(outYear),Z59-Z67,"")</f>
        <v>-6440.52903397722</v>
      </c>
      <c r="AA68" s="123" t="n">
        <f aca="false">IF(ISNUMBER(outYear),AA59-AA67,"")</f>
        <v>-6569.33961465677</v>
      </c>
      <c r="AB68" s="123" t="str">
        <f aca="false">IF(ISNUMBER(outYear),AB59-AB67,"")</f>
        <v/>
      </c>
      <c r="AC68" s="123" t="str">
        <f aca="false">IF(ISNUMBER(outYear),AC59-AC67,"")</f>
        <v/>
      </c>
      <c r="AD68" s="123" t="str">
        <f aca="false">IF(ISNUMBER(outYear),AD59-AD67,"")</f>
        <v/>
      </c>
      <c r="AE68" s="123" t="str">
        <f aca="false">IF(ISNUMBER(outYear),AE59-AE67,"")</f>
        <v/>
      </c>
      <c r="AF68" s="123" t="str">
        <f aca="false">IF(ISNUMBER(outYear),AF59-AF67,"")</f>
        <v/>
      </c>
      <c r="AG68" s="123" t="str">
        <f aca="false">IF(ISNUMBER(outYear),AG59-AG67,"")</f>
        <v/>
      </c>
      <c r="AH68" s="123" t="str">
        <f aca="false">IF(ISNUMBER(outYear),AH59-AH67,"")</f>
        <v/>
      </c>
      <c r="AI68" s="123" t="str">
        <f aca="false">IF(ISNUMBER(outYear),AI59-AI67,"")</f>
        <v/>
      </c>
      <c r="AJ68" s="123" t="str">
        <f aca="false">IF(ISNUMBER(outYear),AJ59-AJ67,"")</f>
        <v/>
      </c>
      <c r="AK68" s="123" t="str">
        <f aca="false">IF(ISNUMBER(outYear),AK59-AK67,"")</f>
        <v/>
      </c>
      <c r="AL68" s="123" t="str">
        <f aca="false">IF(ISNUMBER(outYear),AL59-AL67,"")</f>
        <v/>
      </c>
      <c r="AM68" s="123" t="str">
        <f aca="false">IF(ISNUMBER(outYear),AM59-AM67,"")</f>
        <v/>
      </c>
      <c r="AN68" s="123" t="str">
        <f aca="false">IF(ISNUMBER(outYear),AN59-AN67,"")</f>
        <v/>
      </c>
      <c r="AO68" s="123" t="str">
        <f aca="false">IF(ISNUMBER(outYear),AO59-AO67,"")</f>
        <v/>
      </c>
      <c r="AP68" s="123" t="str">
        <f aca="false">IF(ISNUMBER(outYear),AP59-AP67,"")</f>
        <v/>
      </c>
      <c r="AQ68" s="123" t="str">
        <f aca="false">IF(ISNUMBER(outYear),AQ59-AQ67,"")</f>
        <v/>
      </c>
      <c r="AR68" s="123" t="str">
        <f aca="false">IF(ISNUMBER(outYear),AR59-AR67,"")</f>
        <v/>
      </c>
      <c r="AS68" s="123" t="str">
        <f aca="false">IF(ISNUMBER(outYear),AS59-AS67,"")</f>
        <v/>
      </c>
      <c r="AT68" s="123" t="str">
        <f aca="false">IF(ISNUMBER(outYear),AT59-AT67,"")</f>
        <v/>
      </c>
      <c r="AU68" s="123" t="str">
        <f aca="false">IF(ISNUMBER(outYear),AU59-AU67,"")</f>
        <v/>
      </c>
      <c r="AV68" s="123" t="str">
        <f aca="false">IF(ISNUMBER(outYear),AV59-AV67,"")</f>
        <v/>
      </c>
      <c r="AW68" s="123" t="str">
        <f aca="false">IF(ISNUMBER(outYear),AW59-AW67,"")</f>
        <v/>
      </c>
      <c r="AX68" s="123" t="str">
        <f aca="false">IF(ISNUMBER(outYear),AX59-AX67,"")</f>
        <v/>
      </c>
      <c r="AY68" s="123" t="str">
        <f aca="false">IF(ISNUMBER(outYear),AY59-AY67,"")</f>
        <v/>
      </c>
      <c r="AZ68" s="123" t="str">
        <f aca="false">IF(ISNUMBER(outYear),AZ59-AZ67,"")</f>
        <v/>
      </c>
      <c r="BA68" s="123" t="str">
        <f aca="false">IF(ISNUMBER(outYear),BA59-BA67,"")</f>
        <v/>
      </c>
      <c r="BB68" s="123" t="str">
        <f aca="false">IF(ISNUMBER(outYear),BB59-BB67,"")</f>
        <v/>
      </c>
      <c r="BC68" s="123" t="str">
        <f aca="false">IF(ISNUMBER(outYear),BC59-BC67,"")</f>
        <v/>
      </c>
      <c r="BD68" s="123" t="str">
        <f aca="false">IF(ISNUMBER(outYear),BD59-BD67,"")</f>
        <v/>
      </c>
      <c r="BE68" s="123" t="str">
        <f aca="false">IF(ISNUMBER(outYear),BE59-BE67,"")</f>
        <v/>
      </c>
      <c r="BF68" s="123" t="str">
        <f aca="false">IF(ISNUMBER(outYear),BF59-BF67,"")</f>
        <v/>
      </c>
      <c r="BG68" s="123" t="str">
        <f aca="false">IF(ISNUMBER(outYear),BG59-BG67,"")</f>
        <v/>
      </c>
      <c r="BH68" s="123" t="str">
        <f aca="false">IF(ISNUMBER(outYear),BH59-BH67,"")</f>
        <v/>
      </c>
      <c r="BI68" s="123" t="str">
        <f aca="false">IF(ISNUMBER(outYear),BI59-BI67,"")</f>
        <v/>
      </c>
      <c r="BJ68" s="123" t="str">
        <f aca="false">IF(ISNUMBER(outYear),BJ59-BJ67,"")</f>
        <v/>
      </c>
      <c r="BK68" s="123" t="str">
        <f aca="false">IF(ISNUMBER(outYear),BK59-BK67,"")</f>
        <v/>
      </c>
      <c r="BL68" s="123" t="str">
        <f aca="false">IF(ISNUMBER(outYear),BL59-BL67,"")</f>
        <v/>
      </c>
      <c r="BM68" s="123" t="str">
        <f aca="false">IF(ISNUMBER(outYear),BM59-BM67,"")</f>
        <v/>
      </c>
      <c r="BN68" s="123" t="str">
        <f aca="false">IF(ISNUMBER(outYear),BN59-BN67,"")</f>
        <v/>
      </c>
      <c r="BO68" s="123" t="str">
        <f aca="false">IF(ISNUMBER(outYear),BO59-BO67,"")</f>
        <v/>
      </c>
      <c r="BP68" s="123" t="str">
        <f aca="false">IF(ISNUMBER(outYear),BP59-BP67,"")</f>
        <v/>
      </c>
      <c r="BQ68" s="123" t="str">
        <f aca="false">IF(ISNUMBER(outYear),BQ59-BQ67,"")</f>
        <v/>
      </c>
      <c r="BR68" s="123" t="str">
        <f aca="false">IF(ISNUMBER(outYear),BR59-BR67,"")</f>
        <v/>
      </c>
      <c r="BS68" s="123" t="str">
        <f aca="false">IF(ISNUMBER(outYear),BS59-BS67,"")</f>
        <v/>
      </c>
      <c r="BT68" s="123" t="str">
        <f aca="false">IF(ISNUMBER(outYear),BT59-BT67,"")</f>
        <v/>
      </c>
      <c r="BU68" s="123" t="str">
        <f aca="false">IF(ISNUMBER(outYear),BU59-BU67,"")</f>
        <v/>
      </c>
      <c r="BV68" s="123" t="str">
        <f aca="false">IF(ISNUMBER(outYear),BV59-BV67,"")</f>
        <v/>
      </c>
      <c r="BW68" s="123" t="str">
        <f aca="false">IF(ISNUMBER(outYear),BW59-BW67,"")</f>
        <v/>
      </c>
      <c r="BX68" s="123" t="str">
        <f aca="false">IF(ISNUMBER(outYear),BX59-BX67,"")</f>
        <v/>
      </c>
      <c r="BY68" s="123" t="str">
        <f aca="false">IF(ISNUMBER(outYear),BY59-BY67,"")</f>
        <v/>
      </c>
      <c r="BZ68" s="123" t="str">
        <f aca="false">IF(ISNUMBER(outYear),BZ59-BZ67,"")</f>
        <v/>
      </c>
      <c r="CA68" s="123" t="str">
        <f aca="false">IF(ISNUMBER(outYear),CA59-CA67,"")</f>
        <v/>
      </c>
      <c r="CB68" s="123" t="str">
        <f aca="false">IF(ISNUMBER(outYear),CB59-CB67,"")</f>
        <v/>
      </c>
      <c r="CC68" s="123" t="str">
        <f aca="false">IF(ISNUMBER(outYear),CC59-CC67,"")</f>
        <v/>
      </c>
      <c r="CD68" s="123" t="str">
        <f aca="false">IF(ISNUMBER(outYear),CD59-CD67,"")</f>
        <v/>
      </c>
      <c r="CE68" s="123" t="str">
        <f aca="false">IF(ISNUMBER(outYear),CE59-CE67,"")</f>
        <v/>
      </c>
      <c r="CF68" s="123" t="str">
        <f aca="false">IF(ISNUMBER(outYear),CF59-CF67,"")</f>
        <v/>
      </c>
      <c r="CG68" s="123" t="str">
        <f aca="false">IF(ISNUMBER(outYear),CG59-CG67,"")</f>
        <v/>
      </c>
      <c r="CH68" s="123" t="str">
        <f aca="false">IF(ISNUMBER(outYear),CH59-CH67,"")</f>
        <v/>
      </c>
      <c r="CI68" s="123" t="str">
        <f aca="false">IF(ISNUMBER(outYear),CI59-CI67,"")</f>
        <v/>
      </c>
      <c r="CJ68" s="123" t="str">
        <f aca="false">IF(ISNUMBER(outYear),CJ59-CJ67,"")</f>
        <v/>
      </c>
      <c r="CK68" s="123" t="str">
        <f aca="false">IF(ISNUMBER(outYear),CK59-CK67,"")</f>
        <v/>
      </c>
      <c r="CL68" s="123" t="str">
        <f aca="false">IF(ISNUMBER(outYear),CL59-CL67,"")</f>
        <v/>
      </c>
      <c r="CM68" s="123" t="str">
        <f aca="false">IF(ISNUMBER(outYear),CM59-CM67,"")</f>
        <v/>
      </c>
      <c r="CN68" s="123" t="str">
        <f aca="false">IF(ISNUMBER(outYear),CN59-CN67,"")</f>
        <v/>
      </c>
      <c r="CO68" s="123" t="str">
        <f aca="false">IF(ISNUMBER(outYear),CO59-CO67,"")</f>
        <v/>
      </c>
      <c r="CP68" s="123" t="str">
        <f aca="false">IF(ISNUMBER(outYear),CP59-CP67,"")</f>
        <v/>
      </c>
      <c r="CQ68" s="123" t="str">
        <f aca="false">IF(ISNUMBER(outYear),CQ59-CQ67,"")</f>
        <v/>
      </c>
      <c r="CR68" s="123" t="str">
        <f aca="false">IF(ISNUMBER(outYear),CR59-CR67,"")</f>
        <v/>
      </c>
      <c r="CS68" s="123" t="str">
        <f aca="false">IF(ISNUMBER(outYear),CS59-CS67,"")</f>
        <v/>
      </c>
      <c r="CT68" s="123" t="str">
        <f aca="false">IF(ISNUMBER(outYear),CT59-CT67,"")</f>
        <v/>
      </c>
      <c r="CU68" s="123" t="str">
        <f aca="false">IF(ISNUMBER(outYear),CU59-CU67,"")</f>
        <v/>
      </c>
      <c r="CV68" s="123" t="str">
        <f aca="false">IF(ISNUMBER(outYear),CV59-CV67,"")</f>
        <v/>
      </c>
      <c r="CW68" s="123" t="str">
        <f aca="false">IF(ISNUMBER(outYear),CW59-CW67,"")</f>
        <v/>
      </c>
      <c r="CX68" s="123" t="str">
        <f aca="false">IF(ISNUMBER(outYear),CX59-CX67,"")</f>
        <v/>
      </c>
    </row>
    <row r="69" customFormat="false" ht="12.75" hidden="false" customHeight="false" outlineLevel="0" collapsed="false">
      <c r="A69" s="122" t="s">
        <v>122</v>
      </c>
      <c r="B69" s="133"/>
      <c r="C69" s="123" t="n">
        <f aca="false">IF(ISNUMBER(outYear),+C68*federal_tax_rate/100,"")</f>
        <v>-91319.19147</v>
      </c>
      <c r="D69" s="123" t="n">
        <f aca="false">IF(ISNUMBER(outYear),+D68*federal_tax_rate/100,"")</f>
        <v>-42435.5725416</v>
      </c>
      <c r="E69" s="123" t="n">
        <f aca="false">IF(ISNUMBER(outYear),+E68*federal_tax_rate/100,"")</f>
        <v>-25986.257709552</v>
      </c>
      <c r="F69" s="123" t="n">
        <f aca="false">IF(ISNUMBER(outYear),+F68*federal_tax_rate/100,"")</f>
        <v>-16127.167094015</v>
      </c>
      <c r="G69" s="123" t="n">
        <f aca="false">IF(ISNUMBER(outYear),+G68*federal_tax_rate/100,"")</f>
        <v>-16153.1728424745</v>
      </c>
      <c r="H69" s="123" t="n">
        <f aca="false">IF(ISNUMBER(outYear),+H68*federal_tax_rate/100,"")</f>
        <v>-8766.25887038323</v>
      </c>
      <c r="I69" s="123" t="n">
        <f aca="false">IF(ISNUMBER(outYear),+I68*federal_tax_rate/100,"")</f>
        <v>-1379.8754155605</v>
      </c>
      <c r="J69" s="123" t="n">
        <f aca="false">IF(ISNUMBER(outYear),+J68*federal_tax_rate/100,"")</f>
        <v>-1407.47292387171</v>
      </c>
      <c r="K69" s="123" t="n">
        <f aca="false">IF(ISNUMBER(outYear),+K68*federal_tax_rate/100,"")</f>
        <v>-1435.62238234914</v>
      </c>
      <c r="L69" s="123" t="n">
        <f aca="false">IF(ISNUMBER(outYear),+L68*federal_tax_rate/100,"")</f>
        <v>-26471.646828418</v>
      </c>
      <c r="M69" s="123" t="n">
        <f aca="false">IF(ISNUMBER(outYear),+M68*federal_tax_rate/100,"")</f>
        <v>-1493.62152659605</v>
      </c>
      <c r="N69" s="123" t="n">
        <f aca="false">IF(ISNUMBER(outYear),+N68*federal_tax_rate/100,"")</f>
        <v>-1523.49395712797</v>
      </c>
      <c r="O69" s="123" t="n">
        <f aca="false">IF(ISNUMBER(outYear),+O68*federal_tax_rate/100,"")</f>
        <v>-1553.96383627053</v>
      </c>
      <c r="P69" s="123" t="n">
        <f aca="false">IF(ISNUMBER(outYear),+P68*federal_tax_rate/100,"")</f>
        <v>-1585.04311299594</v>
      </c>
      <c r="Q69" s="123" t="n">
        <f aca="false">IF(ISNUMBER(outYear),+Q68*federal_tax_rate/100,"")</f>
        <v>-1616.74397525586</v>
      </c>
      <c r="R69" s="123" t="n">
        <f aca="false">IF(ISNUMBER(outYear),+R68*federal_tax_rate/100,"")</f>
        <v>-1649.07885476097</v>
      </c>
      <c r="S69" s="123" t="n">
        <f aca="false">IF(ISNUMBER(outYear),+S68*federal_tax_rate/100,"")</f>
        <v>-1682.06043185619</v>
      </c>
      <c r="T69" s="123" t="n">
        <f aca="false">IF(ISNUMBER(outYear),+T68*federal_tax_rate/100,"")</f>
        <v>-1715.70164049332</v>
      </c>
      <c r="U69" s="123" t="n">
        <f aca="false">IF(ISNUMBER(outYear),+U68*federal_tax_rate/100,"")</f>
        <v>-1750.01567330318</v>
      </c>
      <c r="V69" s="123" t="n">
        <f aca="false">IF(ISNUMBER(outYear),+V68*federal_tax_rate/100,"")</f>
        <v>-1785.01598676925</v>
      </c>
      <c r="W69" s="123" t="n">
        <f aca="false">IF(ISNUMBER(outYear),+W68*federal_tax_rate/100,"")</f>
        <v>-1820.71630650463</v>
      </c>
      <c r="X69" s="123" t="n">
        <f aca="false">IF(ISNUMBER(outYear),+X68*federal_tax_rate/100,"")</f>
        <v>-1857.13063263472</v>
      </c>
      <c r="Y69" s="123" t="n">
        <f aca="false">IF(ISNUMBER(outYear),+Y68*federal_tax_rate/100,"")</f>
        <v>-1894.27324528742</v>
      </c>
      <c r="Z69" s="123" t="n">
        <f aca="false">IF(ISNUMBER(outYear),+Z68*federal_tax_rate/100,"")</f>
        <v>-1932.15871019317</v>
      </c>
      <c r="AA69" s="123" t="n">
        <f aca="false">IF(ISNUMBER(outYear),+AA68*federal_tax_rate/100,"")</f>
        <v>-1970.80188439703</v>
      </c>
      <c r="AB69" s="123" t="str">
        <f aca="false">IF(ISNUMBER(outYear),+AB68*federal_tax_rate/100,"")</f>
        <v/>
      </c>
      <c r="AC69" s="123" t="str">
        <f aca="false">IF(ISNUMBER(outYear),+AC68*federal_tax_rate/100,"")</f>
        <v/>
      </c>
      <c r="AD69" s="123" t="str">
        <f aca="false">IF(ISNUMBER(outYear),+AD68*federal_tax_rate/100,"")</f>
        <v/>
      </c>
      <c r="AE69" s="123" t="str">
        <f aca="false">IF(ISNUMBER(outYear),+AE68*federal_tax_rate/100,"")</f>
        <v/>
      </c>
      <c r="AF69" s="123" t="str">
        <f aca="false">IF(ISNUMBER(outYear),+AF68*federal_tax_rate/100,"")</f>
        <v/>
      </c>
      <c r="AG69" s="123" t="str">
        <f aca="false">IF(ISNUMBER(outYear),+AG68*federal_tax_rate/100,"")</f>
        <v/>
      </c>
      <c r="AH69" s="123" t="str">
        <f aca="false">IF(ISNUMBER(outYear),+AH68*federal_tax_rate/100,"")</f>
        <v/>
      </c>
      <c r="AI69" s="123" t="str">
        <f aca="false">IF(ISNUMBER(outYear),+AI68*federal_tax_rate/100,"")</f>
        <v/>
      </c>
      <c r="AJ69" s="123" t="str">
        <f aca="false">IF(ISNUMBER(outYear),+AJ68*federal_tax_rate/100,"")</f>
        <v/>
      </c>
      <c r="AK69" s="123" t="str">
        <f aca="false">IF(ISNUMBER(outYear),+AK68*federal_tax_rate/100,"")</f>
        <v/>
      </c>
      <c r="AL69" s="123" t="str">
        <f aca="false">IF(ISNUMBER(outYear),+AL68*federal_tax_rate/100,"")</f>
        <v/>
      </c>
      <c r="AM69" s="123" t="str">
        <f aca="false">IF(ISNUMBER(outYear),+AM68*federal_tax_rate/100,"")</f>
        <v/>
      </c>
      <c r="AN69" s="123" t="str">
        <f aca="false">IF(ISNUMBER(outYear),+AN68*federal_tax_rate/100,"")</f>
        <v/>
      </c>
      <c r="AO69" s="123" t="str">
        <f aca="false">IF(ISNUMBER(outYear),+AO68*federal_tax_rate/100,"")</f>
        <v/>
      </c>
      <c r="AP69" s="123" t="str">
        <f aca="false">IF(ISNUMBER(outYear),+AP68*federal_tax_rate/100,"")</f>
        <v/>
      </c>
      <c r="AQ69" s="123" t="str">
        <f aca="false">IF(ISNUMBER(outYear),+AQ68*federal_tax_rate/100,"")</f>
        <v/>
      </c>
      <c r="AR69" s="123" t="str">
        <f aca="false">IF(ISNUMBER(outYear),+AR68*federal_tax_rate/100,"")</f>
        <v/>
      </c>
      <c r="AS69" s="123" t="str">
        <f aca="false">IF(ISNUMBER(outYear),+AS68*federal_tax_rate/100,"")</f>
        <v/>
      </c>
      <c r="AT69" s="123" t="str">
        <f aca="false">IF(ISNUMBER(outYear),+AT68*federal_tax_rate/100,"")</f>
        <v/>
      </c>
      <c r="AU69" s="123" t="str">
        <f aca="false">IF(ISNUMBER(outYear),+AU68*federal_tax_rate/100,"")</f>
        <v/>
      </c>
      <c r="AV69" s="123" t="str">
        <f aca="false">IF(ISNUMBER(outYear),+AV68*federal_tax_rate/100,"")</f>
        <v/>
      </c>
      <c r="AW69" s="123" t="str">
        <f aca="false">IF(ISNUMBER(outYear),+AW68*federal_tax_rate/100,"")</f>
        <v/>
      </c>
      <c r="AX69" s="123" t="str">
        <f aca="false">IF(ISNUMBER(outYear),+AX68*federal_tax_rate/100,"")</f>
        <v/>
      </c>
      <c r="AY69" s="123" t="str">
        <f aca="false">IF(ISNUMBER(outYear),+AY68*federal_tax_rate/100,"")</f>
        <v/>
      </c>
      <c r="AZ69" s="123" t="str">
        <f aca="false">IF(ISNUMBER(outYear),+AZ68*federal_tax_rate/100,"")</f>
        <v/>
      </c>
      <c r="BA69" s="123" t="str">
        <f aca="false">IF(ISNUMBER(outYear),+BA68*federal_tax_rate/100,"")</f>
        <v/>
      </c>
      <c r="BB69" s="123" t="str">
        <f aca="false">IF(ISNUMBER(outYear),+BB68*federal_tax_rate/100,"")</f>
        <v/>
      </c>
      <c r="BC69" s="123" t="str">
        <f aca="false">IF(ISNUMBER(outYear),+BC68*federal_tax_rate/100,"")</f>
        <v/>
      </c>
      <c r="BD69" s="123" t="str">
        <f aca="false">IF(ISNUMBER(outYear),+BD68*federal_tax_rate/100,"")</f>
        <v/>
      </c>
      <c r="BE69" s="123" t="str">
        <f aca="false">IF(ISNUMBER(outYear),+BE68*federal_tax_rate/100,"")</f>
        <v/>
      </c>
      <c r="BF69" s="123" t="str">
        <f aca="false">IF(ISNUMBER(outYear),+BF68*federal_tax_rate/100,"")</f>
        <v/>
      </c>
      <c r="BG69" s="123" t="str">
        <f aca="false">IF(ISNUMBER(outYear),+BG68*federal_tax_rate/100,"")</f>
        <v/>
      </c>
      <c r="BH69" s="123" t="str">
        <f aca="false">IF(ISNUMBER(outYear),+BH68*federal_tax_rate/100,"")</f>
        <v/>
      </c>
      <c r="BI69" s="123" t="str">
        <f aca="false">IF(ISNUMBER(outYear),+BI68*federal_tax_rate/100,"")</f>
        <v/>
      </c>
      <c r="BJ69" s="123" t="str">
        <f aca="false">IF(ISNUMBER(outYear),+BJ68*federal_tax_rate/100,"")</f>
        <v/>
      </c>
      <c r="BK69" s="123" t="str">
        <f aca="false">IF(ISNUMBER(outYear),+BK68*federal_tax_rate/100,"")</f>
        <v/>
      </c>
      <c r="BL69" s="123" t="str">
        <f aca="false">IF(ISNUMBER(outYear),+BL68*federal_tax_rate/100,"")</f>
        <v/>
      </c>
      <c r="BM69" s="123" t="str">
        <f aca="false">IF(ISNUMBER(outYear),+BM68*federal_tax_rate/100,"")</f>
        <v/>
      </c>
      <c r="BN69" s="123" t="str">
        <f aca="false">IF(ISNUMBER(outYear),+BN68*federal_tax_rate/100,"")</f>
        <v/>
      </c>
      <c r="BO69" s="123" t="str">
        <f aca="false">IF(ISNUMBER(outYear),+BO68*federal_tax_rate/100,"")</f>
        <v/>
      </c>
      <c r="BP69" s="123" t="str">
        <f aca="false">IF(ISNUMBER(outYear),+BP68*federal_tax_rate/100,"")</f>
        <v/>
      </c>
      <c r="BQ69" s="123" t="str">
        <f aca="false">IF(ISNUMBER(outYear),+BQ68*federal_tax_rate/100,"")</f>
        <v/>
      </c>
      <c r="BR69" s="123" t="str">
        <f aca="false">IF(ISNUMBER(outYear),+BR68*federal_tax_rate/100,"")</f>
        <v/>
      </c>
      <c r="BS69" s="123" t="str">
        <f aca="false">IF(ISNUMBER(outYear),+BS68*federal_tax_rate/100,"")</f>
        <v/>
      </c>
      <c r="BT69" s="123" t="str">
        <f aca="false">IF(ISNUMBER(outYear),+BT68*federal_tax_rate/100,"")</f>
        <v/>
      </c>
      <c r="BU69" s="123" t="str">
        <f aca="false">IF(ISNUMBER(outYear),+BU68*federal_tax_rate/100,"")</f>
        <v/>
      </c>
      <c r="BV69" s="123" t="str">
        <f aca="false">IF(ISNUMBER(outYear),+BV68*federal_tax_rate/100,"")</f>
        <v/>
      </c>
      <c r="BW69" s="123" t="str">
        <f aca="false">IF(ISNUMBER(outYear),+BW68*federal_tax_rate/100,"")</f>
        <v/>
      </c>
      <c r="BX69" s="123" t="str">
        <f aca="false">IF(ISNUMBER(outYear),+BX68*federal_tax_rate/100,"")</f>
        <v/>
      </c>
      <c r="BY69" s="123" t="str">
        <f aca="false">IF(ISNUMBER(outYear),+BY68*federal_tax_rate/100,"")</f>
        <v/>
      </c>
      <c r="BZ69" s="123" t="str">
        <f aca="false">IF(ISNUMBER(outYear),+BZ68*federal_tax_rate/100,"")</f>
        <v/>
      </c>
      <c r="CA69" s="123" t="str">
        <f aca="false">IF(ISNUMBER(outYear),+CA68*federal_tax_rate/100,"")</f>
        <v/>
      </c>
      <c r="CB69" s="123" t="str">
        <f aca="false">IF(ISNUMBER(outYear),+CB68*federal_tax_rate/100,"")</f>
        <v/>
      </c>
      <c r="CC69" s="123" t="str">
        <f aca="false">IF(ISNUMBER(outYear),+CC68*federal_tax_rate/100,"")</f>
        <v/>
      </c>
      <c r="CD69" s="123" t="str">
        <f aca="false">IF(ISNUMBER(outYear),+CD68*federal_tax_rate/100,"")</f>
        <v/>
      </c>
      <c r="CE69" s="123" t="str">
        <f aca="false">IF(ISNUMBER(outYear),+CE68*federal_tax_rate/100,"")</f>
        <v/>
      </c>
      <c r="CF69" s="123" t="str">
        <f aca="false">IF(ISNUMBER(outYear),+CF68*federal_tax_rate/100,"")</f>
        <v/>
      </c>
      <c r="CG69" s="123" t="str">
        <f aca="false">IF(ISNUMBER(outYear),+CG68*federal_tax_rate/100,"")</f>
        <v/>
      </c>
      <c r="CH69" s="123" t="str">
        <f aca="false">IF(ISNUMBER(outYear),+CH68*federal_tax_rate/100,"")</f>
        <v/>
      </c>
      <c r="CI69" s="123" t="str">
        <f aca="false">IF(ISNUMBER(outYear),+CI68*federal_tax_rate/100,"")</f>
        <v/>
      </c>
      <c r="CJ69" s="123" t="str">
        <f aca="false">IF(ISNUMBER(outYear),+CJ68*federal_tax_rate/100,"")</f>
        <v/>
      </c>
      <c r="CK69" s="123" t="str">
        <f aca="false">IF(ISNUMBER(outYear),+CK68*federal_tax_rate/100,"")</f>
        <v/>
      </c>
      <c r="CL69" s="123" t="str">
        <f aca="false">IF(ISNUMBER(outYear),+CL68*federal_tax_rate/100,"")</f>
        <v/>
      </c>
      <c r="CM69" s="123" t="str">
        <f aca="false">IF(ISNUMBER(outYear),+CM68*federal_tax_rate/100,"")</f>
        <v/>
      </c>
      <c r="CN69" s="123" t="str">
        <f aca="false">IF(ISNUMBER(outYear),+CN68*federal_tax_rate/100,"")</f>
        <v/>
      </c>
      <c r="CO69" s="123" t="str">
        <f aca="false">IF(ISNUMBER(outYear),+CO68*federal_tax_rate/100,"")</f>
        <v/>
      </c>
      <c r="CP69" s="123" t="str">
        <f aca="false">IF(ISNUMBER(outYear),+CP68*federal_tax_rate/100,"")</f>
        <v/>
      </c>
      <c r="CQ69" s="123" t="str">
        <f aca="false">IF(ISNUMBER(outYear),+CQ68*federal_tax_rate/100,"")</f>
        <v/>
      </c>
      <c r="CR69" s="123" t="str">
        <f aca="false">IF(ISNUMBER(outYear),+CR68*federal_tax_rate/100,"")</f>
        <v/>
      </c>
      <c r="CS69" s="123" t="str">
        <f aca="false">IF(ISNUMBER(outYear),+CS68*federal_tax_rate/100,"")</f>
        <v/>
      </c>
      <c r="CT69" s="123" t="str">
        <f aca="false">IF(ISNUMBER(outYear),+CT68*federal_tax_rate/100,"")</f>
        <v/>
      </c>
      <c r="CU69" s="123" t="str">
        <f aca="false">IF(ISNUMBER(outYear),+CU68*federal_tax_rate/100,"")</f>
        <v/>
      </c>
      <c r="CV69" s="123" t="str">
        <f aca="false">IF(ISNUMBER(outYear),+CV68*federal_tax_rate/100,"")</f>
        <v/>
      </c>
      <c r="CW69" s="123" t="str">
        <f aca="false">IF(ISNUMBER(outYear),+CW68*federal_tax_rate/100,"")</f>
        <v/>
      </c>
      <c r="CX69" s="123" t="str">
        <f aca="false">IF(ISNUMBER(outYear),+CX68*federal_tax_rate/100,"")</f>
        <v/>
      </c>
    </row>
    <row r="70" customFormat="false" ht="12.75" hidden="false" customHeight="false" outlineLevel="0" collapsed="false">
      <c r="A70" s="122" t="s">
        <v>123</v>
      </c>
      <c r="B70" s="123" t="n">
        <f aca="false">IF(ISNUMBER(outYear),total_installed_cost-IF(ibi_sta_percent_deprbas_fed="Yes",MIN(ibi_sta_percent/100*total_installed_cost,ibi_sta_percent_maxvalue),0)-IF(ibi_uti_percent_deprbas_fed="Yes",MIN(ibi_uti_percent/100*total_installed_cost,ibi_uti_percent_maxvalue),0)-IF(cbi_fed_deprbas_fed="Yes",C39,0)-IF(cbi_sta_deprbas_fed="Yes",C40,0)-IF(cbi_uti_deprbas_fed="Yes",C41,0),"")</f>
        <v>542718</v>
      </c>
      <c r="C70" s="123"/>
      <c r="D70" s="123"/>
      <c r="E70" s="123"/>
      <c r="F70" s="123"/>
      <c r="G70" s="123"/>
      <c r="H70" s="123"/>
      <c r="I70" s="123"/>
      <c r="J70" s="123"/>
      <c r="K70" s="123"/>
      <c r="L70" s="123"/>
      <c r="M70" s="123"/>
      <c r="N70" s="123"/>
      <c r="O70" s="123"/>
      <c r="P70" s="123"/>
      <c r="Q70" s="123"/>
      <c r="R70" s="123"/>
      <c r="S70" s="123"/>
      <c r="T70" s="123"/>
      <c r="U70" s="123"/>
      <c r="V70" s="123"/>
      <c r="W70" s="123"/>
      <c r="X70" s="123"/>
      <c r="Y70" s="123"/>
      <c r="Z70" s="123"/>
      <c r="AA70" s="123"/>
      <c r="AB70" s="123"/>
      <c r="AC70" s="123"/>
      <c r="AD70" s="123"/>
      <c r="AE70" s="123"/>
      <c r="AF70" s="123"/>
      <c r="AG70" s="123"/>
      <c r="AH70" s="123"/>
      <c r="AI70" s="123"/>
      <c r="AJ70" s="123"/>
      <c r="AK70" s="123"/>
      <c r="AL70" s="123"/>
      <c r="AM70" s="123"/>
      <c r="AN70" s="123"/>
      <c r="AO70" s="123"/>
      <c r="AP70" s="123"/>
      <c r="AQ70" s="123"/>
      <c r="AR70" s="123"/>
      <c r="AS70" s="123"/>
      <c r="AT70" s="123"/>
      <c r="AU70" s="123"/>
      <c r="AV70" s="123"/>
      <c r="AW70" s="123"/>
      <c r="AX70" s="123"/>
      <c r="AY70" s="123"/>
      <c r="AZ70" s="123"/>
      <c r="BA70" s="123"/>
      <c r="BB70" s="123"/>
      <c r="BC70" s="123"/>
      <c r="BD70" s="123"/>
      <c r="BE70" s="123"/>
      <c r="BF70" s="123"/>
      <c r="BG70" s="123"/>
      <c r="BH70" s="123"/>
      <c r="BI70" s="123"/>
      <c r="BJ70" s="123"/>
      <c r="BK70" s="123"/>
      <c r="BL70" s="123"/>
      <c r="BM70" s="123"/>
      <c r="BN70" s="123"/>
      <c r="BO70" s="123"/>
      <c r="BP70" s="123"/>
      <c r="BQ70" s="123"/>
      <c r="BR70" s="123"/>
      <c r="BS70" s="123"/>
      <c r="BT70" s="123"/>
      <c r="BU70" s="123"/>
      <c r="BV70" s="123"/>
      <c r="BW70" s="123"/>
      <c r="BX70" s="123"/>
      <c r="BY70" s="123"/>
      <c r="BZ70" s="123"/>
      <c r="CA70" s="123"/>
      <c r="CB70" s="123"/>
      <c r="CC70" s="123"/>
      <c r="CD70" s="123"/>
      <c r="CE70" s="123"/>
      <c r="CF70" s="123"/>
      <c r="CG70" s="123"/>
      <c r="CH70" s="123"/>
      <c r="CI70" s="123"/>
      <c r="CJ70" s="123"/>
      <c r="CK70" s="123"/>
      <c r="CL70" s="123"/>
      <c r="CM70" s="123"/>
      <c r="CN70" s="123"/>
      <c r="CO70" s="123"/>
      <c r="CP70" s="123"/>
      <c r="CQ70" s="123"/>
      <c r="CR70" s="123"/>
      <c r="CS70" s="123"/>
      <c r="CT70" s="123"/>
      <c r="CU70" s="123"/>
      <c r="CV70" s="123"/>
      <c r="CW70" s="123"/>
      <c r="CX70" s="123"/>
    </row>
    <row r="71" customFormat="false" ht="12.75" hidden="false" customHeight="false" outlineLevel="0" collapsed="false">
      <c r="A71" s="122" t="s">
        <v>124</v>
      </c>
      <c r="B71" s="133"/>
      <c r="C71" s="123" t="n">
        <f aca="false">IF(ISNUMBER(outYear),MIN(itc_fed_percent/100*$B$70,itc_fed_percent_maxvalue),"")</f>
        <v>162815.4</v>
      </c>
      <c r="D71" s="123"/>
      <c r="E71" s="123"/>
      <c r="F71" s="123"/>
      <c r="G71" s="123"/>
      <c r="H71" s="123"/>
      <c r="I71" s="123"/>
      <c r="J71" s="123"/>
      <c r="K71" s="123"/>
      <c r="L71" s="123"/>
      <c r="M71" s="123"/>
      <c r="N71" s="123"/>
      <c r="O71" s="123"/>
      <c r="P71" s="123"/>
      <c r="Q71" s="123"/>
      <c r="R71" s="123"/>
      <c r="S71" s="123"/>
      <c r="T71" s="123"/>
      <c r="U71" s="123"/>
      <c r="V71" s="123"/>
      <c r="W71" s="123"/>
      <c r="X71" s="123"/>
      <c r="Y71" s="123"/>
      <c r="Z71" s="123"/>
      <c r="AA71" s="123"/>
      <c r="AB71" s="123"/>
      <c r="AC71" s="123"/>
      <c r="AD71" s="123"/>
      <c r="AE71" s="123"/>
      <c r="AF71" s="123"/>
      <c r="AG71" s="123"/>
      <c r="AH71" s="123"/>
      <c r="AI71" s="123"/>
      <c r="AJ71" s="123"/>
      <c r="AK71" s="123"/>
      <c r="AL71" s="123"/>
      <c r="AM71" s="123"/>
      <c r="AN71" s="123"/>
      <c r="AO71" s="123"/>
      <c r="AP71" s="123"/>
      <c r="AQ71" s="123"/>
      <c r="AR71" s="123"/>
      <c r="AS71" s="123"/>
      <c r="AT71" s="123"/>
      <c r="AU71" s="123"/>
      <c r="AV71" s="123"/>
      <c r="AW71" s="123"/>
      <c r="AX71" s="123"/>
      <c r="AY71" s="123"/>
      <c r="AZ71" s="123"/>
      <c r="BA71" s="123"/>
      <c r="BB71" s="123"/>
      <c r="BC71" s="123"/>
      <c r="BD71" s="123"/>
      <c r="BE71" s="123"/>
      <c r="BF71" s="123"/>
      <c r="BG71" s="123"/>
      <c r="BH71" s="123"/>
      <c r="BI71" s="123"/>
      <c r="BJ71" s="123"/>
      <c r="BK71" s="123"/>
      <c r="BL71" s="123"/>
      <c r="BM71" s="123"/>
      <c r="BN71" s="123"/>
      <c r="BO71" s="123"/>
      <c r="BP71" s="123"/>
      <c r="BQ71" s="123"/>
      <c r="BR71" s="123"/>
      <c r="BS71" s="123"/>
      <c r="BT71" s="123"/>
      <c r="BU71" s="123"/>
      <c r="BV71" s="123"/>
      <c r="BW71" s="123"/>
      <c r="BX71" s="123"/>
      <c r="BY71" s="123"/>
      <c r="BZ71" s="123"/>
      <c r="CA71" s="123"/>
      <c r="CB71" s="123"/>
      <c r="CC71" s="123"/>
      <c r="CD71" s="123"/>
      <c r="CE71" s="123"/>
      <c r="CF71" s="123"/>
      <c r="CG71" s="123"/>
      <c r="CH71" s="123"/>
      <c r="CI71" s="123"/>
      <c r="CJ71" s="123"/>
      <c r="CK71" s="123"/>
      <c r="CL71" s="123"/>
      <c r="CM71" s="123"/>
      <c r="CN71" s="123"/>
      <c r="CO71" s="123"/>
      <c r="CP71" s="123"/>
      <c r="CQ71" s="123"/>
      <c r="CR71" s="123"/>
      <c r="CS71" s="123"/>
      <c r="CT71" s="123"/>
      <c r="CU71" s="123"/>
      <c r="CV71" s="123"/>
      <c r="CW71" s="123"/>
      <c r="CX71" s="123"/>
    </row>
    <row r="72" customFormat="false" ht="12.75" hidden="false" customHeight="false" outlineLevel="0" collapsed="false">
      <c r="A72" s="134" t="s">
        <v>125</v>
      </c>
      <c r="B72" s="135"/>
      <c r="C72" s="136" t="n">
        <f aca="false">-C69+C71</f>
        <v>254134.59147</v>
      </c>
      <c r="D72" s="136" t="n">
        <f aca="false">-D69+D71</f>
        <v>42435.5725416</v>
      </c>
      <c r="E72" s="136" t="n">
        <f aca="false">-E69+E71</f>
        <v>25986.257709552</v>
      </c>
      <c r="F72" s="136" t="n">
        <f aca="false">-F69+F71</f>
        <v>16127.167094015</v>
      </c>
      <c r="G72" s="136" t="n">
        <f aca="false">-G69+G71</f>
        <v>16153.1728424745</v>
      </c>
      <c r="H72" s="136" t="n">
        <f aca="false">-H69+H71</f>
        <v>8766.25887038323</v>
      </c>
      <c r="I72" s="136" t="n">
        <f aca="false">-I69+I71</f>
        <v>1379.8754155605</v>
      </c>
      <c r="J72" s="136" t="n">
        <f aca="false">-J69+J71</f>
        <v>1407.47292387171</v>
      </c>
      <c r="K72" s="136" t="n">
        <f aca="false">-K69+K71</f>
        <v>1435.62238234914</v>
      </c>
      <c r="L72" s="136" t="n">
        <f aca="false">-L69+L71</f>
        <v>26471.646828418</v>
      </c>
      <c r="M72" s="136" t="n">
        <f aca="false">-M69+M71</f>
        <v>1493.62152659605</v>
      </c>
      <c r="N72" s="136" t="n">
        <f aca="false">-N69+N71</f>
        <v>1523.49395712797</v>
      </c>
      <c r="O72" s="136" t="n">
        <f aca="false">-O69+O71</f>
        <v>1553.96383627053</v>
      </c>
      <c r="P72" s="136" t="n">
        <f aca="false">-P69+P71</f>
        <v>1585.04311299594</v>
      </c>
      <c r="Q72" s="136" t="n">
        <f aca="false">-Q69+Q71</f>
        <v>1616.74397525586</v>
      </c>
      <c r="R72" s="136" t="n">
        <f aca="false">-R69+R71</f>
        <v>1649.07885476097</v>
      </c>
      <c r="S72" s="136" t="n">
        <f aca="false">-S69+S71</f>
        <v>1682.06043185619</v>
      </c>
      <c r="T72" s="136" t="n">
        <f aca="false">-T69+T71</f>
        <v>1715.70164049332</v>
      </c>
      <c r="U72" s="136" t="n">
        <f aca="false">-U69+U71</f>
        <v>1750.01567330318</v>
      </c>
      <c r="V72" s="136" t="n">
        <f aca="false">-V69+V71</f>
        <v>1785.01598676925</v>
      </c>
      <c r="W72" s="136" t="n">
        <f aca="false">-W69+W71</f>
        <v>1820.71630650463</v>
      </c>
      <c r="X72" s="136" t="n">
        <f aca="false">-X69+X71</f>
        <v>1857.13063263472</v>
      </c>
      <c r="Y72" s="136" t="n">
        <f aca="false">-Y69+Y71</f>
        <v>1894.27324528742</v>
      </c>
      <c r="Z72" s="136" t="n">
        <f aca="false">-Z69+Z71</f>
        <v>1932.15871019317</v>
      </c>
      <c r="AA72" s="136" t="n">
        <f aca="false">-AA69+AA71</f>
        <v>1970.80188439703</v>
      </c>
      <c r="AB72" s="136" t="str">
        <f aca="false">IF(ISNUMBER(outYear),-AB69+#REF!,"")</f>
        <v/>
      </c>
      <c r="AC72" s="136" t="str">
        <f aca="false">IF(ISNUMBER(outYear),-AC69+#REF!,"")</f>
        <v/>
      </c>
      <c r="AD72" s="136" t="str">
        <f aca="false">IF(ISNUMBER(outYear),-AD69+#REF!,"")</f>
        <v/>
      </c>
      <c r="AE72" s="136" t="str">
        <f aca="false">IF(ISNUMBER(outYear),-AE69+#REF!,"")</f>
        <v/>
      </c>
      <c r="AF72" s="136" t="str">
        <f aca="false">IF(ISNUMBER(outYear),-AF69+#REF!,"")</f>
        <v/>
      </c>
      <c r="AG72" s="136" t="str">
        <f aca="false">IF(ISNUMBER(outYear),-AG69+#REF!,"")</f>
        <v/>
      </c>
      <c r="AH72" s="136" t="str">
        <f aca="false">IF(ISNUMBER(outYear),-AH69+#REF!,"")</f>
        <v/>
      </c>
      <c r="AI72" s="136" t="str">
        <f aca="false">IF(ISNUMBER(outYear),-AI69+#REF!,"")</f>
        <v/>
      </c>
      <c r="AJ72" s="136" t="str">
        <f aca="false">IF(ISNUMBER(outYear),-AJ69+#REF!,"")</f>
        <v/>
      </c>
      <c r="AK72" s="136" t="str">
        <f aca="false">IF(ISNUMBER(outYear),-AK69+#REF!,"")</f>
        <v/>
      </c>
      <c r="AL72" s="136" t="str">
        <f aca="false">IF(ISNUMBER(outYear),-AL69+#REF!,"")</f>
        <v/>
      </c>
      <c r="AM72" s="136" t="str">
        <f aca="false">IF(ISNUMBER(outYear),-AM69+#REF!,"")</f>
        <v/>
      </c>
      <c r="AN72" s="136" t="str">
        <f aca="false">IF(ISNUMBER(outYear),-AN69+#REF!,"")</f>
        <v/>
      </c>
      <c r="AO72" s="136" t="str">
        <f aca="false">IF(ISNUMBER(outYear),-AO69+#REF!,"")</f>
        <v/>
      </c>
      <c r="AP72" s="136" t="str">
        <f aca="false">IF(ISNUMBER(outYear),-AP69+#REF!,"")</f>
        <v/>
      </c>
      <c r="AQ72" s="136" t="str">
        <f aca="false">IF(ISNUMBER(outYear),-AQ69+#REF!,"")</f>
        <v/>
      </c>
      <c r="AR72" s="136" t="str">
        <f aca="false">IF(ISNUMBER(outYear),-AR69+#REF!,"")</f>
        <v/>
      </c>
      <c r="AS72" s="136" t="str">
        <f aca="false">IF(ISNUMBER(outYear),-AS69+#REF!,"")</f>
        <v/>
      </c>
      <c r="AT72" s="136" t="str">
        <f aca="false">IF(ISNUMBER(outYear),-AT69+#REF!,"")</f>
        <v/>
      </c>
      <c r="AU72" s="136" t="str">
        <f aca="false">IF(ISNUMBER(outYear),-AU69+#REF!,"")</f>
        <v/>
      </c>
      <c r="AV72" s="136" t="str">
        <f aca="false">IF(ISNUMBER(outYear),-AV69+#REF!,"")</f>
        <v/>
      </c>
      <c r="AW72" s="136" t="str">
        <f aca="false">IF(ISNUMBER(outYear),-AW69+#REF!,"")</f>
        <v/>
      </c>
      <c r="AX72" s="136" t="str">
        <f aca="false">IF(ISNUMBER(outYear),-AX69+#REF!,"")</f>
        <v/>
      </c>
      <c r="AY72" s="136" t="str">
        <f aca="false">IF(ISNUMBER(outYear),-AY69+#REF!,"")</f>
        <v/>
      </c>
      <c r="AZ72" s="136" t="str">
        <f aca="false">IF(ISNUMBER(outYear),-AZ69+#REF!,"")</f>
        <v/>
      </c>
      <c r="BA72" s="136" t="str">
        <f aca="false">IF(ISNUMBER(outYear),-BA69+#REF!,"")</f>
        <v/>
      </c>
      <c r="BB72" s="136" t="str">
        <f aca="false">IF(ISNUMBER(outYear),-BB69+#REF!,"")</f>
        <v/>
      </c>
      <c r="BC72" s="136" t="str">
        <f aca="false">IF(ISNUMBER(outYear),-BC69+#REF!,"")</f>
        <v/>
      </c>
      <c r="BD72" s="136" t="str">
        <f aca="false">IF(ISNUMBER(outYear),-BD69+#REF!,"")</f>
        <v/>
      </c>
      <c r="BE72" s="136" t="str">
        <f aca="false">IF(ISNUMBER(outYear),-BE69+#REF!,"")</f>
        <v/>
      </c>
      <c r="BF72" s="136" t="str">
        <f aca="false">IF(ISNUMBER(outYear),-BF69+#REF!,"")</f>
        <v/>
      </c>
      <c r="BG72" s="136" t="str">
        <f aca="false">IF(ISNUMBER(outYear),-BG69+#REF!,"")</f>
        <v/>
      </c>
      <c r="BH72" s="136" t="str">
        <f aca="false">IF(ISNUMBER(outYear),-BH69+#REF!,"")</f>
        <v/>
      </c>
      <c r="BI72" s="136" t="str">
        <f aca="false">IF(ISNUMBER(outYear),-BI69+#REF!,"")</f>
        <v/>
      </c>
      <c r="BJ72" s="136" t="str">
        <f aca="false">IF(ISNUMBER(outYear),-BJ69+#REF!,"")</f>
        <v/>
      </c>
      <c r="BK72" s="136" t="str">
        <f aca="false">IF(ISNUMBER(outYear),-BK69+#REF!,"")</f>
        <v/>
      </c>
      <c r="BL72" s="136" t="str">
        <f aca="false">IF(ISNUMBER(outYear),-BL69+#REF!,"")</f>
        <v/>
      </c>
      <c r="BM72" s="136" t="str">
        <f aca="false">IF(ISNUMBER(outYear),-BM69+#REF!,"")</f>
        <v/>
      </c>
      <c r="BN72" s="136" t="str">
        <f aca="false">IF(ISNUMBER(outYear),-BN69+#REF!,"")</f>
        <v/>
      </c>
      <c r="BO72" s="136" t="str">
        <f aca="false">IF(ISNUMBER(outYear),-BO69+#REF!,"")</f>
        <v/>
      </c>
      <c r="BP72" s="136" t="str">
        <f aca="false">IF(ISNUMBER(outYear),-BP69+#REF!,"")</f>
        <v/>
      </c>
      <c r="BQ72" s="136" t="str">
        <f aca="false">IF(ISNUMBER(outYear),-BQ69+#REF!,"")</f>
        <v/>
      </c>
      <c r="BR72" s="136" t="str">
        <f aca="false">IF(ISNUMBER(outYear),-BR69+#REF!,"")</f>
        <v/>
      </c>
      <c r="BS72" s="136" t="str">
        <f aca="false">IF(ISNUMBER(outYear),-BS69+#REF!,"")</f>
        <v/>
      </c>
      <c r="BT72" s="136" t="str">
        <f aca="false">IF(ISNUMBER(outYear),-BT69+#REF!,"")</f>
        <v/>
      </c>
      <c r="BU72" s="136" t="str">
        <f aca="false">IF(ISNUMBER(outYear),-BU69+#REF!,"")</f>
        <v/>
      </c>
      <c r="BV72" s="136" t="str">
        <f aca="false">IF(ISNUMBER(outYear),-BV69+#REF!,"")</f>
        <v/>
      </c>
      <c r="BW72" s="136" t="str">
        <f aca="false">IF(ISNUMBER(outYear),-BW69+#REF!,"")</f>
        <v/>
      </c>
      <c r="BX72" s="136" t="str">
        <f aca="false">IF(ISNUMBER(outYear),-BX69+#REF!,"")</f>
        <v/>
      </c>
      <c r="BY72" s="136" t="str">
        <f aca="false">IF(ISNUMBER(outYear),-BY69+#REF!,"")</f>
        <v/>
      </c>
      <c r="BZ72" s="136" t="str">
        <f aca="false">IF(ISNUMBER(outYear),-BZ69+#REF!,"")</f>
        <v/>
      </c>
      <c r="CA72" s="136" t="str">
        <f aca="false">IF(ISNUMBER(outYear),-CA69+#REF!,"")</f>
        <v/>
      </c>
      <c r="CB72" s="136" t="str">
        <f aca="false">IF(ISNUMBER(outYear),-CB69+#REF!,"")</f>
        <v/>
      </c>
      <c r="CC72" s="136" t="str">
        <f aca="false">IF(ISNUMBER(outYear),-CC69+#REF!,"")</f>
        <v/>
      </c>
      <c r="CD72" s="136" t="str">
        <f aca="false">IF(ISNUMBER(outYear),-CD69+#REF!,"")</f>
        <v/>
      </c>
      <c r="CE72" s="136" t="str">
        <f aca="false">IF(ISNUMBER(outYear),-CE69+#REF!,"")</f>
        <v/>
      </c>
      <c r="CF72" s="136" t="str">
        <f aca="false">IF(ISNUMBER(outYear),-CF69+#REF!,"")</f>
        <v/>
      </c>
      <c r="CG72" s="136" t="str">
        <f aca="false">IF(ISNUMBER(outYear),-CG69+#REF!,"")</f>
        <v/>
      </c>
      <c r="CH72" s="136" t="str">
        <f aca="false">IF(ISNUMBER(outYear),-CH69+#REF!,"")</f>
        <v/>
      </c>
      <c r="CI72" s="136" t="str">
        <f aca="false">IF(ISNUMBER(outYear),-CI69+#REF!,"")</f>
        <v/>
      </c>
      <c r="CJ72" s="136" t="str">
        <f aca="false">IF(ISNUMBER(outYear),-CJ69+#REF!,"")</f>
        <v/>
      </c>
      <c r="CK72" s="136" t="str">
        <f aca="false">IF(ISNUMBER(outYear),-CK69+#REF!,"")</f>
        <v/>
      </c>
      <c r="CL72" s="136" t="str">
        <f aca="false">IF(ISNUMBER(outYear),-CL69+#REF!,"")</f>
        <v/>
      </c>
      <c r="CM72" s="136" t="str">
        <f aca="false">IF(ISNUMBER(outYear),-CM69+#REF!,"")</f>
        <v/>
      </c>
      <c r="CN72" s="136" t="str">
        <f aca="false">IF(ISNUMBER(outYear),-CN69+#REF!,"")</f>
        <v/>
      </c>
      <c r="CO72" s="136" t="str">
        <f aca="false">IF(ISNUMBER(outYear),-CO69+#REF!,"")</f>
        <v/>
      </c>
      <c r="CP72" s="136" t="str">
        <f aca="false">IF(ISNUMBER(outYear),-CP69+#REF!,"")</f>
        <v/>
      </c>
      <c r="CQ72" s="136" t="str">
        <f aca="false">IF(ISNUMBER(outYear),-CQ69+#REF!,"")</f>
        <v/>
      </c>
      <c r="CR72" s="136" t="str">
        <f aca="false">IF(ISNUMBER(outYear),-CR69+#REF!,"")</f>
        <v/>
      </c>
      <c r="CS72" s="136" t="str">
        <f aca="false">IF(ISNUMBER(outYear),-CS69+#REF!,"")</f>
        <v/>
      </c>
      <c r="CT72" s="136" t="str">
        <f aca="false">IF(ISNUMBER(outYear),-CT69+#REF!,"")</f>
        <v/>
      </c>
      <c r="CU72" s="136" t="str">
        <f aca="false">IF(ISNUMBER(outYear),-CU69+#REF!,"")</f>
        <v/>
      </c>
      <c r="CV72" s="136" t="str">
        <f aca="false">IF(ISNUMBER(outYear),-CV69+#REF!,"")</f>
        <v/>
      </c>
      <c r="CW72" s="136" t="str">
        <f aca="false">IF(ISNUMBER(outYear),-CW69+#REF!,"")</f>
        <v/>
      </c>
      <c r="CX72" s="136" t="str">
        <f aca="false">IF(ISNUMBER(outYear),-CX69+#REF!,"")</f>
        <v/>
      </c>
    </row>
    <row r="73" customFormat="false" ht="12.75" hidden="false" customHeight="false" outlineLevel="0" collapsed="false">
      <c r="A73" s="122"/>
      <c r="B73" s="133"/>
      <c r="C73" s="137"/>
      <c r="D73" s="137"/>
      <c r="E73" s="137"/>
      <c r="F73" s="137"/>
      <c r="G73" s="137"/>
      <c r="H73" s="137"/>
      <c r="I73" s="137"/>
      <c r="J73" s="137"/>
      <c r="K73" s="137"/>
      <c r="L73" s="137"/>
      <c r="M73" s="137"/>
      <c r="N73" s="137"/>
      <c r="O73" s="137"/>
      <c r="P73" s="137"/>
      <c r="Q73" s="137"/>
      <c r="R73" s="137"/>
      <c r="S73" s="137"/>
      <c r="T73" s="137"/>
      <c r="U73" s="137"/>
      <c r="V73" s="137"/>
      <c r="W73" s="137"/>
      <c r="X73" s="137"/>
      <c r="Y73" s="137"/>
      <c r="Z73" s="137"/>
      <c r="AA73" s="137"/>
      <c r="AB73" s="137"/>
      <c r="AC73" s="137"/>
      <c r="AD73" s="137"/>
      <c r="AE73" s="137"/>
      <c r="AF73" s="137"/>
      <c r="AG73" s="137"/>
      <c r="AH73" s="137"/>
      <c r="AI73" s="137"/>
      <c r="AJ73" s="137"/>
      <c r="AK73" s="137"/>
      <c r="AL73" s="137"/>
      <c r="AM73" s="137"/>
      <c r="AN73" s="137"/>
      <c r="AO73" s="137"/>
      <c r="AP73" s="137"/>
      <c r="AQ73" s="137"/>
      <c r="AR73" s="137"/>
      <c r="AS73" s="137"/>
      <c r="AT73" s="137"/>
      <c r="AU73" s="137"/>
      <c r="AV73" s="137"/>
      <c r="AW73" s="137"/>
      <c r="AX73" s="137"/>
      <c r="AY73" s="137"/>
      <c r="AZ73" s="137"/>
      <c r="BA73" s="137"/>
      <c r="BB73" s="137"/>
      <c r="BC73" s="137"/>
      <c r="BD73" s="137"/>
      <c r="BE73" s="137"/>
      <c r="BF73" s="137"/>
      <c r="BG73" s="137"/>
      <c r="BH73" s="137"/>
      <c r="BI73" s="137"/>
      <c r="BJ73" s="137"/>
      <c r="BK73" s="137"/>
      <c r="BL73" s="137"/>
      <c r="BM73" s="137"/>
      <c r="BN73" s="137"/>
      <c r="BO73" s="137"/>
      <c r="BP73" s="137"/>
      <c r="BQ73" s="137"/>
      <c r="BR73" s="137"/>
      <c r="BS73" s="137"/>
      <c r="BT73" s="137"/>
      <c r="BU73" s="137"/>
      <c r="BV73" s="137"/>
      <c r="BW73" s="137"/>
      <c r="BX73" s="137"/>
      <c r="BY73" s="137"/>
      <c r="BZ73" s="137"/>
      <c r="CA73" s="137"/>
      <c r="CB73" s="137"/>
      <c r="CC73" s="137"/>
      <c r="CD73" s="137"/>
      <c r="CE73" s="137"/>
      <c r="CF73" s="137"/>
      <c r="CG73" s="137"/>
      <c r="CH73" s="137"/>
      <c r="CI73" s="137"/>
      <c r="CJ73" s="137"/>
      <c r="CK73" s="137"/>
      <c r="CL73" s="137"/>
      <c r="CM73" s="137"/>
      <c r="CN73" s="137"/>
      <c r="CO73" s="137"/>
      <c r="CP73" s="137"/>
      <c r="CQ73" s="137"/>
      <c r="CR73" s="137"/>
      <c r="CS73" s="137"/>
      <c r="CT73" s="137"/>
      <c r="CU73" s="137"/>
      <c r="CV73" s="137"/>
      <c r="CW73" s="137"/>
      <c r="CX73" s="137"/>
    </row>
    <row r="74" customFormat="false" ht="12.75" hidden="false" customHeight="false" outlineLevel="0" collapsed="false">
      <c r="A74" s="122"/>
      <c r="B74" s="133"/>
      <c r="C74" s="137"/>
      <c r="D74" s="137"/>
      <c r="E74" s="137"/>
      <c r="F74" s="137"/>
      <c r="G74" s="137"/>
      <c r="H74" s="137"/>
      <c r="I74" s="137"/>
      <c r="J74" s="137"/>
      <c r="K74" s="137"/>
      <c r="L74" s="137"/>
      <c r="M74" s="137"/>
      <c r="N74" s="137"/>
      <c r="O74" s="137"/>
      <c r="P74" s="137"/>
      <c r="Q74" s="137"/>
      <c r="R74" s="137"/>
      <c r="S74" s="137"/>
      <c r="T74" s="137"/>
      <c r="U74" s="137"/>
      <c r="V74" s="137"/>
      <c r="W74" s="137"/>
      <c r="X74" s="137"/>
      <c r="Y74" s="137"/>
      <c r="Z74" s="137"/>
      <c r="AA74" s="137"/>
      <c r="AB74" s="137"/>
      <c r="AC74" s="137"/>
      <c r="AD74" s="137"/>
      <c r="AE74" s="137"/>
      <c r="AF74" s="137"/>
      <c r="AG74" s="137"/>
      <c r="AH74" s="137"/>
      <c r="AI74" s="137"/>
      <c r="AJ74" s="137"/>
      <c r="AK74" s="137"/>
      <c r="AL74" s="137"/>
      <c r="AM74" s="137"/>
      <c r="AN74" s="137"/>
      <c r="AO74" s="137"/>
      <c r="AP74" s="137"/>
      <c r="AQ74" s="137"/>
      <c r="AR74" s="137"/>
      <c r="AS74" s="137"/>
      <c r="AT74" s="137"/>
      <c r="AU74" s="137"/>
      <c r="AV74" s="137"/>
      <c r="AW74" s="137"/>
      <c r="AX74" s="137"/>
      <c r="AY74" s="137"/>
      <c r="AZ74" s="137"/>
      <c r="BA74" s="137"/>
      <c r="BB74" s="137"/>
      <c r="BC74" s="137"/>
      <c r="BD74" s="137"/>
      <c r="BE74" s="137"/>
      <c r="BF74" s="137"/>
      <c r="BG74" s="137"/>
      <c r="BH74" s="137"/>
      <c r="BI74" s="137"/>
      <c r="BJ74" s="137"/>
      <c r="BK74" s="137"/>
      <c r="BL74" s="137"/>
      <c r="BM74" s="137"/>
      <c r="BN74" s="137"/>
      <c r="BO74" s="137"/>
      <c r="BP74" s="137"/>
      <c r="BQ74" s="137"/>
      <c r="BR74" s="137"/>
      <c r="BS74" s="137"/>
      <c r="BT74" s="137"/>
      <c r="BU74" s="137"/>
      <c r="BV74" s="137"/>
      <c r="BW74" s="137"/>
      <c r="BX74" s="137"/>
      <c r="BY74" s="137"/>
      <c r="BZ74" s="137"/>
      <c r="CA74" s="137"/>
      <c r="CB74" s="137"/>
      <c r="CC74" s="137"/>
      <c r="CD74" s="137"/>
      <c r="CE74" s="137"/>
      <c r="CF74" s="137"/>
      <c r="CG74" s="137"/>
      <c r="CH74" s="137"/>
      <c r="CI74" s="137"/>
      <c r="CJ74" s="137"/>
      <c r="CK74" s="137"/>
      <c r="CL74" s="137"/>
      <c r="CM74" s="137"/>
      <c r="CN74" s="137"/>
      <c r="CO74" s="137"/>
      <c r="CP74" s="137"/>
      <c r="CQ74" s="137"/>
      <c r="CR74" s="137"/>
      <c r="CS74" s="137"/>
      <c r="CT74" s="137"/>
      <c r="CU74" s="137"/>
      <c r="CV74" s="137"/>
      <c r="CW74" s="137"/>
      <c r="CX74" s="137"/>
    </row>
    <row r="75" customFormat="false" ht="12.75" hidden="false" customHeight="false" outlineLevel="0" collapsed="false">
      <c r="A75" s="118" t="s">
        <v>126</v>
      </c>
      <c r="B75" s="123" t="n">
        <f aca="false">IF(ISNUMBER(outYear),(B31+B42+B56+B72),"")</f>
        <v>-542718</v>
      </c>
      <c r="C75" s="123" t="n">
        <f aca="false">IF(ISNUMBER(outYear),(C31+C42+C56+C72),"")</f>
        <v>272654.49657</v>
      </c>
      <c r="D75" s="123" t="n">
        <f aca="false">IF(ISNUMBER(outYear),(D31+D42+D56+D72),"")</f>
        <v>48602.9600696</v>
      </c>
      <c r="E75" s="123" t="n">
        <f aca="false">IF(ISNUMBER(outYear),(E31+E42+E56+E72),"")</f>
        <v>27936.976277712</v>
      </c>
      <c r="F75" s="123" t="n">
        <f aca="false">IF(ISNUMBER(outYear),(F31+F42+F56+F72),"")</f>
        <v>15512.8900072982</v>
      </c>
      <c r="G75" s="123" t="n">
        <f aca="false">IF(ISNUMBER(outYear),(G31+G42+G56+G72),"")</f>
        <v>15452.2099275594</v>
      </c>
      <c r="H75" s="123" t="n">
        <f aca="false">IF(ISNUMBER(outYear),(H31+H42+H56+H72),"")</f>
        <v>6116.86924910579</v>
      </c>
      <c r="I75" s="123" t="n">
        <f aca="false">IF(ISNUMBER(outYear),(I31+I42+I56+I72),"")</f>
        <v>-3219.70930297449</v>
      </c>
      <c r="J75" s="123" t="n">
        <f aca="false">IF(ISNUMBER(outYear),(J31+J42+J56+J72),"")</f>
        <v>-3284.10348903398</v>
      </c>
      <c r="K75" s="123" t="n">
        <f aca="false">IF(ISNUMBER(outYear),(K31+K42+K56+K72),"")</f>
        <v>-3349.78555881466</v>
      </c>
      <c r="L75" s="123" t="n">
        <f aca="false">IF(ISNUMBER(outYear),(L31+L42+L56+L72),"")</f>
        <v>-61767.1759329753</v>
      </c>
      <c r="M75" s="123" t="n">
        <f aca="false">IF(ISNUMBER(outYear),(M31+M42+M56+M72),"")</f>
        <v>-3485.11689539077</v>
      </c>
      <c r="N75" s="123" t="n">
        <f aca="false">IF(ISNUMBER(outYear),(N31+N42+N56+N72),"")</f>
        <v>-3554.81923329859</v>
      </c>
      <c r="O75" s="123" t="n">
        <f aca="false">IF(ISNUMBER(outYear),(O31+O42+O56+O72),"")</f>
        <v>-3625.91561796456</v>
      </c>
      <c r="P75" s="123" t="n">
        <f aca="false">IF(ISNUMBER(outYear),(P31+P42+P56+P72),"")</f>
        <v>-3698.43393032385</v>
      </c>
      <c r="Q75" s="123" t="n">
        <f aca="false">IF(ISNUMBER(outYear),(Q31+Q42+Q56+Q72),"")</f>
        <v>-3772.40260893033</v>
      </c>
      <c r="R75" s="123" t="n">
        <f aca="false">IF(ISNUMBER(outYear),(R31+R42+R56+R72),"")</f>
        <v>-3847.85066110894</v>
      </c>
      <c r="S75" s="123" t="n">
        <f aca="false">IF(ISNUMBER(outYear),(S31+S42+S56+S72),"")</f>
        <v>-3924.80767433111</v>
      </c>
      <c r="T75" s="123" t="n">
        <f aca="false">IF(ISNUMBER(outYear),(T31+T42+T56+T72),"")</f>
        <v>-4003.30382781774</v>
      </c>
      <c r="U75" s="123" t="n">
        <f aca="false">IF(ISNUMBER(outYear),(U31+U42+U56+U72),"")</f>
        <v>-4083.36990437409</v>
      </c>
      <c r="V75" s="123" t="n">
        <f aca="false">IF(ISNUMBER(outYear),(V31+V42+V56+V72),"")</f>
        <v>-4165.03730246158</v>
      </c>
      <c r="W75" s="123" t="n">
        <f aca="false">IF(ISNUMBER(outYear),(W31+W42+W56+W72),"")</f>
        <v>-4248.33804851081</v>
      </c>
      <c r="X75" s="123" t="n">
        <f aca="false">IF(ISNUMBER(outYear),(X31+X42+X56+X72),"")</f>
        <v>-4333.30480948102</v>
      </c>
      <c r="Y75" s="123" t="n">
        <f aca="false">IF(ISNUMBER(outYear),(Y31+Y42+Y56+Y72),"")</f>
        <v>-4419.97090567064</v>
      </c>
      <c r="Z75" s="123" t="n">
        <f aca="false">IF(ISNUMBER(outYear),(Z31+Z42+Z56+Z72),"")</f>
        <v>-4508.37032378406</v>
      </c>
      <c r="AA75" s="123" t="n">
        <f aca="false">IF(ISNUMBER(outYear),(AA31+AA42+AA56+AA72),"")</f>
        <v>-4598.53773025974</v>
      </c>
      <c r="AB75" s="123" t="str">
        <f aca="false">IF(ISNUMBER(outYear),(AB31+#REF!+AB56+AB72),"")</f>
        <v/>
      </c>
      <c r="AC75" s="123" t="str">
        <f aca="false">IF(ISNUMBER(outYear),(AC31+#REF!+AC56+AC72),"")</f>
        <v/>
      </c>
      <c r="AD75" s="123" t="str">
        <f aca="false">IF(ISNUMBER(outYear),(AD31+#REF!+AD56+AD72),"")</f>
        <v/>
      </c>
      <c r="AE75" s="123" t="str">
        <f aca="false">IF(ISNUMBER(outYear),(AE31+#REF!+AE56+AE72),"")</f>
        <v/>
      </c>
      <c r="AF75" s="123" t="str">
        <f aca="false">IF(ISNUMBER(outYear),(AF31+#REF!+AF56+AF72),"")</f>
        <v/>
      </c>
      <c r="AG75" s="123" t="str">
        <f aca="false">IF(ISNUMBER(outYear),(AG31+#REF!+AG56+AG72),"")</f>
        <v/>
      </c>
      <c r="AH75" s="123" t="str">
        <f aca="false">IF(ISNUMBER(outYear),(AH31+#REF!+AH56+AH72),"")</f>
        <v/>
      </c>
      <c r="AI75" s="123" t="str">
        <f aca="false">IF(ISNUMBER(outYear),(AI31+#REF!+AI56+AI72),"")</f>
        <v/>
      </c>
      <c r="AJ75" s="123" t="str">
        <f aca="false">IF(ISNUMBER(outYear),(AJ31+#REF!+AJ56+AJ72),"")</f>
        <v/>
      </c>
      <c r="AK75" s="123" t="str">
        <f aca="false">IF(ISNUMBER(outYear),(AK31+#REF!+AK56+AK72),"")</f>
        <v/>
      </c>
      <c r="AL75" s="123" t="str">
        <f aca="false">IF(ISNUMBER(outYear),(AL31+#REF!+AL56+AL72),"")</f>
        <v/>
      </c>
      <c r="AM75" s="123" t="str">
        <f aca="false">IF(ISNUMBER(outYear),(AM31+#REF!+AM56+AM72),"")</f>
        <v/>
      </c>
      <c r="AN75" s="123" t="str">
        <f aca="false">IF(ISNUMBER(outYear),(AN31+#REF!+AN56+AN72),"")</f>
        <v/>
      </c>
      <c r="AO75" s="123" t="str">
        <f aca="false">IF(ISNUMBER(outYear),(AO31+#REF!+AO56+AO72),"")</f>
        <v/>
      </c>
      <c r="AP75" s="123" t="str">
        <f aca="false">IF(ISNUMBER(outYear),(AP31+#REF!+AP56+AP72),"")</f>
        <v/>
      </c>
      <c r="AQ75" s="123" t="str">
        <f aca="false">IF(ISNUMBER(outYear),(AQ31+#REF!+AQ56+AQ72),"")</f>
        <v/>
      </c>
      <c r="AR75" s="123" t="str">
        <f aca="false">IF(ISNUMBER(outYear),(AR31+#REF!+AR56+AR72),"")</f>
        <v/>
      </c>
      <c r="AS75" s="123" t="str">
        <f aca="false">IF(ISNUMBER(outYear),(AS31+#REF!+AS56+AS72),"")</f>
        <v/>
      </c>
      <c r="AT75" s="123" t="str">
        <f aca="false">IF(ISNUMBER(outYear),(AT31+#REF!+AT56+AT72),"")</f>
        <v/>
      </c>
      <c r="AU75" s="123" t="str">
        <f aca="false">IF(ISNUMBER(outYear),(AU31+#REF!+AU56+AU72),"")</f>
        <v/>
      </c>
      <c r="AV75" s="123" t="str">
        <f aca="false">IF(ISNUMBER(outYear),(AV31+#REF!+AV56+AV72),"")</f>
        <v/>
      </c>
      <c r="AW75" s="123" t="str">
        <f aca="false">IF(ISNUMBER(outYear),(AW31+#REF!+AW56+AW72),"")</f>
        <v/>
      </c>
      <c r="AX75" s="123" t="str">
        <f aca="false">IF(ISNUMBER(outYear),(AX31+#REF!+AX56+AX72),"")</f>
        <v/>
      </c>
      <c r="AY75" s="123" t="str">
        <f aca="false">IF(ISNUMBER(outYear),(AY31+#REF!+AY56+AY72),"")</f>
        <v/>
      </c>
      <c r="AZ75" s="123" t="str">
        <f aca="false">IF(ISNUMBER(outYear),(AZ31+#REF!+AZ56+AZ72),"")</f>
        <v/>
      </c>
      <c r="BA75" s="123" t="str">
        <f aca="false">IF(ISNUMBER(outYear),(BA31+#REF!+BA56+BA72),"")</f>
        <v/>
      </c>
      <c r="BB75" s="123" t="str">
        <f aca="false">IF(ISNUMBER(outYear),(BB31+#REF!+BB56+BB72),"")</f>
        <v/>
      </c>
      <c r="BC75" s="123" t="str">
        <f aca="false">IF(ISNUMBER(outYear),(BC31+#REF!+BC56+BC72),"")</f>
        <v/>
      </c>
      <c r="BD75" s="123" t="str">
        <f aca="false">IF(ISNUMBER(outYear),(BD31+#REF!+BD56+BD72),"")</f>
        <v/>
      </c>
      <c r="BE75" s="123" t="str">
        <f aca="false">IF(ISNUMBER(outYear),(BE31+#REF!+BE56+BE72),"")</f>
        <v/>
      </c>
      <c r="BF75" s="123" t="str">
        <f aca="false">IF(ISNUMBER(outYear),(BF31+#REF!+BF56+BF72),"")</f>
        <v/>
      </c>
      <c r="BG75" s="123" t="str">
        <f aca="false">IF(ISNUMBER(outYear),(BG31+#REF!+BG56+BG72),"")</f>
        <v/>
      </c>
      <c r="BH75" s="123" t="str">
        <f aca="false">IF(ISNUMBER(outYear),(BH31+#REF!+BH56+BH72),"")</f>
        <v/>
      </c>
      <c r="BI75" s="123" t="str">
        <f aca="false">IF(ISNUMBER(outYear),(BI31+#REF!+BI56+BI72),"")</f>
        <v/>
      </c>
      <c r="BJ75" s="123" t="str">
        <f aca="false">IF(ISNUMBER(outYear),(BJ31+#REF!+BJ56+BJ72),"")</f>
        <v/>
      </c>
      <c r="BK75" s="123" t="str">
        <f aca="false">IF(ISNUMBER(outYear),(BK31+#REF!+BK56+BK72),"")</f>
        <v/>
      </c>
      <c r="BL75" s="123" t="str">
        <f aca="false">IF(ISNUMBER(outYear),(BL31+#REF!+BL56+BL72),"")</f>
        <v/>
      </c>
      <c r="BM75" s="123" t="str">
        <f aca="false">IF(ISNUMBER(outYear),(BM31+#REF!+BM56+BM72),"")</f>
        <v/>
      </c>
      <c r="BN75" s="123" t="str">
        <f aca="false">IF(ISNUMBER(outYear),(BN31+#REF!+BN56+BN72),"")</f>
        <v/>
      </c>
      <c r="BO75" s="123" t="str">
        <f aca="false">IF(ISNUMBER(outYear),(BO31+#REF!+BO56+BO72),"")</f>
        <v/>
      </c>
      <c r="BP75" s="123" t="str">
        <f aca="false">IF(ISNUMBER(outYear),(BP31+#REF!+BP56+BP72),"")</f>
        <v/>
      </c>
      <c r="BQ75" s="123" t="str">
        <f aca="false">IF(ISNUMBER(outYear),(BQ31+#REF!+BQ56+BQ72),"")</f>
        <v/>
      </c>
      <c r="BR75" s="123" t="str">
        <f aca="false">IF(ISNUMBER(outYear),(BR31+#REF!+BR56+BR72),"")</f>
        <v/>
      </c>
      <c r="BS75" s="123" t="str">
        <f aca="false">IF(ISNUMBER(outYear),(BS31+#REF!+BS56+BS72),"")</f>
        <v/>
      </c>
      <c r="BT75" s="123" t="str">
        <f aca="false">IF(ISNUMBER(outYear),(BT31+#REF!+BT56+BT72),"")</f>
        <v/>
      </c>
      <c r="BU75" s="123" t="str">
        <f aca="false">IF(ISNUMBER(outYear),(BU31+#REF!+BU56+BU72),"")</f>
        <v/>
      </c>
      <c r="BV75" s="123" t="str">
        <f aca="false">IF(ISNUMBER(outYear),(BV31+#REF!+BV56+BV72),"")</f>
        <v/>
      </c>
      <c r="BW75" s="123" t="str">
        <f aca="false">IF(ISNUMBER(outYear),(BW31+#REF!+BW56+BW72),"")</f>
        <v/>
      </c>
      <c r="BX75" s="123" t="str">
        <f aca="false">IF(ISNUMBER(outYear),(BX31+#REF!+BX56+BX72),"")</f>
        <v/>
      </c>
      <c r="BY75" s="123" t="str">
        <f aca="false">IF(ISNUMBER(outYear),(BY31+#REF!+BY56+BY72),"")</f>
        <v/>
      </c>
      <c r="BZ75" s="123" t="str">
        <f aca="false">IF(ISNUMBER(outYear),(BZ31+#REF!+BZ56+BZ72),"")</f>
        <v/>
      </c>
      <c r="CA75" s="123" t="str">
        <f aca="false">IF(ISNUMBER(outYear),(CA31+#REF!+CA56+CA72),"")</f>
        <v/>
      </c>
      <c r="CB75" s="123" t="str">
        <f aca="false">IF(ISNUMBER(outYear),(CB31+#REF!+CB56+CB72),"")</f>
        <v/>
      </c>
      <c r="CC75" s="123" t="str">
        <f aca="false">IF(ISNUMBER(outYear),(CC31+#REF!+CC56+CC72),"")</f>
        <v/>
      </c>
      <c r="CD75" s="123" t="str">
        <f aca="false">IF(ISNUMBER(outYear),(CD31+#REF!+CD56+CD72),"")</f>
        <v/>
      </c>
      <c r="CE75" s="123" t="str">
        <f aca="false">IF(ISNUMBER(outYear),(CE31+#REF!+CE56+CE72),"")</f>
        <v/>
      </c>
      <c r="CF75" s="123" t="str">
        <f aca="false">IF(ISNUMBER(outYear),(CF31+#REF!+CF56+CF72),"")</f>
        <v/>
      </c>
      <c r="CG75" s="123" t="str">
        <f aca="false">IF(ISNUMBER(outYear),(CG31+#REF!+CG56+CG72),"")</f>
        <v/>
      </c>
      <c r="CH75" s="123" t="str">
        <f aca="false">IF(ISNUMBER(outYear),(CH31+#REF!+CH56+CH72),"")</f>
        <v/>
      </c>
      <c r="CI75" s="123" t="str">
        <f aca="false">IF(ISNUMBER(outYear),(CI31+#REF!+CI56+CI72),"")</f>
        <v/>
      </c>
      <c r="CJ75" s="123" t="str">
        <f aca="false">IF(ISNUMBER(outYear),(CJ31+#REF!+CJ56+CJ72),"")</f>
        <v/>
      </c>
      <c r="CK75" s="123" t="str">
        <f aca="false">IF(ISNUMBER(outYear),(CK31+#REF!+CK56+CK72),"")</f>
        <v/>
      </c>
      <c r="CL75" s="123" t="str">
        <f aca="false">IF(ISNUMBER(outYear),(CL31+#REF!+CL56+CL72),"")</f>
        <v/>
      </c>
      <c r="CM75" s="123" t="str">
        <f aca="false">IF(ISNUMBER(outYear),(CM31+#REF!+CM56+CM72),"")</f>
        <v/>
      </c>
      <c r="CN75" s="123" t="str">
        <f aca="false">IF(ISNUMBER(outYear),(CN31+#REF!+CN56+CN72),"")</f>
        <v/>
      </c>
      <c r="CO75" s="123" t="str">
        <f aca="false">IF(ISNUMBER(outYear),(CO31+#REF!+CO56+CO72),"")</f>
        <v/>
      </c>
      <c r="CP75" s="123" t="str">
        <f aca="false">IF(ISNUMBER(outYear),(CP31+#REF!+CP56+CP72),"")</f>
        <v/>
      </c>
      <c r="CQ75" s="123" t="str">
        <f aca="false">IF(ISNUMBER(outYear),(CQ31+#REF!+CQ56+CQ72),"")</f>
        <v/>
      </c>
      <c r="CR75" s="123" t="str">
        <f aca="false">IF(ISNUMBER(outYear),(CR31+#REF!+CR56+CR72),"")</f>
        <v/>
      </c>
      <c r="CS75" s="123" t="str">
        <f aca="false">IF(ISNUMBER(outYear),(CS31+#REF!+CS56+CS72),"")</f>
        <v/>
      </c>
      <c r="CT75" s="123" t="str">
        <f aca="false">IF(ISNUMBER(outYear),(CT31+#REF!+CT56+CT72),"")</f>
        <v/>
      </c>
      <c r="CU75" s="123" t="str">
        <f aca="false">IF(ISNUMBER(outYear),(CU31+#REF!+CU56+CU72),"")</f>
        <v/>
      </c>
      <c r="CV75" s="123" t="str">
        <f aca="false">IF(ISNUMBER(outYear),(CV31+#REF!+CV56+CV72),"")</f>
        <v/>
      </c>
      <c r="CW75" s="123" t="str">
        <f aca="false">IF(ISNUMBER(outYear),(CW31+#REF!+CW56+CW72),"")</f>
        <v/>
      </c>
      <c r="CX75" s="123" t="str">
        <f aca="false">IF(ISNUMBER(outYear),(CX31+#REF!+CX56+CX72),"")</f>
        <v/>
      </c>
    </row>
    <row r="76" customFormat="false" ht="12.75" hidden="false" customHeight="false" outlineLevel="0" collapsed="false">
      <c r="A76" s="118" t="s">
        <v>127</v>
      </c>
      <c r="B76" s="170" t="n">
        <v>0</v>
      </c>
      <c r="C76" s="170" t="n">
        <f aca="false">IF(ISNUMBER(outYear),IF(FederalDepreciation="N/A",'Cash Flow'!C8,'Cash Flow'!C8*(1-(state_tax_rate/100+(1-state_tax_rate/100)*federal_tax_rate/100))),"")</f>
        <v>27872.565</v>
      </c>
      <c r="D76" s="170" t="n">
        <f aca="false">IF(ISNUMBER(outYear),IF(FederalDepreciation="N/A",'Cash Flow'!D8,'Cash Flow'!D8*(1-(state_tax_rate/100+(1-state_tax_rate/100)*federal_tax_rate/100))),"")</f>
        <v>28430.0163</v>
      </c>
      <c r="E76" s="170" t="n">
        <f aca="false">IF(ISNUMBER(outYear),IF(FederalDepreciation="N/A",'Cash Flow'!E8,'Cash Flow'!E8*(1-(state_tax_rate/100+(1-state_tax_rate/100)*federal_tax_rate/100))),"")</f>
        <v>28998.6166259999</v>
      </c>
      <c r="F76" s="170" t="n">
        <f aca="false">IF(ISNUMBER(outYear),IF(FederalDepreciation="N/A",'Cash Flow'!F8,'Cash Flow'!F8*(1-(state_tax_rate/100+(1-state_tax_rate/100)*federal_tax_rate/100))),"")</f>
        <v>29578.5889585199</v>
      </c>
      <c r="G76" s="170" t="n">
        <f aca="false">IF(ISNUMBER(outYear),IF(FederalDepreciation="N/A",'Cash Flow'!G8,'Cash Flow'!G8*(1-(state_tax_rate/100+(1-state_tax_rate/100)*federal_tax_rate/100))),"")</f>
        <v>30170.1607376903</v>
      </c>
      <c r="H76" s="170" t="n">
        <f aca="false">IF(ISNUMBER(outYear),IF(FederalDepreciation="N/A",'Cash Flow'!H8,'Cash Flow'!H8*(1-(state_tax_rate/100+(1-state_tax_rate/100)*federal_tax_rate/100))),"")</f>
        <v>30773.5639524442</v>
      </c>
      <c r="I76" s="170" t="n">
        <f aca="false">IF(ISNUMBER(outYear),IF(FederalDepreciation="N/A",'Cash Flow'!I8,'Cash Flow'!I8*(1-(state_tax_rate/100+(1-state_tax_rate/100)*federal_tax_rate/100))),"")</f>
        <v>31389.0352314931</v>
      </c>
      <c r="J76" s="170" t="n">
        <f aca="false">IF(ISNUMBER(outYear),IF(FederalDepreciation="N/A",'Cash Flow'!J8,'Cash Flow'!J8*(1-(state_tax_rate/100+(1-state_tax_rate/100)*federal_tax_rate/100))),"")</f>
        <v>32016.815936123</v>
      </c>
      <c r="K76" s="170" t="n">
        <f aca="false">IF(ISNUMBER(outYear),IF(FederalDepreciation="N/A",'Cash Flow'!K8,'Cash Flow'!K8*(1-(state_tax_rate/100+(1-state_tax_rate/100)*federal_tax_rate/100))),"")</f>
        <v>32657.1522548455</v>
      </c>
      <c r="L76" s="170" t="n">
        <f aca="false">IF(ISNUMBER(outYear),IF(FederalDepreciation="N/A",'Cash Flow'!L8,'Cash Flow'!L8*(1-(state_tax_rate/100+(1-state_tax_rate/100)*federal_tax_rate/100))),"")</f>
        <v>33310.2952999425</v>
      </c>
      <c r="M76" s="170" t="n">
        <f aca="false">IF(ISNUMBER(outYear),IF(FederalDepreciation="N/A",'Cash Flow'!M8,'Cash Flow'!M8*(1-(state_tax_rate/100+(1-state_tax_rate/100)*federal_tax_rate/100))),"")</f>
        <v>33976.5012059413</v>
      </c>
      <c r="N76" s="170" t="n">
        <f aca="false">IF(ISNUMBER(outYear),IF(FederalDepreciation="N/A",'Cash Flow'!N8,'Cash Flow'!N8*(1-(state_tax_rate/100+(1-state_tax_rate/100)*federal_tax_rate/100))),"")</f>
        <v>34656.0312300601</v>
      </c>
      <c r="O76" s="170" t="n">
        <f aca="false">IF(ISNUMBER(outYear),IF(FederalDepreciation="N/A",'Cash Flow'!O8,'Cash Flow'!O8*(1-(state_tax_rate/100+(1-state_tax_rate/100)*federal_tax_rate/100))),"")</f>
        <v>35349.1518546614</v>
      </c>
      <c r="P76" s="170" t="n">
        <f aca="false">IF(ISNUMBER(outYear),IF(FederalDepreciation="N/A",'Cash Flow'!P8,'Cash Flow'!P8*(1-(state_tax_rate/100+(1-state_tax_rate/100)*federal_tax_rate/100))),"")</f>
        <v>36056.1348917546</v>
      </c>
      <c r="Q76" s="170" t="n">
        <f aca="false">IF(ISNUMBER(outYear),IF(FederalDepreciation="N/A",'Cash Flow'!Q8,'Cash Flow'!Q8*(1-(state_tax_rate/100+(1-state_tax_rate/100)*federal_tax_rate/100))),"")</f>
        <v>36777.2575895897</v>
      </c>
      <c r="R76" s="170" t="n">
        <f aca="false">IF(ISNUMBER(outYear),IF(FederalDepreciation="N/A",'Cash Flow'!R8,'Cash Flow'!R8*(1-(state_tax_rate/100+(1-state_tax_rate/100)*federal_tax_rate/100))),"")</f>
        <v>37512.8027413817</v>
      </c>
      <c r="S76" s="170" t="n">
        <f aca="false">IF(ISNUMBER(outYear),IF(FederalDepreciation="N/A",'Cash Flow'!S8,'Cash Flow'!S8*(1-(state_tax_rate/100+(1-state_tax_rate/100)*federal_tax_rate/100))),"")</f>
        <v>38263.0587962092</v>
      </c>
      <c r="T76" s="170" t="n">
        <f aca="false">IF(ISNUMBER(outYear),IF(FederalDepreciation="N/A",'Cash Flow'!T8,'Cash Flow'!T8*(1-(state_tax_rate/100+(1-state_tax_rate/100)*federal_tax_rate/100))),"")</f>
        <v>39028.3199721333</v>
      </c>
      <c r="U76" s="170" t="n">
        <f aca="false">IF(ISNUMBER(outYear),IF(FederalDepreciation="N/A",'Cash Flow'!U8,'Cash Flow'!U8*(1-(state_tax_rate/100+(1-state_tax_rate/100)*federal_tax_rate/100))),"")</f>
        <v>39808.8863715758</v>
      </c>
      <c r="V76" s="170" t="n">
        <f aca="false">IF(ISNUMBER(outYear),IF(FederalDepreciation="N/A",'Cash Flow'!V8,'Cash Flow'!V8*(1-(state_tax_rate/100+(1-state_tax_rate/100)*federal_tax_rate/100))),"")</f>
        <v>40605.0640990073</v>
      </c>
      <c r="W76" s="170" t="n">
        <f aca="false">IF(ISNUMBER(outYear),IF(FederalDepreciation="N/A",'Cash Flow'!W8,'Cash Flow'!W8*(1-(state_tax_rate/100+(1-state_tax_rate/100)*federal_tax_rate/100))),"")</f>
        <v>41417.1653809875</v>
      </c>
      <c r="X76" s="170" t="n">
        <f aca="false">IF(ISNUMBER(outYear),IF(FederalDepreciation="N/A",'Cash Flow'!X8,'Cash Flow'!X8*(1-(state_tax_rate/100+(1-state_tax_rate/100)*federal_tax_rate/100))),"")</f>
        <v>42245.5086886073</v>
      </c>
      <c r="Y76" s="170" t="n">
        <f aca="false">IF(ISNUMBER(outYear),IF(FederalDepreciation="N/A",'Cash Flow'!Y8,'Cash Flow'!Y8*(1-(state_tax_rate/100+(1-state_tax_rate/100)*federal_tax_rate/100))),"")</f>
        <v>43090.4188623795</v>
      </c>
      <c r="Z76" s="170" t="n">
        <f aca="false">IF(ISNUMBER(outYear),IF(FederalDepreciation="N/A",'Cash Flow'!Z8,'Cash Flow'!Z8*(1-(state_tax_rate/100+(1-state_tax_rate/100)*federal_tax_rate/100))),"")</f>
        <v>43952.227239627</v>
      </c>
      <c r="AA76" s="170" t="n">
        <f aca="false">IF(ISNUMBER(outYear),IF(FederalDepreciation="N/A",'Cash Flow'!AA8,'Cash Flow'!AA8*(1-(state_tax_rate/100+(1-state_tax_rate/100)*federal_tax_rate/100))),"")</f>
        <v>44831.2717844196</v>
      </c>
      <c r="AB76" s="170" t="str">
        <f aca="false">IF(ISNUMBER(outYear),IF(FederalDepreciation="N/A",'Cash Flow'!AB8,'Cash Flow'!AB8*(1-(state_tax_rate/100+(1-state_tax_rate/100)*federal_tax_rate/100))),"")</f>
        <v/>
      </c>
      <c r="AC76" s="170" t="str">
        <f aca="false">IF(ISNUMBER(outYear),IF(FederalDepreciation="N/A",'Cash Flow'!AC8,'Cash Flow'!AC8*(1-(state_tax_rate/100+(1-state_tax_rate/100)*federal_tax_rate/100))),"")</f>
        <v/>
      </c>
      <c r="AD76" s="170" t="str">
        <f aca="false">IF(ISNUMBER(outYear),IF(FederalDepreciation="N/A",'Cash Flow'!AD8,'Cash Flow'!AD8*(1-(state_tax_rate/100+(1-state_tax_rate/100)*federal_tax_rate/100))),"")</f>
        <v/>
      </c>
      <c r="AE76" s="170" t="str">
        <f aca="false">IF(ISNUMBER(outYear),IF(FederalDepreciation="N/A",'Cash Flow'!AE8,'Cash Flow'!AE8*(1-(state_tax_rate/100+(1-state_tax_rate/100)*federal_tax_rate/100))),"")</f>
        <v/>
      </c>
      <c r="AF76" s="170" t="str">
        <f aca="false">IF(ISNUMBER(outYear),IF(FederalDepreciation="N/A",'Cash Flow'!AF8,'Cash Flow'!AF8*(1-(state_tax_rate/100+(1-state_tax_rate/100)*federal_tax_rate/100))),"")</f>
        <v/>
      </c>
      <c r="AG76" s="170" t="str">
        <f aca="false">IF(ISNUMBER(outYear),IF(FederalDepreciation="N/A",'Cash Flow'!AG8,'Cash Flow'!AG8*(1-(state_tax_rate/100+(1-state_tax_rate/100)*federal_tax_rate/100))),"")</f>
        <v/>
      </c>
      <c r="AH76" s="170" t="str">
        <f aca="false">IF(ISNUMBER(outYear),IF(FederalDepreciation="N/A",'Cash Flow'!AH8,'Cash Flow'!AH8*(1-(state_tax_rate/100+(1-state_tax_rate/100)*federal_tax_rate/100))),"")</f>
        <v/>
      </c>
      <c r="AI76" s="170" t="str">
        <f aca="false">IF(ISNUMBER(outYear),IF(FederalDepreciation="N/A",'Cash Flow'!AI8,'Cash Flow'!AI8*(1-(state_tax_rate/100+(1-state_tax_rate/100)*federal_tax_rate/100))),"")</f>
        <v/>
      </c>
      <c r="AJ76" s="170" t="str">
        <f aca="false">IF(ISNUMBER(outYear),IF(FederalDepreciation="N/A",'Cash Flow'!AJ8,'Cash Flow'!AJ8*(1-(state_tax_rate/100+(1-state_tax_rate/100)*federal_tax_rate/100))),"")</f>
        <v/>
      </c>
      <c r="AK76" s="170" t="str">
        <f aca="false">IF(ISNUMBER(outYear),IF(FederalDepreciation="N/A",'Cash Flow'!AK8,'Cash Flow'!AK8*(1-(state_tax_rate/100+(1-state_tax_rate/100)*federal_tax_rate/100))),"")</f>
        <v/>
      </c>
      <c r="AL76" s="170" t="str">
        <f aca="false">IF(ISNUMBER(outYear),IF(FederalDepreciation="N/A",'Cash Flow'!AL8,'Cash Flow'!AL8*(1-(state_tax_rate/100+(1-state_tax_rate/100)*federal_tax_rate/100))),"")</f>
        <v/>
      </c>
      <c r="AM76" s="170" t="str">
        <f aca="false">IF(ISNUMBER(outYear),IF(FederalDepreciation="N/A",'Cash Flow'!AM8,'Cash Flow'!AM8*(1-(state_tax_rate/100+(1-state_tax_rate/100)*federal_tax_rate/100))),"")</f>
        <v/>
      </c>
      <c r="AN76" s="170" t="str">
        <f aca="false">IF(ISNUMBER(outYear),IF(FederalDepreciation="N/A",'Cash Flow'!AN8,'Cash Flow'!AN8*(1-(state_tax_rate/100+(1-state_tax_rate/100)*federal_tax_rate/100))),"")</f>
        <v/>
      </c>
      <c r="AO76" s="170" t="str">
        <f aca="false">IF(ISNUMBER(outYear),IF(FederalDepreciation="N/A",'Cash Flow'!AO8,'Cash Flow'!AO8*(1-(state_tax_rate/100+(1-state_tax_rate/100)*federal_tax_rate/100))),"")</f>
        <v/>
      </c>
      <c r="AP76" s="170" t="str">
        <f aca="false">IF(ISNUMBER(outYear),IF(FederalDepreciation="N/A",'Cash Flow'!AP8,'Cash Flow'!AP8*(1-(state_tax_rate/100+(1-state_tax_rate/100)*federal_tax_rate/100))),"")</f>
        <v/>
      </c>
      <c r="AQ76" s="170" t="str">
        <f aca="false">IF(ISNUMBER(outYear),IF(FederalDepreciation="N/A",'Cash Flow'!AQ8,'Cash Flow'!AQ8*(1-(state_tax_rate/100+(1-state_tax_rate/100)*federal_tax_rate/100))),"")</f>
        <v/>
      </c>
      <c r="AR76" s="170" t="str">
        <f aca="false">IF(ISNUMBER(outYear),IF(FederalDepreciation="N/A",'Cash Flow'!AR8,'Cash Flow'!AR8*(1-(state_tax_rate/100+(1-state_tax_rate/100)*federal_tax_rate/100))),"")</f>
        <v/>
      </c>
      <c r="AS76" s="170" t="str">
        <f aca="false">IF(ISNUMBER(outYear),IF(FederalDepreciation="N/A",'Cash Flow'!AS8,'Cash Flow'!AS8*(1-(state_tax_rate/100+(1-state_tax_rate/100)*federal_tax_rate/100))),"")</f>
        <v/>
      </c>
      <c r="AT76" s="170" t="str">
        <f aca="false">IF(ISNUMBER(outYear),IF(FederalDepreciation="N/A",'Cash Flow'!AT8,'Cash Flow'!AT8*(1-(state_tax_rate/100+(1-state_tax_rate/100)*federal_tax_rate/100))),"")</f>
        <v/>
      </c>
      <c r="AU76" s="170" t="str">
        <f aca="false">IF(ISNUMBER(outYear),IF(FederalDepreciation="N/A",'Cash Flow'!AU8,'Cash Flow'!AU8*(1-(state_tax_rate/100+(1-state_tax_rate/100)*federal_tax_rate/100))),"")</f>
        <v/>
      </c>
      <c r="AV76" s="170" t="str">
        <f aca="false">IF(ISNUMBER(outYear),IF(FederalDepreciation="N/A",'Cash Flow'!AV8,'Cash Flow'!AV8*(1-(state_tax_rate/100+(1-state_tax_rate/100)*federal_tax_rate/100))),"")</f>
        <v/>
      </c>
      <c r="AW76" s="170" t="str">
        <f aca="false">IF(ISNUMBER(outYear),IF(FederalDepreciation="N/A",'Cash Flow'!AW8,'Cash Flow'!AW8*(1-(state_tax_rate/100+(1-state_tax_rate/100)*federal_tax_rate/100))),"")</f>
        <v/>
      </c>
      <c r="AX76" s="170" t="str">
        <f aca="false">IF(ISNUMBER(outYear),IF(FederalDepreciation="N/A",'Cash Flow'!AX8,'Cash Flow'!AX8*(1-(state_tax_rate/100+(1-state_tax_rate/100)*federal_tax_rate/100))),"")</f>
        <v/>
      </c>
      <c r="AY76" s="170" t="str">
        <f aca="false">IF(ISNUMBER(outYear),IF(FederalDepreciation="N/A",'Cash Flow'!AY8,'Cash Flow'!AY8*(1-(state_tax_rate/100+(1-state_tax_rate/100)*federal_tax_rate/100))),"")</f>
        <v/>
      </c>
      <c r="AZ76" s="170" t="str">
        <f aca="false">IF(ISNUMBER(outYear),IF(FederalDepreciation="N/A",'Cash Flow'!AZ8,'Cash Flow'!AZ8*(1-(state_tax_rate/100+(1-state_tax_rate/100)*federal_tax_rate/100))),"")</f>
        <v/>
      </c>
      <c r="BA76" s="170" t="str">
        <f aca="false">IF(ISNUMBER(outYear),IF(FederalDepreciation="N/A",'Cash Flow'!BA8,'Cash Flow'!BA8*(1-(state_tax_rate/100+(1-state_tax_rate/100)*federal_tax_rate/100))),"")</f>
        <v/>
      </c>
      <c r="BB76" s="170" t="str">
        <f aca="false">IF(ISNUMBER(outYear),IF(FederalDepreciation="N/A",'Cash Flow'!BB8,'Cash Flow'!BB8*(1-(state_tax_rate/100+(1-state_tax_rate/100)*federal_tax_rate/100))),"")</f>
        <v/>
      </c>
      <c r="BC76" s="170" t="str">
        <f aca="false">IF(ISNUMBER(outYear),IF(FederalDepreciation="N/A",'Cash Flow'!BC8,'Cash Flow'!BC8*(1-(state_tax_rate/100+(1-state_tax_rate/100)*federal_tax_rate/100))),"")</f>
        <v/>
      </c>
      <c r="BD76" s="170" t="str">
        <f aca="false">IF(ISNUMBER(outYear),IF(FederalDepreciation="N/A",'Cash Flow'!BD8,'Cash Flow'!BD8*(1-(state_tax_rate/100+(1-state_tax_rate/100)*federal_tax_rate/100))),"")</f>
        <v/>
      </c>
      <c r="BE76" s="170" t="str">
        <f aca="false">IF(ISNUMBER(outYear),IF(FederalDepreciation="N/A",'Cash Flow'!BE8,'Cash Flow'!BE8*(1-(state_tax_rate/100+(1-state_tax_rate/100)*federal_tax_rate/100))),"")</f>
        <v/>
      </c>
      <c r="BF76" s="170" t="str">
        <f aca="false">IF(ISNUMBER(outYear),IF(FederalDepreciation="N/A",'Cash Flow'!BF8,'Cash Flow'!BF8*(1-(state_tax_rate/100+(1-state_tax_rate/100)*federal_tax_rate/100))),"")</f>
        <v/>
      </c>
      <c r="BG76" s="170" t="str">
        <f aca="false">IF(ISNUMBER(outYear),IF(FederalDepreciation="N/A",'Cash Flow'!BG8,'Cash Flow'!BG8*(1-(state_tax_rate/100+(1-state_tax_rate/100)*federal_tax_rate/100))),"")</f>
        <v/>
      </c>
      <c r="BH76" s="170" t="str">
        <f aca="false">IF(ISNUMBER(outYear),IF(FederalDepreciation="N/A",'Cash Flow'!BH8,'Cash Flow'!BH8*(1-(state_tax_rate/100+(1-state_tax_rate/100)*federal_tax_rate/100))),"")</f>
        <v/>
      </c>
      <c r="BI76" s="170" t="str">
        <f aca="false">IF(ISNUMBER(outYear),IF(FederalDepreciation="N/A",'Cash Flow'!BI8,'Cash Flow'!BI8*(1-(state_tax_rate/100+(1-state_tax_rate/100)*federal_tax_rate/100))),"")</f>
        <v/>
      </c>
      <c r="BJ76" s="170" t="str">
        <f aca="false">IF(ISNUMBER(outYear),IF(FederalDepreciation="N/A",'Cash Flow'!BJ8,'Cash Flow'!BJ8*(1-(state_tax_rate/100+(1-state_tax_rate/100)*federal_tax_rate/100))),"")</f>
        <v/>
      </c>
      <c r="BK76" s="170" t="str">
        <f aca="false">IF(ISNUMBER(outYear),IF(FederalDepreciation="N/A",'Cash Flow'!BK8,'Cash Flow'!BK8*(1-(state_tax_rate/100+(1-state_tax_rate/100)*federal_tax_rate/100))),"")</f>
        <v/>
      </c>
      <c r="BL76" s="170" t="str">
        <f aca="false">IF(ISNUMBER(outYear),IF(FederalDepreciation="N/A",'Cash Flow'!BL8,'Cash Flow'!BL8*(1-(state_tax_rate/100+(1-state_tax_rate/100)*federal_tax_rate/100))),"")</f>
        <v/>
      </c>
      <c r="BM76" s="170" t="str">
        <f aca="false">IF(ISNUMBER(outYear),IF(FederalDepreciation="N/A",'Cash Flow'!BM8,'Cash Flow'!BM8*(1-(state_tax_rate/100+(1-state_tax_rate/100)*federal_tax_rate/100))),"")</f>
        <v/>
      </c>
      <c r="BN76" s="170" t="str">
        <f aca="false">IF(ISNUMBER(outYear),IF(FederalDepreciation="N/A",'Cash Flow'!BN8,'Cash Flow'!BN8*(1-(state_tax_rate/100+(1-state_tax_rate/100)*federal_tax_rate/100))),"")</f>
        <v/>
      </c>
      <c r="BO76" s="170" t="str">
        <f aca="false">IF(ISNUMBER(outYear),IF(FederalDepreciation="N/A",'Cash Flow'!BO8,'Cash Flow'!BO8*(1-(state_tax_rate/100+(1-state_tax_rate/100)*federal_tax_rate/100))),"")</f>
        <v/>
      </c>
      <c r="BP76" s="170" t="str">
        <f aca="false">IF(ISNUMBER(outYear),IF(FederalDepreciation="N/A",'Cash Flow'!BP8,'Cash Flow'!BP8*(1-(state_tax_rate/100+(1-state_tax_rate/100)*federal_tax_rate/100))),"")</f>
        <v/>
      </c>
      <c r="BQ76" s="170" t="str">
        <f aca="false">IF(ISNUMBER(outYear),IF(FederalDepreciation="N/A",'Cash Flow'!BQ8,'Cash Flow'!BQ8*(1-(state_tax_rate/100+(1-state_tax_rate/100)*federal_tax_rate/100))),"")</f>
        <v/>
      </c>
      <c r="BR76" s="170" t="str">
        <f aca="false">IF(ISNUMBER(outYear),IF(FederalDepreciation="N/A",'Cash Flow'!BR8,'Cash Flow'!BR8*(1-(state_tax_rate/100+(1-state_tax_rate/100)*federal_tax_rate/100))),"")</f>
        <v/>
      </c>
      <c r="BS76" s="170" t="str">
        <f aca="false">IF(ISNUMBER(outYear),IF(FederalDepreciation="N/A",'Cash Flow'!BS8,'Cash Flow'!BS8*(1-(state_tax_rate/100+(1-state_tax_rate/100)*federal_tax_rate/100))),"")</f>
        <v/>
      </c>
      <c r="BT76" s="170" t="str">
        <f aca="false">IF(ISNUMBER(outYear),IF(FederalDepreciation="N/A",'Cash Flow'!BT8,'Cash Flow'!BT8*(1-(state_tax_rate/100+(1-state_tax_rate/100)*federal_tax_rate/100))),"")</f>
        <v/>
      </c>
      <c r="BU76" s="170" t="str">
        <f aca="false">IF(ISNUMBER(outYear),IF(FederalDepreciation="N/A",'Cash Flow'!BU8,'Cash Flow'!BU8*(1-(state_tax_rate/100+(1-state_tax_rate/100)*federal_tax_rate/100))),"")</f>
        <v/>
      </c>
      <c r="BV76" s="170" t="str">
        <f aca="false">IF(ISNUMBER(outYear),IF(FederalDepreciation="N/A",'Cash Flow'!BV8,'Cash Flow'!BV8*(1-(state_tax_rate/100+(1-state_tax_rate/100)*federal_tax_rate/100))),"")</f>
        <v/>
      </c>
      <c r="BW76" s="170" t="str">
        <f aca="false">IF(ISNUMBER(outYear),IF(FederalDepreciation="N/A",'Cash Flow'!BW8,'Cash Flow'!BW8*(1-(state_tax_rate/100+(1-state_tax_rate/100)*federal_tax_rate/100))),"")</f>
        <v/>
      </c>
      <c r="BX76" s="170" t="str">
        <f aca="false">IF(ISNUMBER(outYear),IF(FederalDepreciation="N/A",'Cash Flow'!BX8,'Cash Flow'!BX8*(1-(state_tax_rate/100+(1-state_tax_rate/100)*federal_tax_rate/100))),"")</f>
        <v/>
      </c>
      <c r="BY76" s="170" t="str">
        <f aca="false">IF(ISNUMBER(outYear),IF(FederalDepreciation="N/A",'Cash Flow'!BY8,'Cash Flow'!BY8*(1-(state_tax_rate/100+(1-state_tax_rate/100)*federal_tax_rate/100))),"")</f>
        <v/>
      </c>
      <c r="BZ76" s="170" t="str">
        <f aca="false">IF(ISNUMBER(outYear),IF(FederalDepreciation="N/A",'Cash Flow'!BZ8,'Cash Flow'!BZ8*(1-(state_tax_rate/100+(1-state_tax_rate/100)*federal_tax_rate/100))),"")</f>
        <v/>
      </c>
      <c r="CA76" s="170" t="str">
        <f aca="false">IF(ISNUMBER(outYear),IF(FederalDepreciation="N/A",'Cash Flow'!CA8,'Cash Flow'!CA8*(1-(state_tax_rate/100+(1-state_tax_rate/100)*federal_tax_rate/100))),"")</f>
        <v/>
      </c>
      <c r="CB76" s="170" t="str">
        <f aca="false">IF(ISNUMBER(outYear),IF(FederalDepreciation="N/A",'Cash Flow'!CB8,'Cash Flow'!CB8*(1-(state_tax_rate/100+(1-state_tax_rate/100)*federal_tax_rate/100))),"")</f>
        <v/>
      </c>
      <c r="CC76" s="170" t="str">
        <f aca="false">IF(ISNUMBER(outYear),IF(FederalDepreciation="N/A",'Cash Flow'!CC8,'Cash Flow'!CC8*(1-(state_tax_rate/100+(1-state_tax_rate/100)*federal_tax_rate/100))),"")</f>
        <v/>
      </c>
      <c r="CD76" s="170" t="str">
        <f aca="false">IF(ISNUMBER(outYear),IF(FederalDepreciation="N/A",'Cash Flow'!CD8,'Cash Flow'!CD8*(1-(state_tax_rate/100+(1-state_tax_rate/100)*federal_tax_rate/100))),"")</f>
        <v/>
      </c>
      <c r="CE76" s="170" t="str">
        <f aca="false">IF(ISNUMBER(outYear),IF(FederalDepreciation="N/A",'Cash Flow'!CE8,'Cash Flow'!CE8*(1-(state_tax_rate/100+(1-state_tax_rate/100)*federal_tax_rate/100))),"")</f>
        <v/>
      </c>
      <c r="CF76" s="170" t="str">
        <f aca="false">IF(ISNUMBER(outYear),IF(FederalDepreciation="N/A",'Cash Flow'!CF8,'Cash Flow'!CF8*(1-(state_tax_rate/100+(1-state_tax_rate/100)*federal_tax_rate/100))),"")</f>
        <v/>
      </c>
      <c r="CG76" s="170" t="str">
        <f aca="false">IF(ISNUMBER(outYear),IF(FederalDepreciation="N/A",'Cash Flow'!CG8,'Cash Flow'!CG8*(1-(state_tax_rate/100+(1-state_tax_rate/100)*federal_tax_rate/100))),"")</f>
        <v/>
      </c>
      <c r="CH76" s="170" t="str">
        <f aca="false">IF(ISNUMBER(outYear),IF(FederalDepreciation="N/A",'Cash Flow'!CH8,'Cash Flow'!CH8*(1-(state_tax_rate/100+(1-state_tax_rate/100)*federal_tax_rate/100))),"")</f>
        <v/>
      </c>
      <c r="CI76" s="170" t="str">
        <f aca="false">IF(ISNUMBER(outYear),IF(FederalDepreciation="N/A",'Cash Flow'!CI8,'Cash Flow'!CI8*(1-(state_tax_rate/100+(1-state_tax_rate/100)*federal_tax_rate/100))),"")</f>
        <v/>
      </c>
      <c r="CJ76" s="170" t="str">
        <f aca="false">IF(ISNUMBER(outYear),IF(FederalDepreciation="N/A",'Cash Flow'!CJ8,'Cash Flow'!CJ8*(1-(state_tax_rate/100+(1-state_tax_rate/100)*federal_tax_rate/100))),"")</f>
        <v/>
      </c>
      <c r="CK76" s="170" t="str">
        <f aca="false">IF(ISNUMBER(outYear),IF(FederalDepreciation="N/A",'Cash Flow'!CK8,'Cash Flow'!CK8*(1-(state_tax_rate/100+(1-state_tax_rate/100)*federal_tax_rate/100))),"")</f>
        <v/>
      </c>
      <c r="CL76" s="170" t="str">
        <f aca="false">IF(ISNUMBER(outYear),IF(FederalDepreciation="N/A",'Cash Flow'!CL8,'Cash Flow'!CL8*(1-(state_tax_rate/100+(1-state_tax_rate/100)*federal_tax_rate/100))),"")</f>
        <v/>
      </c>
      <c r="CM76" s="170" t="str">
        <f aca="false">IF(ISNUMBER(outYear),IF(FederalDepreciation="N/A",'Cash Flow'!CM8,'Cash Flow'!CM8*(1-(state_tax_rate/100+(1-state_tax_rate/100)*federal_tax_rate/100))),"")</f>
        <v/>
      </c>
      <c r="CN76" s="170" t="str">
        <f aca="false">IF(ISNUMBER(outYear),IF(FederalDepreciation="N/A",'Cash Flow'!CN8,'Cash Flow'!CN8*(1-(state_tax_rate/100+(1-state_tax_rate/100)*federal_tax_rate/100))),"")</f>
        <v/>
      </c>
      <c r="CO76" s="170" t="str">
        <f aca="false">IF(ISNUMBER(outYear),IF(FederalDepreciation="N/A",'Cash Flow'!CO8,'Cash Flow'!CO8*(1-(state_tax_rate/100+(1-state_tax_rate/100)*federal_tax_rate/100))),"")</f>
        <v/>
      </c>
      <c r="CP76" s="170" t="str">
        <f aca="false">IF(ISNUMBER(outYear),IF(FederalDepreciation="N/A",'Cash Flow'!CP8,'Cash Flow'!CP8*(1-(state_tax_rate/100+(1-state_tax_rate/100)*federal_tax_rate/100))),"")</f>
        <v/>
      </c>
      <c r="CQ76" s="170" t="str">
        <f aca="false">IF(ISNUMBER(outYear),IF(FederalDepreciation="N/A",'Cash Flow'!CQ8,'Cash Flow'!CQ8*(1-(state_tax_rate/100+(1-state_tax_rate/100)*federal_tax_rate/100))),"")</f>
        <v/>
      </c>
      <c r="CR76" s="170" t="str">
        <f aca="false">IF(ISNUMBER(outYear),IF(FederalDepreciation="N/A",'Cash Flow'!CR8,'Cash Flow'!CR8*(1-(state_tax_rate/100+(1-state_tax_rate/100)*federal_tax_rate/100))),"")</f>
        <v/>
      </c>
      <c r="CS76" s="170" t="str">
        <f aca="false">IF(ISNUMBER(outYear),IF(FederalDepreciation="N/A",'Cash Flow'!CS8,'Cash Flow'!CS8*(1-(state_tax_rate/100+(1-state_tax_rate/100)*federal_tax_rate/100))),"")</f>
        <v/>
      </c>
      <c r="CT76" s="170" t="str">
        <f aca="false">IF(ISNUMBER(outYear),IF(FederalDepreciation="N/A",'Cash Flow'!CT8,'Cash Flow'!CT8*(1-(state_tax_rate/100+(1-state_tax_rate/100)*federal_tax_rate/100))),"")</f>
        <v/>
      </c>
      <c r="CU76" s="170" t="str">
        <f aca="false">IF(ISNUMBER(outYear),IF(FederalDepreciation="N/A",'Cash Flow'!CU8,'Cash Flow'!CU8*(1-(state_tax_rate/100+(1-state_tax_rate/100)*federal_tax_rate/100))),"")</f>
        <v/>
      </c>
      <c r="CV76" s="170" t="str">
        <f aca="false">IF(ISNUMBER(outYear),IF(FederalDepreciation="N/A",'Cash Flow'!CV8,'Cash Flow'!CV8*(1-(state_tax_rate/100+(1-state_tax_rate/100)*federal_tax_rate/100))),"")</f>
        <v/>
      </c>
      <c r="CW76" s="170" t="str">
        <f aca="false">IF(ISNUMBER(outYear),IF(FederalDepreciation="N/A",'Cash Flow'!CW8,'Cash Flow'!CW8*(1-(state_tax_rate/100+(1-state_tax_rate/100)*federal_tax_rate/100))),"")</f>
        <v/>
      </c>
      <c r="CX76" s="170" t="str">
        <f aca="false">IF(ISNUMBER(outYear),IF(FederalDepreciation="N/A",'Cash Flow'!CX8,'Cash Flow'!CX8*(1-(state_tax_rate/100+(1-state_tax_rate/100)*federal_tax_rate/100))),"")</f>
        <v/>
      </c>
    </row>
    <row r="77" s="131" customFormat="true" ht="12.75" hidden="false" customHeight="false" outlineLevel="0" collapsed="false">
      <c r="A77" s="171" t="s">
        <v>128</v>
      </c>
      <c r="B77" s="172" t="n">
        <f aca="false">IF(ISNUMBER(outYear),+B75+B8,"")</f>
        <v>-542718</v>
      </c>
      <c r="C77" s="172" t="n">
        <f aca="false">IF(ISNUMBER(outYear),+C75+C76,"")</f>
        <v>300527.06157</v>
      </c>
      <c r="D77" s="172" t="n">
        <f aca="false">IF(ISNUMBER(outYear),+D75+D76,"")</f>
        <v>77032.9763696</v>
      </c>
      <c r="E77" s="172" t="n">
        <f aca="false">IF(ISNUMBER(outYear),+E75+E76,"")</f>
        <v>56935.5929037119</v>
      </c>
      <c r="F77" s="172" t="n">
        <f aca="false">IF(ISNUMBER(outYear),+F75+F76,"")</f>
        <v>45091.4789658182</v>
      </c>
      <c r="G77" s="172" t="n">
        <f aca="false">IF(ISNUMBER(outYear),+G75+G76,"")</f>
        <v>45622.3706652498</v>
      </c>
      <c r="H77" s="172" t="n">
        <f aca="false">IF(ISNUMBER(outYear),+H75+H76,"")</f>
        <v>36890.43320155</v>
      </c>
      <c r="I77" s="172" t="n">
        <f aca="false">IF(ISNUMBER(outYear),+I75+I76,"")</f>
        <v>28169.3259285186</v>
      </c>
      <c r="J77" s="172" t="n">
        <f aca="false">IF(ISNUMBER(outYear),+J75+J76,"")</f>
        <v>28732.712447089</v>
      </c>
      <c r="K77" s="172" t="n">
        <f aca="false">IF(ISNUMBER(outYear),+K75+K76,"")</f>
        <v>29307.3666960308</v>
      </c>
      <c r="L77" s="172" t="n">
        <f aca="false">IF(ISNUMBER(outYear),+L75+L76,"")</f>
        <v>-28456.8806330328</v>
      </c>
      <c r="M77" s="172" t="n">
        <f aca="false">IF(ISNUMBER(outYear),+M75+M76,"")</f>
        <v>30491.3843105505</v>
      </c>
      <c r="N77" s="172" t="n">
        <f aca="false">IF(ISNUMBER(outYear),+N75+N76,"")</f>
        <v>31101.2119967615</v>
      </c>
      <c r="O77" s="172" t="n">
        <f aca="false">IF(ISNUMBER(outYear),+O75+O76,"")</f>
        <v>31723.2362366968</v>
      </c>
      <c r="P77" s="172" t="n">
        <f aca="false">IF(ISNUMBER(outYear),+P75+P76,"")</f>
        <v>32357.7009614308</v>
      </c>
      <c r="Q77" s="172" t="n">
        <f aca="false">IF(ISNUMBER(outYear),+Q75+Q76,"")</f>
        <v>33004.8549806594</v>
      </c>
      <c r="R77" s="172" t="n">
        <f aca="false">IF(ISNUMBER(outYear),+R75+R76,"")</f>
        <v>33664.9520802727</v>
      </c>
      <c r="S77" s="172" t="n">
        <f aca="false">IF(ISNUMBER(outYear),+S75+S76,"")</f>
        <v>34338.2511218781</v>
      </c>
      <c r="T77" s="172" t="n">
        <f aca="false">IF(ISNUMBER(outYear),+T75+T76,"")</f>
        <v>35025.0161443156</v>
      </c>
      <c r="U77" s="172" t="n">
        <f aca="false">IF(ISNUMBER(outYear),+U75+U76,"")</f>
        <v>35725.5164672017</v>
      </c>
      <c r="V77" s="172" t="n">
        <f aca="false">IF(ISNUMBER(outYear),+V75+V76,"")</f>
        <v>36440.0267965457</v>
      </c>
      <c r="W77" s="172" t="n">
        <f aca="false">IF(ISNUMBER(outYear),+W75+W76,"")</f>
        <v>37168.8273324766</v>
      </c>
      <c r="X77" s="172" t="n">
        <f aca="false">IF(ISNUMBER(outYear),+X75+X76,"")</f>
        <v>37912.2038791263</v>
      </c>
      <c r="Y77" s="172" t="n">
        <f aca="false">IF(ISNUMBER(outYear),+Y75+Y76,"")</f>
        <v>38670.4479567088</v>
      </c>
      <c r="Z77" s="172" t="n">
        <f aca="false">IF(ISNUMBER(outYear),+Z75+Z76,"")</f>
        <v>39443.8569158429</v>
      </c>
      <c r="AA77" s="172" t="n">
        <f aca="false">IF(ISNUMBER(outYear),+AA75+AA76,"")</f>
        <v>40232.7340541599</v>
      </c>
      <c r="AB77" s="172" t="str">
        <f aca="false">IF(ISNUMBER(outYear),+AB75+AB76,"")</f>
        <v/>
      </c>
      <c r="AC77" s="172" t="str">
        <f aca="false">IF(ISNUMBER(outYear),+AC75+AC76,"")</f>
        <v/>
      </c>
      <c r="AD77" s="172" t="str">
        <f aca="false">IF(ISNUMBER(outYear),+AD75+AD76,"")</f>
        <v/>
      </c>
      <c r="AE77" s="172" t="str">
        <f aca="false">IF(ISNUMBER(outYear),+AE75+AE76,"")</f>
        <v/>
      </c>
      <c r="AF77" s="172" t="str">
        <f aca="false">IF(ISNUMBER(outYear),+AF75+AF76,"")</f>
        <v/>
      </c>
      <c r="AG77" s="172" t="str">
        <f aca="false">IF(ISNUMBER(outYear),+AG75+AG76,"")</f>
        <v/>
      </c>
      <c r="AH77" s="172" t="str">
        <f aca="false">IF(ISNUMBER(outYear),+AH75+AH76,"")</f>
        <v/>
      </c>
      <c r="AI77" s="172" t="str">
        <f aca="false">IF(ISNUMBER(outYear),+AI75+AI76,"")</f>
        <v/>
      </c>
      <c r="AJ77" s="172" t="str">
        <f aca="false">IF(ISNUMBER(outYear),+AJ75+AJ76,"")</f>
        <v/>
      </c>
      <c r="AK77" s="172" t="str">
        <f aca="false">IF(ISNUMBER(outYear),+AK75+AK76,"")</f>
        <v/>
      </c>
      <c r="AL77" s="172" t="str">
        <f aca="false">IF(ISNUMBER(outYear),+AL75+AL76,"")</f>
        <v/>
      </c>
      <c r="AM77" s="172" t="str">
        <f aca="false">IF(ISNUMBER(outYear),+AM75+AM76,"")</f>
        <v/>
      </c>
      <c r="AN77" s="172" t="str">
        <f aca="false">IF(ISNUMBER(outYear),+AN75+AN76,"")</f>
        <v/>
      </c>
      <c r="AO77" s="172" t="str">
        <f aca="false">IF(ISNUMBER(outYear),+AO75+AO76,"")</f>
        <v/>
      </c>
      <c r="AP77" s="172" t="str">
        <f aca="false">IF(ISNUMBER(outYear),+AP75+AP76,"")</f>
        <v/>
      </c>
      <c r="AQ77" s="172" t="str">
        <f aca="false">IF(ISNUMBER(outYear),+AQ75+AQ76,"")</f>
        <v/>
      </c>
      <c r="AR77" s="172" t="str">
        <f aca="false">IF(ISNUMBER(outYear),+AR75+AR76,"")</f>
        <v/>
      </c>
      <c r="AS77" s="172" t="str">
        <f aca="false">IF(ISNUMBER(outYear),+AS75+AS76,"")</f>
        <v/>
      </c>
      <c r="AT77" s="172" t="str">
        <f aca="false">IF(ISNUMBER(outYear),+AT75+AT76,"")</f>
        <v/>
      </c>
      <c r="AU77" s="172" t="str">
        <f aca="false">IF(ISNUMBER(outYear),+AU75+AU76,"")</f>
        <v/>
      </c>
      <c r="AV77" s="172" t="str">
        <f aca="false">IF(ISNUMBER(outYear),+AV75+AV76,"")</f>
        <v/>
      </c>
      <c r="AW77" s="172" t="str">
        <f aca="false">IF(ISNUMBER(outYear),+AW75+AW76,"")</f>
        <v/>
      </c>
      <c r="AX77" s="172" t="str">
        <f aca="false">IF(ISNUMBER(outYear),+AX75+AX76,"")</f>
        <v/>
      </c>
      <c r="AY77" s="172" t="str">
        <f aca="false">IF(ISNUMBER(outYear),+AY75+AY76,"")</f>
        <v/>
      </c>
      <c r="AZ77" s="172" t="str">
        <f aca="false">IF(ISNUMBER(outYear),+AZ75+AZ76,"")</f>
        <v/>
      </c>
      <c r="BA77" s="172" t="str">
        <f aca="false">IF(ISNUMBER(outYear),+BA75+BA76,"")</f>
        <v/>
      </c>
      <c r="BB77" s="172" t="str">
        <f aca="false">IF(ISNUMBER(outYear),+BB75+BB76,"")</f>
        <v/>
      </c>
      <c r="BC77" s="172" t="str">
        <f aca="false">IF(ISNUMBER(outYear),+BC75+BC76,"")</f>
        <v/>
      </c>
      <c r="BD77" s="172" t="str">
        <f aca="false">IF(ISNUMBER(outYear),+BD75+BD76,"")</f>
        <v/>
      </c>
      <c r="BE77" s="172" t="str">
        <f aca="false">IF(ISNUMBER(outYear),+BE75+BE76,"")</f>
        <v/>
      </c>
      <c r="BF77" s="172" t="str">
        <f aca="false">IF(ISNUMBER(outYear),+BF75+BF76,"")</f>
        <v/>
      </c>
      <c r="BG77" s="172" t="str">
        <f aca="false">IF(ISNUMBER(outYear),+BG75+BG76,"")</f>
        <v/>
      </c>
      <c r="BH77" s="172" t="str">
        <f aca="false">IF(ISNUMBER(outYear),+BH75+BH76,"")</f>
        <v/>
      </c>
      <c r="BI77" s="172" t="str">
        <f aca="false">IF(ISNUMBER(outYear),+BI75+BI76,"")</f>
        <v/>
      </c>
      <c r="BJ77" s="172" t="str">
        <f aca="false">IF(ISNUMBER(outYear),+BJ75+BJ76,"")</f>
        <v/>
      </c>
      <c r="BK77" s="172" t="str">
        <f aca="false">IF(ISNUMBER(outYear),+BK75+BK76,"")</f>
        <v/>
      </c>
      <c r="BL77" s="172" t="str">
        <f aca="false">IF(ISNUMBER(outYear),+BL75+BL76,"")</f>
        <v/>
      </c>
      <c r="BM77" s="172" t="str">
        <f aca="false">IF(ISNUMBER(outYear),+BM75+BM76,"")</f>
        <v/>
      </c>
      <c r="BN77" s="172" t="str">
        <f aca="false">IF(ISNUMBER(outYear),+BN75+BN76,"")</f>
        <v/>
      </c>
      <c r="BO77" s="172" t="str">
        <f aca="false">IF(ISNUMBER(outYear),+BO75+BO76,"")</f>
        <v/>
      </c>
      <c r="BP77" s="172" t="str">
        <f aca="false">IF(ISNUMBER(outYear),+BP75+BP76,"")</f>
        <v/>
      </c>
      <c r="BQ77" s="172" t="str">
        <f aca="false">IF(ISNUMBER(outYear),+BQ75+BQ76,"")</f>
        <v/>
      </c>
      <c r="BR77" s="172" t="str">
        <f aca="false">IF(ISNUMBER(outYear),+BR75+BR76,"")</f>
        <v/>
      </c>
      <c r="BS77" s="172" t="str">
        <f aca="false">IF(ISNUMBER(outYear),+BS75+BS76,"")</f>
        <v/>
      </c>
      <c r="BT77" s="172" t="str">
        <f aca="false">IF(ISNUMBER(outYear),+BT75+BT76,"")</f>
        <v/>
      </c>
      <c r="BU77" s="172" t="str">
        <f aca="false">IF(ISNUMBER(outYear),+BU75+BU76,"")</f>
        <v/>
      </c>
      <c r="BV77" s="172" t="str">
        <f aca="false">IF(ISNUMBER(outYear),+BV75+BV76,"")</f>
        <v/>
      </c>
      <c r="BW77" s="172" t="str">
        <f aca="false">IF(ISNUMBER(outYear),+BW75+BW76,"")</f>
        <v/>
      </c>
      <c r="BX77" s="172" t="str">
        <f aca="false">IF(ISNUMBER(outYear),+BX75+BX76,"")</f>
        <v/>
      </c>
      <c r="BY77" s="172" t="str">
        <f aca="false">IF(ISNUMBER(outYear),+BY75+BY76,"")</f>
        <v/>
      </c>
      <c r="BZ77" s="172" t="str">
        <f aca="false">IF(ISNUMBER(outYear),+BZ75+BZ76,"")</f>
        <v/>
      </c>
      <c r="CA77" s="172" t="str">
        <f aca="false">IF(ISNUMBER(outYear),+CA75+CA76,"")</f>
        <v/>
      </c>
      <c r="CB77" s="172" t="str">
        <f aca="false">IF(ISNUMBER(outYear),+CB75+CB76,"")</f>
        <v/>
      </c>
      <c r="CC77" s="172" t="str">
        <f aca="false">IF(ISNUMBER(outYear),+CC75+CC76,"")</f>
        <v/>
      </c>
      <c r="CD77" s="172" t="str">
        <f aca="false">IF(ISNUMBER(outYear),+CD75+CD76,"")</f>
        <v/>
      </c>
      <c r="CE77" s="172" t="str">
        <f aca="false">IF(ISNUMBER(outYear),+CE75+CE76,"")</f>
        <v/>
      </c>
      <c r="CF77" s="172" t="str">
        <f aca="false">IF(ISNUMBER(outYear),+CF75+CF76,"")</f>
        <v/>
      </c>
      <c r="CG77" s="172" t="str">
        <f aca="false">IF(ISNUMBER(outYear),+CG75+CG76,"")</f>
        <v/>
      </c>
      <c r="CH77" s="172" t="str">
        <f aca="false">IF(ISNUMBER(outYear),+CH75+CH76,"")</f>
        <v/>
      </c>
      <c r="CI77" s="172" t="str">
        <f aca="false">IF(ISNUMBER(outYear),+CI75+CI76,"")</f>
        <v/>
      </c>
      <c r="CJ77" s="172" t="str">
        <f aca="false">IF(ISNUMBER(outYear),+CJ75+CJ76,"")</f>
        <v/>
      </c>
      <c r="CK77" s="172" t="str">
        <f aca="false">IF(ISNUMBER(outYear),+CK75+CK76,"")</f>
        <v/>
      </c>
      <c r="CL77" s="172" t="str">
        <f aca="false">IF(ISNUMBER(outYear),+CL75+CL76,"")</f>
        <v/>
      </c>
      <c r="CM77" s="172" t="str">
        <f aca="false">IF(ISNUMBER(outYear),+CM75+CM76,"")</f>
        <v/>
      </c>
      <c r="CN77" s="172" t="str">
        <f aca="false">IF(ISNUMBER(outYear),+CN75+CN76,"")</f>
        <v/>
      </c>
      <c r="CO77" s="172" t="str">
        <f aca="false">IF(ISNUMBER(outYear),+CO75+CO76,"")</f>
        <v/>
      </c>
      <c r="CP77" s="172" t="str">
        <f aca="false">IF(ISNUMBER(outYear),+CP75+CP76,"")</f>
        <v/>
      </c>
      <c r="CQ77" s="172" t="str">
        <f aca="false">IF(ISNUMBER(outYear),+CQ75+CQ76,"")</f>
        <v/>
      </c>
      <c r="CR77" s="172" t="str">
        <f aca="false">IF(ISNUMBER(outYear),+CR75+CR76,"")</f>
        <v/>
      </c>
      <c r="CS77" s="172" t="str">
        <f aca="false">IF(ISNUMBER(outYear),+CS75+CS76,"")</f>
        <v/>
      </c>
      <c r="CT77" s="172" t="str">
        <f aca="false">IF(ISNUMBER(outYear),+CT75+CT76,"")</f>
        <v/>
      </c>
      <c r="CU77" s="172" t="str">
        <f aca="false">IF(ISNUMBER(outYear),+CU75+CU76,"")</f>
        <v/>
      </c>
      <c r="CV77" s="172" t="str">
        <f aca="false">IF(ISNUMBER(outYear),+CV75+CV76,"")</f>
        <v/>
      </c>
      <c r="CW77" s="172" t="str">
        <f aca="false">IF(ISNUMBER(outYear),+CW75+CW76,"")</f>
        <v/>
      </c>
      <c r="CX77" s="172" t="str">
        <f aca="false">IF(ISNUMBER(outYear),+CX75+CX76,"")</f>
        <v/>
      </c>
    </row>
    <row r="78" customFormat="false" ht="12.75" hidden="false" customHeight="false" outlineLevel="0" collapsed="false">
      <c r="B78" s="173"/>
      <c r="C78" s="111"/>
      <c r="D78" s="111"/>
      <c r="E78" s="111"/>
      <c r="F78" s="111"/>
      <c r="G78" s="111"/>
      <c r="H78" s="111"/>
      <c r="I78" s="111"/>
      <c r="J78" s="111"/>
      <c r="K78" s="111"/>
      <c r="L78" s="111"/>
      <c r="M78" s="111"/>
      <c r="N78" s="111"/>
      <c r="O78" s="111"/>
      <c r="P78" s="111"/>
      <c r="Q78" s="111"/>
      <c r="R78" s="111"/>
      <c r="S78" s="111"/>
      <c r="T78" s="111"/>
      <c r="U78" s="111"/>
      <c r="V78" s="111"/>
      <c r="W78" s="111"/>
      <c r="X78" s="111"/>
      <c r="Y78" s="111"/>
      <c r="Z78" s="111"/>
      <c r="AA78" s="111"/>
      <c r="AB78" s="111"/>
      <c r="AC78" s="111"/>
      <c r="AD78" s="111"/>
      <c r="AE78" s="111"/>
      <c r="AF78" s="111"/>
      <c r="AG78" s="111"/>
      <c r="AH78" s="111"/>
      <c r="AI78" s="111"/>
      <c r="AJ78" s="111"/>
      <c r="AK78" s="111"/>
      <c r="AL78" s="111"/>
      <c r="AM78" s="111"/>
      <c r="AN78" s="111"/>
      <c r="AO78" s="111"/>
      <c r="AP78" s="111"/>
      <c r="AQ78" s="111"/>
      <c r="AR78" s="111"/>
      <c r="AS78" s="111"/>
      <c r="AT78" s="111"/>
      <c r="AU78" s="111"/>
      <c r="AV78" s="111"/>
      <c r="AW78" s="111"/>
      <c r="AX78" s="111"/>
      <c r="AY78" s="111"/>
      <c r="AZ78" s="111"/>
      <c r="BA78" s="111"/>
      <c r="BB78" s="111"/>
      <c r="BC78" s="111"/>
      <c r="BD78" s="111"/>
      <c r="BE78" s="111"/>
      <c r="BF78" s="111"/>
      <c r="BG78" s="111"/>
      <c r="BH78" s="111"/>
      <c r="BI78" s="111"/>
      <c r="BJ78" s="111"/>
      <c r="BK78" s="111"/>
      <c r="BL78" s="111"/>
      <c r="BM78" s="111"/>
      <c r="BN78" s="111"/>
      <c r="BO78" s="111"/>
      <c r="BP78" s="111"/>
      <c r="BQ78" s="111"/>
      <c r="BR78" s="111"/>
      <c r="BS78" s="111"/>
      <c r="BT78" s="111"/>
      <c r="BU78" s="111"/>
      <c r="BV78" s="111"/>
      <c r="BW78" s="111"/>
      <c r="BX78" s="111"/>
      <c r="BY78" s="111"/>
      <c r="BZ78" s="111"/>
      <c r="CA78" s="111"/>
      <c r="CB78" s="111"/>
      <c r="CC78" s="111"/>
      <c r="CD78" s="111"/>
      <c r="CE78" s="111"/>
      <c r="CF78" s="111"/>
      <c r="CG78" s="111"/>
      <c r="CH78" s="111"/>
      <c r="CI78" s="111"/>
      <c r="CJ78" s="111"/>
      <c r="CK78" s="111"/>
      <c r="CL78" s="111"/>
      <c r="CM78" s="111"/>
      <c r="CN78" s="111"/>
      <c r="CO78" s="111"/>
      <c r="CP78" s="111"/>
      <c r="CQ78" s="111"/>
      <c r="CR78" s="111"/>
      <c r="CS78" s="111"/>
      <c r="CT78" s="111"/>
      <c r="CU78" s="111"/>
      <c r="CV78" s="111"/>
      <c r="CW78" s="111"/>
      <c r="CX78" s="111"/>
    </row>
    <row r="79" customFormat="false" ht="12.75" hidden="false" customHeight="false" outlineLevel="0" collapsed="false">
      <c r="A79" s="127" t="s">
        <v>129</v>
      </c>
      <c r="B79" s="158"/>
      <c r="C79" s="159"/>
      <c r="D79" s="159"/>
      <c r="E79" s="159"/>
      <c r="F79" s="159"/>
      <c r="G79" s="159"/>
      <c r="H79" s="159"/>
      <c r="I79" s="159"/>
      <c r="J79" s="159"/>
      <c r="K79" s="159"/>
      <c r="L79" s="159"/>
      <c r="M79" s="159"/>
      <c r="N79" s="159"/>
      <c r="O79" s="159"/>
      <c r="P79" s="159"/>
      <c r="Q79" s="159"/>
      <c r="R79" s="159"/>
      <c r="S79" s="159"/>
      <c r="T79" s="159"/>
      <c r="U79" s="159"/>
      <c r="V79" s="159"/>
      <c r="W79" s="159"/>
      <c r="X79" s="159"/>
      <c r="Y79" s="159"/>
      <c r="Z79" s="159"/>
      <c r="AA79" s="159"/>
      <c r="AB79" s="159"/>
      <c r="AC79" s="159"/>
      <c r="AD79" s="159"/>
      <c r="AE79" s="159"/>
      <c r="AF79" s="159"/>
      <c r="AG79" s="159"/>
      <c r="AH79" s="159"/>
      <c r="AI79" s="159"/>
      <c r="AJ79" s="159"/>
      <c r="AK79" s="159"/>
      <c r="AL79" s="159"/>
      <c r="AM79" s="159"/>
      <c r="AN79" s="159"/>
      <c r="AO79" s="159"/>
      <c r="AP79" s="159"/>
      <c r="AQ79" s="159"/>
      <c r="AR79" s="159"/>
      <c r="AS79" s="159"/>
      <c r="AT79" s="159"/>
      <c r="AU79" s="159"/>
      <c r="AV79" s="159"/>
      <c r="AW79" s="159"/>
      <c r="AX79" s="159"/>
      <c r="AY79" s="159"/>
      <c r="AZ79" s="159"/>
      <c r="BA79" s="159"/>
      <c r="BB79" s="159"/>
      <c r="BC79" s="159"/>
      <c r="BD79" s="159"/>
      <c r="BE79" s="159"/>
      <c r="BF79" s="159"/>
      <c r="BG79" s="159"/>
      <c r="BH79" s="159"/>
      <c r="BI79" s="159"/>
      <c r="BJ79" s="159"/>
      <c r="BK79" s="159"/>
      <c r="BL79" s="159"/>
      <c r="BM79" s="159"/>
      <c r="BN79" s="159"/>
      <c r="BO79" s="159"/>
      <c r="BP79" s="159"/>
      <c r="BQ79" s="159"/>
      <c r="BR79" s="159"/>
      <c r="BS79" s="159"/>
      <c r="BT79" s="159"/>
      <c r="BU79" s="159"/>
      <c r="BV79" s="159"/>
      <c r="BW79" s="159"/>
      <c r="BX79" s="159"/>
      <c r="BY79" s="159"/>
      <c r="BZ79" s="159"/>
      <c r="CA79" s="159"/>
      <c r="CB79" s="159"/>
      <c r="CC79" s="159"/>
      <c r="CD79" s="159"/>
      <c r="CE79" s="159"/>
      <c r="CF79" s="159"/>
      <c r="CG79" s="159"/>
      <c r="CH79" s="159"/>
      <c r="CI79" s="159"/>
      <c r="CJ79" s="159"/>
      <c r="CK79" s="159"/>
      <c r="CL79" s="159"/>
      <c r="CM79" s="159"/>
      <c r="CN79" s="159"/>
      <c r="CO79" s="159"/>
      <c r="CP79" s="159"/>
      <c r="CQ79" s="159"/>
      <c r="CR79" s="159"/>
      <c r="CS79" s="159"/>
      <c r="CT79" s="159"/>
      <c r="CU79" s="159"/>
      <c r="CV79" s="159"/>
      <c r="CW79" s="159"/>
      <c r="CX79" s="140"/>
    </row>
    <row r="80" customFormat="false" ht="12.75" hidden="false" customHeight="false" outlineLevel="0" collapsed="false">
      <c r="A80" s="0" t="s">
        <v>130</v>
      </c>
      <c r="B80" s="174" t="n">
        <f aca="false">IF(ISNUMBER(outYear),-'Inputs and Outputs'!B63,"")</f>
        <v>-0</v>
      </c>
      <c r="C80" s="174" t="n">
        <f aca="false">IF(ISNUMBER(outYear),-'Inputs and Outputs'!C63*(1-(state_tax_rate/100+(1-state_tax_rate/100)*federal_tax_rate/100)),"")</f>
        <v>-537745.53</v>
      </c>
      <c r="D80" s="174" t="n">
        <f aca="false">IF(ISNUMBER(outYear),-'Inputs and Outputs'!D63*(1-(state_tax_rate/100+(1-state_tax_rate/100)*federal_tax_rate/100)),"")</f>
        <v>-548500.4406</v>
      </c>
      <c r="E80" s="174" t="n">
        <f aca="false">IF(ISNUMBER(outYear),-'Inputs and Outputs'!E63*(1-(state_tax_rate/100+(1-state_tax_rate/100)*federal_tax_rate/100)),"")</f>
        <v>-559470.449412</v>
      </c>
      <c r="F80" s="174" t="n">
        <f aca="false">IF(ISNUMBER(outYear),-'Inputs and Outputs'!F63*(1-(state_tax_rate/100+(1-state_tax_rate/100)*federal_tax_rate/100)),"")</f>
        <v>-570659.85840024</v>
      </c>
      <c r="G80" s="174" t="n">
        <f aca="false">IF(ISNUMBER(outYear),-'Inputs and Outputs'!G63*(1-(state_tax_rate/100+(1-state_tax_rate/100)*federal_tax_rate/100)),"")</f>
        <v>-582073.055568245</v>
      </c>
      <c r="H80" s="174" t="n">
        <f aca="false">IF(ISNUMBER(outYear),-'Inputs and Outputs'!H63*(1-(state_tax_rate/100+(1-state_tax_rate/100)*federal_tax_rate/100)),"")</f>
        <v>-593714.51667961</v>
      </c>
      <c r="I80" s="174" t="n">
        <f aca="false">IF(ISNUMBER(outYear),-'Inputs and Outputs'!I63*(1-(state_tax_rate/100+(1-state_tax_rate/100)*federal_tax_rate/100)),"")</f>
        <v>-605588.807013202</v>
      </c>
      <c r="J80" s="174" t="n">
        <f aca="false">IF(ISNUMBER(outYear),-'Inputs and Outputs'!J63*(1-(state_tax_rate/100+(1-state_tax_rate/100)*federal_tax_rate/100)),"")</f>
        <v>-617700.583153466</v>
      </c>
      <c r="K80" s="174" t="n">
        <f aca="false">IF(ISNUMBER(outYear),-'Inputs and Outputs'!K63*(1-(state_tax_rate/100+(1-state_tax_rate/100)*federal_tax_rate/100)),"")</f>
        <v>-630054.594816535</v>
      </c>
      <c r="L80" s="174" t="n">
        <f aca="false">IF(ISNUMBER(outYear),-'Inputs and Outputs'!L63*(1-(state_tax_rate/100+(1-state_tax_rate/100)*federal_tax_rate/100)),"")</f>
        <v>-642655.686712866</v>
      </c>
      <c r="M80" s="174" t="n">
        <f aca="false">IF(ISNUMBER(outYear),-'Inputs and Outputs'!M63*(1-(state_tax_rate/100+(1-state_tax_rate/100)*federal_tax_rate/100)),"")</f>
        <v>-655508.800447123</v>
      </c>
      <c r="N80" s="174" t="n">
        <f aca="false">IF(ISNUMBER(outYear),-'Inputs and Outputs'!N63*(1-(state_tax_rate/100+(1-state_tax_rate/100)*federal_tax_rate/100)),"")</f>
        <v>-668618.976456066</v>
      </c>
      <c r="O80" s="174" t="n">
        <f aca="false">IF(ISNUMBER(outYear),-'Inputs and Outputs'!O63*(1-(state_tax_rate/100+(1-state_tax_rate/100)*federal_tax_rate/100)),"")</f>
        <v>-681991.355985187</v>
      </c>
      <c r="P80" s="174" t="n">
        <f aca="false">IF(ISNUMBER(outYear),-'Inputs and Outputs'!P63*(1-(state_tax_rate/100+(1-state_tax_rate/100)*federal_tax_rate/100)),"")</f>
        <v>-695631.183104891</v>
      </c>
      <c r="Q80" s="174" t="n">
        <f aca="false">IF(ISNUMBER(outYear),-'Inputs and Outputs'!Q63*(1-(state_tax_rate/100+(1-state_tax_rate/100)*federal_tax_rate/100)),"")</f>
        <v>-709543.806766989</v>
      </c>
      <c r="R80" s="174" t="n">
        <f aca="false">IF(ISNUMBER(outYear),-'Inputs and Outputs'!R63*(1-(state_tax_rate/100+(1-state_tax_rate/100)*federal_tax_rate/100)),"")</f>
        <v>-723734.682902329</v>
      </c>
      <c r="S80" s="174" t="n">
        <f aca="false">IF(ISNUMBER(outYear),-'Inputs and Outputs'!S63*(1-(state_tax_rate/100+(1-state_tax_rate/100)*federal_tax_rate/100)),"")</f>
        <v>-738209.376560375</v>
      </c>
      <c r="T80" s="174" t="n">
        <f aca="false">IF(ISNUMBER(outYear),-'Inputs and Outputs'!T63*(1-(state_tax_rate/100+(1-state_tax_rate/100)*federal_tax_rate/100)),"")</f>
        <v>-752973.564091583</v>
      </c>
      <c r="U80" s="174" t="n">
        <f aca="false">IF(ISNUMBER(outYear),-'Inputs and Outputs'!U63*(1-(state_tax_rate/100+(1-state_tax_rate/100)*federal_tax_rate/100)),"")</f>
        <v>-768033.035373414</v>
      </c>
      <c r="V80" s="174" t="n">
        <f aca="false">IF(ISNUMBER(outYear),-'Inputs and Outputs'!V63*(1-(state_tax_rate/100+(1-state_tax_rate/100)*federal_tax_rate/100)),"")</f>
        <v>-783393.696080883</v>
      </c>
      <c r="W80" s="174" t="n">
        <f aca="false">IF(ISNUMBER(outYear),-'Inputs and Outputs'!W63*(1-(state_tax_rate/100+(1-state_tax_rate/100)*federal_tax_rate/100)),"")</f>
        <v>-799061.5700025</v>
      </c>
      <c r="X80" s="174" t="n">
        <f aca="false">IF(ISNUMBER(outYear),-'Inputs and Outputs'!X63*(1-(state_tax_rate/100+(1-state_tax_rate/100)*federal_tax_rate/100)),"")</f>
        <v>-815042.80140255</v>
      </c>
      <c r="Y80" s="174" t="n">
        <f aca="false">IF(ISNUMBER(outYear),-'Inputs and Outputs'!Y63*(1-(state_tax_rate/100+(1-state_tax_rate/100)*federal_tax_rate/100)),"")</f>
        <v>-831343.657430601</v>
      </c>
      <c r="Z80" s="174" t="n">
        <f aca="false">IF(ISNUMBER(outYear),-'Inputs and Outputs'!Z63*(1-(state_tax_rate/100+(1-state_tax_rate/100)*federal_tax_rate/100)),"")</f>
        <v>-847970.530579213</v>
      </c>
      <c r="AA80" s="174" t="n">
        <f aca="false">IF(ISNUMBER(outYear),-'Inputs and Outputs'!AA63*(1-(state_tax_rate/100+(1-state_tax_rate/100)*federal_tax_rate/100)),"")</f>
        <v>-864929.941190798</v>
      </c>
      <c r="AB80" s="174" t="str">
        <f aca="false">IF(ISNUMBER(outYear),AB74-'Inputs and Outputs'!AB63,"")</f>
        <v/>
      </c>
      <c r="AC80" s="174" t="str">
        <f aca="false">IF(ISNUMBER(outYear),AC74-'Inputs and Outputs'!AC63,"")</f>
        <v/>
      </c>
      <c r="AD80" s="174" t="str">
        <f aca="false">IF(ISNUMBER(outYear),AD74-'Inputs and Outputs'!AD63,"")</f>
        <v/>
      </c>
      <c r="AE80" s="174" t="str">
        <f aca="false">IF(ISNUMBER(outYear),AE74-'Inputs and Outputs'!AE63,"")</f>
        <v/>
      </c>
      <c r="AF80" s="174" t="str">
        <f aca="false">IF(ISNUMBER(outYear),AF74-'Inputs and Outputs'!AF63,"")</f>
        <v/>
      </c>
      <c r="AG80" s="174" t="str">
        <f aca="false">IF(ISNUMBER(outYear),AG74-'Inputs and Outputs'!AG63,"")</f>
        <v/>
      </c>
      <c r="AH80" s="174" t="str">
        <f aca="false">IF(ISNUMBER(outYear),AH74-'Inputs and Outputs'!AH63,"")</f>
        <v/>
      </c>
      <c r="AI80" s="174" t="str">
        <f aca="false">IF(ISNUMBER(outYear),AI74-'Inputs and Outputs'!AI63,"")</f>
        <v/>
      </c>
      <c r="AJ80" s="174" t="str">
        <f aca="false">IF(ISNUMBER(outYear),AJ74-'Inputs and Outputs'!AJ63,"")</f>
        <v/>
      </c>
      <c r="AK80" s="174" t="str">
        <f aca="false">IF(ISNUMBER(outYear),AK74-'Inputs and Outputs'!AK63,"")</f>
        <v/>
      </c>
      <c r="AL80" s="174" t="str">
        <f aca="false">IF(ISNUMBER(outYear),AL74-'Inputs and Outputs'!AL63,"")</f>
        <v/>
      </c>
      <c r="AM80" s="174" t="str">
        <f aca="false">IF(ISNUMBER(outYear),AM74-'Inputs and Outputs'!AM63,"")</f>
        <v/>
      </c>
      <c r="AN80" s="174" t="str">
        <f aca="false">IF(ISNUMBER(outYear),AN74-'Inputs and Outputs'!AN63,"")</f>
        <v/>
      </c>
      <c r="AO80" s="174" t="str">
        <f aca="false">IF(ISNUMBER(outYear),AO74-'Inputs and Outputs'!AO63,"")</f>
        <v/>
      </c>
      <c r="AP80" s="174" t="str">
        <f aca="false">IF(ISNUMBER(outYear),AP74-'Inputs and Outputs'!AP63,"")</f>
        <v/>
      </c>
      <c r="AQ80" s="174" t="str">
        <f aca="false">IF(ISNUMBER(outYear),AQ74-'Inputs and Outputs'!AQ63,"")</f>
        <v/>
      </c>
      <c r="AR80" s="174" t="str">
        <f aca="false">IF(ISNUMBER(outYear),AR74-'Inputs and Outputs'!AR63,"")</f>
        <v/>
      </c>
      <c r="AS80" s="174" t="str">
        <f aca="false">IF(ISNUMBER(outYear),AS74-'Inputs and Outputs'!AS63,"")</f>
        <v/>
      </c>
      <c r="AT80" s="174" t="str">
        <f aca="false">IF(ISNUMBER(outYear),AT74-'Inputs and Outputs'!AT63,"")</f>
        <v/>
      </c>
      <c r="AU80" s="174" t="str">
        <f aca="false">IF(ISNUMBER(outYear),AU74-'Inputs and Outputs'!AU63,"")</f>
        <v/>
      </c>
      <c r="AV80" s="174" t="str">
        <f aca="false">IF(ISNUMBER(outYear),AV74-'Inputs and Outputs'!AV63,"")</f>
        <v/>
      </c>
      <c r="AW80" s="174" t="str">
        <f aca="false">IF(ISNUMBER(outYear),AW74-'Inputs and Outputs'!AW63,"")</f>
        <v/>
      </c>
      <c r="AX80" s="174" t="str">
        <f aca="false">IF(ISNUMBER(outYear),AX74-'Inputs and Outputs'!AX63,"")</f>
        <v/>
      </c>
      <c r="AY80" s="174" t="str">
        <f aca="false">IF(ISNUMBER(outYear),AY74-'Inputs and Outputs'!AY63,"")</f>
        <v/>
      </c>
      <c r="AZ80" s="174" t="str">
        <f aca="false">IF(ISNUMBER(outYear),AZ74-'Inputs and Outputs'!AZ63,"")</f>
        <v/>
      </c>
      <c r="BA80" s="174" t="str">
        <f aca="false">IF(ISNUMBER(outYear),BA74-'Inputs and Outputs'!BA63,"")</f>
        <v/>
      </c>
      <c r="BB80" s="174" t="str">
        <f aca="false">IF(ISNUMBER(outYear),BB74-'Inputs and Outputs'!BB63,"")</f>
        <v/>
      </c>
      <c r="BC80" s="174" t="str">
        <f aca="false">IF(ISNUMBER(outYear),BC74-'Inputs and Outputs'!BC63,"")</f>
        <v/>
      </c>
      <c r="BD80" s="174" t="str">
        <f aca="false">IF(ISNUMBER(outYear),BD74-'Inputs and Outputs'!BD63,"")</f>
        <v/>
      </c>
      <c r="BE80" s="174" t="str">
        <f aca="false">IF(ISNUMBER(outYear),BE74-'Inputs and Outputs'!BE63,"")</f>
        <v/>
      </c>
      <c r="BF80" s="174" t="str">
        <f aca="false">IF(ISNUMBER(outYear),BF74-'Inputs and Outputs'!BF63,"")</f>
        <v/>
      </c>
      <c r="BG80" s="174" t="str">
        <f aca="false">IF(ISNUMBER(outYear),BG74-'Inputs and Outputs'!BG63,"")</f>
        <v/>
      </c>
      <c r="BH80" s="174" t="str">
        <f aca="false">IF(ISNUMBER(outYear),BH74-'Inputs and Outputs'!BH63,"")</f>
        <v/>
      </c>
      <c r="BI80" s="174" t="str">
        <f aca="false">IF(ISNUMBER(outYear),BI74-'Inputs and Outputs'!BI63,"")</f>
        <v/>
      </c>
      <c r="BJ80" s="174" t="str">
        <f aca="false">IF(ISNUMBER(outYear),BJ74-'Inputs and Outputs'!BJ63,"")</f>
        <v/>
      </c>
      <c r="BK80" s="174" t="str">
        <f aca="false">IF(ISNUMBER(outYear),BK74-'Inputs and Outputs'!BK63,"")</f>
        <v/>
      </c>
      <c r="BL80" s="174" t="str">
        <f aca="false">IF(ISNUMBER(outYear),BL74-'Inputs and Outputs'!BL63,"")</f>
        <v/>
      </c>
      <c r="BM80" s="174" t="str">
        <f aca="false">IF(ISNUMBER(outYear),BM74-'Inputs and Outputs'!BM63,"")</f>
        <v/>
      </c>
      <c r="BN80" s="174" t="str">
        <f aca="false">IF(ISNUMBER(outYear),BN74-'Inputs and Outputs'!BN63,"")</f>
        <v/>
      </c>
      <c r="BO80" s="174" t="str">
        <f aca="false">IF(ISNUMBER(outYear),BO74-'Inputs and Outputs'!BO63,"")</f>
        <v/>
      </c>
      <c r="BP80" s="174" t="str">
        <f aca="false">IF(ISNUMBER(outYear),BP74-'Inputs and Outputs'!BP63,"")</f>
        <v/>
      </c>
      <c r="BQ80" s="174" t="str">
        <f aca="false">IF(ISNUMBER(outYear),BQ74-'Inputs and Outputs'!BQ63,"")</f>
        <v/>
      </c>
      <c r="BR80" s="174" t="str">
        <f aca="false">IF(ISNUMBER(outYear),BR74-'Inputs and Outputs'!BR63,"")</f>
        <v/>
      </c>
      <c r="BS80" s="174" t="str">
        <f aca="false">IF(ISNUMBER(outYear),BS74-'Inputs and Outputs'!BS63,"")</f>
        <v/>
      </c>
      <c r="BT80" s="174" t="str">
        <f aca="false">IF(ISNUMBER(outYear),BT74-'Inputs and Outputs'!BT63,"")</f>
        <v/>
      </c>
      <c r="BU80" s="174" t="str">
        <f aca="false">IF(ISNUMBER(outYear),BU74-'Inputs and Outputs'!BU63,"")</f>
        <v/>
      </c>
      <c r="BV80" s="174" t="str">
        <f aca="false">IF(ISNUMBER(outYear),BV74-'Inputs and Outputs'!BV63,"")</f>
        <v/>
      </c>
      <c r="BW80" s="174" t="str">
        <f aca="false">IF(ISNUMBER(outYear),BW74-'Inputs and Outputs'!BW63,"")</f>
        <v/>
      </c>
      <c r="BX80" s="174" t="str">
        <f aca="false">IF(ISNUMBER(outYear),BX74-'Inputs and Outputs'!BX63,"")</f>
        <v/>
      </c>
      <c r="BY80" s="174" t="str">
        <f aca="false">IF(ISNUMBER(outYear),BY74-'Inputs and Outputs'!BY63,"")</f>
        <v/>
      </c>
      <c r="BZ80" s="174" t="str">
        <f aca="false">IF(ISNUMBER(outYear),BZ74-'Inputs and Outputs'!BZ63,"")</f>
        <v/>
      </c>
      <c r="CA80" s="174" t="str">
        <f aca="false">IF(ISNUMBER(outYear),CA74-'Inputs and Outputs'!CA63,"")</f>
        <v/>
      </c>
      <c r="CB80" s="174" t="str">
        <f aca="false">IF(ISNUMBER(outYear),CB74-'Inputs and Outputs'!CB63,"")</f>
        <v/>
      </c>
      <c r="CC80" s="174" t="str">
        <f aca="false">IF(ISNUMBER(outYear),CC74-'Inputs and Outputs'!CC63,"")</f>
        <v/>
      </c>
      <c r="CD80" s="174" t="str">
        <f aca="false">IF(ISNUMBER(outYear),CD74-'Inputs and Outputs'!CD63,"")</f>
        <v/>
      </c>
      <c r="CE80" s="174" t="str">
        <f aca="false">IF(ISNUMBER(outYear),CE74-'Inputs and Outputs'!CE63,"")</f>
        <v/>
      </c>
      <c r="CF80" s="174" t="str">
        <f aca="false">IF(ISNUMBER(outYear),CF74-'Inputs and Outputs'!CF63,"")</f>
        <v/>
      </c>
      <c r="CG80" s="174" t="str">
        <f aca="false">IF(ISNUMBER(outYear),CG74-'Inputs and Outputs'!CG63,"")</f>
        <v/>
      </c>
      <c r="CH80" s="174" t="str">
        <f aca="false">IF(ISNUMBER(outYear),CH74-'Inputs and Outputs'!CH63,"")</f>
        <v/>
      </c>
      <c r="CI80" s="174" t="str">
        <f aca="false">IF(ISNUMBER(outYear),CI74-'Inputs and Outputs'!CI63,"")</f>
        <v/>
      </c>
      <c r="CJ80" s="174" t="str">
        <f aca="false">IF(ISNUMBER(outYear),CJ74-'Inputs and Outputs'!CJ63,"")</f>
        <v/>
      </c>
      <c r="CK80" s="174" t="str">
        <f aca="false">IF(ISNUMBER(outYear),CK74-'Inputs and Outputs'!CK63,"")</f>
        <v/>
      </c>
      <c r="CL80" s="174" t="str">
        <f aca="false">IF(ISNUMBER(outYear),CL74-'Inputs and Outputs'!CL63,"")</f>
        <v/>
      </c>
      <c r="CM80" s="174" t="str">
        <f aca="false">IF(ISNUMBER(outYear),CM74-'Inputs and Outputs'!CM63,"")</f>
        <v/>
      </c>
      <c r="CN80" s="174" t="str">
        <f aca="false">IF(ISNUMBER(outYear),CN74-'Inputs and Outputs'!CN63,"")</f>
        <v/>
      </c>
      <c r="CO80" s="174" t="str">
        <f aca="false">IF(ISNUMBER(outYear),CO74-'Inputs and Outputs'!CO63,"")</f>
        <v/>
      </c>
      <c r="CP80" s="174" t="str">
        <f aca="false">IF(ISNUMBER(outYear),CP74-'Inputs and Outputs'!CP63,"")</f>
        <v/>
      </c>
      <c r="CQ80" s="174" t="str">
        <f aca="false">IF(ISNUMBER(outYear),CQ74-'Inputs and Outputs'!CQ63,"")</f>
        <v/>
      </c>
      <c r="CR80" s="174" t="str">
        <f aca="false">IF(ISNUMBER(outYear),CR74-'Inputs and Outputs'!CR63,"")</f>
        <v/>
      </c>
      <c r="CS80" s="174" t="str">
        <f aca="false">IF(ISNUMBER(outYear),CS74-'Inputs and Outputs'!CS63,"")</f>
        <v/>
      </c>
      <c r="CT80" s="174" t="str">
        <f aca="false">IF(ISNUMBER(outYear),CT74-'Inputs and Outputs'!CT63,"")</f>
        <v/>
      </c>
      <c r="CU80" s="174" t="str">
        <f aca="false">IF(ISNUMBER(outYear),CU74-'Inputs and Outputs'!CU63,"")</f>
        <v/>
      </c>
      <c r="CV80" s="174" t="str">
        <f aca="false">IF(ISNUMBER(outYear),CV74-'Inputs and Outputs'!CV63,"")</f>
        <v/>
      </c>
      <c r="CW80" s="174" t="str">
        <f aca="false">IF(ISNUMBER(outYear),CW74-'Inputs and Outputs'!CW63,"")</f>
        <v/>
      </c>
      <c r="CX80" s="174" t="str">
        <f aca="false">IF(ISNUMBER(outYear),CX74-'Inputs and Outputs'!CX63,"")</f>
        <v/>
      </c>
    </row>
    <row r="81" customFormat="false" ht="12.75" hidden="false" customHeight="false" outlineLevel="0" collapsed="false">
      <c r="A81" s="0" t="s">
        <v>131</v>
      </c>
      <c r="B81" s="174" t="n">
        <f aca="false">IF(ISNUMBER(outYear),B75-'Inputs and Outputs'!B64,"")</f>
        <v>-542718</v>
      </c>
      <c r="C81" s="174" t="n">
        <f aca="false">IF(ISNUMBER(outYear),C75-'Inputs and Outputs'!C64*(1-(state_tax_rate/100+(1-state_tax_rate/100)*federal_tax_rate/100)),"")</f>
        <v>-237218.46843</v>
      </c>
      <c r="D81" s="174" t="n">
        <f aca="false">IF(ISNUMBER(outYear),D75-'Inputs and Outputs'!D64*(1-(state_tax_rate/100+(1-state_tax_rate/100)*federal_tax_rate/100)),"")</f>
        <v>-471467.4642304</v>
      </c>
      <c r="E81" s="174" t="n">
        <f aca="false">IF(ISNUMBER(outYear),E75-'Inputs and Outputs'!E64*(1-(state_tax_rate/100+(1-state_tax_rate/100)*federal_tax_rate/100)),"")</f>
        <v>-502534.856508288</v>
      </c>
      <c r="F81" s="174" t="n">
        <f aca="false">IF(ISNUMBER(outYear),F75-'Inputs and Outputs'!F64*(1-(state_tax_rate/100+(1-state_tax_rate/100)*federal_tax_rate/100)),"")</f>
        <v>-525568.379434422</v>
      </c>
      <c r="G81" s="174" t="n">
        <f aca="false">IF(ISNUMBER(outYear),G75-'Inputs and Outputs'!G64*(1-(state_tax_rate/100+(1-state_tax_rate/100)*federal_tax_rate/100)),"")</f>
        <v>-536450.684902995</v>
      </c>
      <c r="H81" s="174" t="n">
        <f aca="false">IF(ISNUMBER(outYear),H75-'Inputs and Outputs'!H64*(1-(state_tax_rate/100+(1-state_tax_rate/100)*federal_tax_rate/100)),"")</f>
        <v>-556824.08347806</v>
      </c>
      <c r="I81" s="174" t="n">
        <f aca="false">IF(ISNUMBER(outYear),I75-'Inputs and Outputs'!I64*(1-(state_tax_rate/100+(1-state_tax_rate/100)*federal_tax_rate/100)),"")</f>
        <v>-577419.481084683</v>
      </c>
      <c r="J81" s="174" t="n">
        <f aca="false">IF(ISNUMBER(outYear),J75-'Inputs and Outputs'!J64*(1-(state_tax_rate/100+(1-state_tax_rate/100)*federal_tax_rate/100)),"")</f>
        <v>-588967.870706377</v>
      </c>
      <c r="K81" s="174" t="n">
        <f aca="false">IF(ISNUMBER(outYear),K75-'Inputs and Outputs'!K64*(1-(state_tax_rate/100+(1-state_tax_rate/100)*federal_tax_rate/100)),"")</f>
        <v>-600747.228120504</v>
      </c>
      <c r="L81" s="174" t="n">
        <f aca="false">IF(ISNUMBER(outYear),L75-'Inputs and Outputs'!L64*(1-(state_tax_rate/100+(1-state_tax_rate/100)*federal_tax_rate/100)),"")</f>
        <v>-671112.567345899</v>
      </c>
      <c r="M81" s="174" t="n">
        <f aca="false">IF(ISNUMBER(outYear),M75-'Inputs and Outputs'!M64*(1-(state_tax_rate/100+(1-state_tax_rate/100)*federal_tax_rate/100)),"")</f>
        <v>-625017.416136573</v>
      </c>
      <c r="N81" s="174" t="n">
        <f aca="false">IF(ISNUMBER(outYear),N75-'Inputs and Outputs'!N64*(1-(state_tax_rate/100+(1-state_tax_rate/100)*federal_tax_rate/100)),"")</f>
        <v>-637517.764459304</v>
      </c>
      <c r="O81" s="174" t="n">
        <f aca="false">IF(ISNUMBER(outYear),O75-'Inputs and Outputs'!O64*(1-(state_tax_rate/100+(1-state_tax_rate/100)*federal_tax_rate/100)),"")</f>
        <v>-650268.11974849</v>
      </c>
      <c r="P81" s="174" t="n">
        <f aca="false">IF(ISNUMBER(outYear),P75-'Inputs and Outputs'!P64*(1-(state_tax_rate/100+(1-state_tax_rate/100)*federal_tax_rate/100)),"")</f>
        <v>-663273.48214346</v>
      </c>
      <c r="Q81" s="174" t="n">
        <f aca="false">IF(ISNUMBER(outYear),Q75-'Inputs and Outputs'!Q64*(1-(state_tax_rate/100+(1-state_tax_rate/100)*federal_tax_rate/100)),"")</f>
        <v>-676538.95178633</v>
      </c>
      <c r="R81" s="174" t="n">
        <f aca="false">IF(ISNUMBER(outYear),R75-'Inputs and Outputs'!R64*(1-(state_tax_rate/100+(1-state_tax_rate/100)*federal_tax_rate/100)),"")</f>
        <v>-690069.730822056</v>
      </c>
      <c r="S81" s="174" t="n">
        <f aca="false">IF(ISNUMBER(outYear),S75-'Inputs and Outputs'!S64*(1-(state_tax_rate/100+(1-state_tax_rate/100)*federal_tax_rate/100)),"")</f>
        <v>-703871.125438497</v>
      </c>
      <c r="T81" s="174" t="n">
        <f aca="false">IF(ISNUMBER(outYear),T75-'Inputs and Outputs'!T64*(1-(state_tax_rate/100+(1-state_tax_rate/100)*federal_tax_rate/100)),"")</f>
        <v>-717948.547947267</v>
      </c>
      <c r="U81" s="174" t="n">
        <f aca="false">IF(ISNUMBER(outYear),U75-'Inputs and Outputs'!U64*(1-(state_tax_rate/100+(1-state_tax_rate/100)*federal_tax_rate/100)),"")</f>
        <v>-732307.518906213</v>
      </c>
      <c r="V81" s="174" t="n">
        <f aca="false">IF(ISNUMBER(outYear),V75-'Inputs and Outputs'!V64*(1-(state_tax_rate/100+(1-state_tax_rate/100)*federal_tax_rate/100)),"")</f>
        <v>-746953.669284337</v>
      </c>
      <c r="W81" s="174" t="n">
        <f aca="false">IF(ISNUMBER(outYear),W75-'Inputs and Outputs'!W64*(1-(state_tax_rate/100+(1-state_tax_rate/100)*federal_tax_rate/100)),"")</f>
        <v>-761892.742670024</v>
      </c>
      <c r="X81" s="174" t="n">
        <f aca="false">IF(ISNUMBER(outYear),X75-'Inputs and Outputs'!X64*(1-(state_tax_rate/100+(1-state_tax_rate/100)*federal_tax_rate/100)),"")</f>
        <v>-777130.597523424</v>
      </c>
      <c r="Y81" s="174" t="n">
        <f aca="false">IF(ISNUMBER(outYear),Y75-'Inputs and Outputs'!Y64*(1-(state_tax_rate/100+(1-state_tax_rate/100)*federal_tax_rate/100)),"")</f>
        <v>-792673.209473893</v>
      </c>
      <c r="Z81" s="174" t="n">
        <f aca="false">IF(ISNUMBER(outYear),Z75-'Inputs and Outputs'!Z64*(1-(state_tax_rate/100+(1-state_tax_rate/100)*federal_tax_rate/100)),"")</f>
        <v>-808526.67366337</v>
      </c>
      <c r="AA81" s="174" t="n">
        <f aca="false">IF(ISNUMBER(outYear),AA75-'Inputs and Outputs'!AA64*(1-(state_tax_rate/100+(1-state_tax_rate/100)*federal_tax_rate/100)),"")</f>
        <v>-824697.207136638</v>
      </c>
      <c r="AB81" s="174" t="str">
        <f aca="false">IF(ISNUMBER(outYear),AB75-'Inputs and Outputs'!AB64,"")</f>
        <v/>
      </c>
      <c r="AC81" s="174" t="str">
        <f aca="false">IF(ISNUMBER(outYear),AC75-'Inputs and Outputs'!AC64,"")</f>
        <v/>
      </c>
      <c r="AD81" s="174" t="str">
        <f aca="false">IF(ISNUMBER(outYear),AD75-'Inputs and Outputs'!AD64,"")</f>
        <v/>
      </c>
      <c r="AE81" s="174" t="str">
        <f aca="false">IF(ISNUMBER(outYear),AE75-'Inputs and Outputs'!AE64,"")</f>
        <v/>
      </c>
      <c r="AF81" s="174" t="str">
        <f aca="false">IF(ISNUMBER(outYear),AF75-'Inputs and Outputs'!AF64,"")</f>
        <v/>
      </c>
      <c r="AG81" s="174" t="str">
        <f aca="false">IF(ISNUMBER(outYear),AG75-'Inputs and Outputs'!AG64,"")</f>
        <v/>
      </c>
      <c r="AH81" s="174" t="str">
        <f aca="false">IF(ISNUMBER(outYear),AH75-'Inputs and Outputs'!AH64,"")</f>
        <v/>
      </c>
      <c r="AI81" s="174" t="str">
        <f aca="false">IF(ISNUMBER(outYear),AI75-'Inputs and Outputs'!AI64,"")</f>
        <v/>
      </c>
      <c r="AJ81" s="174" t="str">
        <f aca="false">IF(ISNUMBER(outYear),AJ75-'Inputs and Outputs'!AJ64,"")</f>
        <v/>
      </c>
      <c r="AK81" s="174" t="str">
        <f aca="false">IF(ISNUMBER(outYear),AK75-'Inputs and Outputs'!AK64,"")</f>
        <v/>
      </c>
      <c r="AL81" s="174" t="str">
        <f aca="false">IF(ISNUMBER(outYear),AL75-'Inputs and Outputs'!AL64,"")</f>
        <v/>
      </c>
      <c r="AM81" s="174" t="str">
        <f aca="false">IF(ISNUMBER(outYear),AM75-'Inputs and Outputs'!AM64,"")</f>
        <v/>
      </c>
      <c r="AN81" s="174" t="str">
        <f aca="false">IF(ISNUMBER(outYear),AN75-'Inputs and Outputs'!AN64,"")</f>
        <v/>
      </c>
      <c r="AO81" s="174" t="str">
        <f aca="false">IF(ISNUMBER(outYear),AO75-'Inputs and Outputs'!AO64,"")</f>
        <v/>
      </c>
      <c r="AP81" s="174" t="str">
        <f aca="false">IF(ISNUMBER(outYear),AP75-'Inputs and Outputs'!AP64,"")</f>
        <v/>
      </c>
      <c r="AQ81" s="174" t="str">
        <f aca="false">IF(ISNUMBER(outYear),AQ75-'Inputs and Outputs'!AQ64,"")</f>
        <v/>
      </c>
      <c r="AR81" s="174" t="str">
        <f aca="false">IF(ISNUMBER(outYear),AR75-'Inputs and Outputs'!AR64,"")</f>
        <v/>
      </c>
      <c r="AS81" s="174" t="str">
        <f aca="false">IF(ISNUMBER(outYear),AS75-'Inputs and Outputs'!AS64,"")</f>
        <v/>
      </c>
      <c r="AT81" s="174" t="str">
        <f aca="false">IF(ISNUMBER(outYear),AT75-'Inputs and Outputs'!AT64,"")</f>
        <v/>
      </c>
      <c r="AU81" s="174" t="str">
        <f aca="false">IF(ISNUMBER(outYear),AU75-'Inputs and Outputs'!AU64,"")</f>
        <v/>
      </c>
      <c r="AV81" s="174" t="str">
        <f aca="false">IF(ISNUMBER(outYear),AV75-'Inputs and Outputs'!AV64,"")</f>
        <v/>
      </c>
      <c r="AW81" s="174" t="str">
        <f aca="false">IF(ISNUMBER(outYear),AW75-'Inputs and Outputs'!AW64,"")</f>
        <v/>
      </c>
      <c r="AX81" s="174" t="str">
        <f aca="false">IF(ISNUMBER(outYear),AX75-'Inputs and Outputs'!AX64,"")</f>
        <v/>
      </c>
      <c r="AY81" s="174" t="str">
        <f aca="false">IF(ISNUMBER(outYear),AY75-'Inputs and Outputs'!AY64,"")</f>
        <v/>
      </c>
      <c r="AZ81" s="174" t="str">
        <f aca="false">IF(ISNUMBER(outYear),AZ75-'Inputs and Outputs'!AZ64,"")</f>
        <v/>
      </c>
      <c r="BA81" s="174" t="str">
        <f aca="false">IF(ISNUMBER(outYear),BA75-'Inputs and Outputs'!BA64,"")</f>
        <v/>
      </c>
      <c r="BB81" s="174" t="str">
        <f aca="false">IF(ISNUMBER(outYear),BB75-'Inputs and Outputs'!BB64,"")</f>
        <v/>
      </c>
      <c r="BC81" s="174" t="str">
        <f aca="false">IF(ISNUMBER(outYear),BC75-'Inputs and Outputs'!BC64,"")</f>
        <v/>
      </c>
      <c r="BD81" s="174" t="str">
        <f aca="false">IF(ISNUMBER(outYear),BD75-'Inputs and Outputs'!BD64,"")</f>
        <v/>
      </c>
      <c r="BE81" s="174" t="str">
        <f aca="false">IF(ISNUMBER(outYear),BE75-'Inputs and Outputs'!BE64,"")</f>
        <v/>
      </c>
      <c r="BF81" s="174" t="str">
        <f aca="false">IF(ISNUMBER(outYear),BF75-'Inputs and Outputs'!BF64,"")</f>
        <v/>
      </c>
      <c r="BG81" s="174" t="str">
        <f aca="false">IF(ISNUMBER(outYear),BG75-'Inputs and Outputs'!BG64,"")</f>
        <v/>
      </c>
      <c r="BH81" s="174" t="str">
        <f aca="false">IF(ISNUMBER(outYear),BH75-'Inputs and Outputs'!BH64,"")</f>
        <v/>
      </c>
      <c r="BI81" s="174" t="str">
        <f aca="false">IF(ISNUMBER(outYear),BI75-'Inputs and Outputs'!BI64,"")</f>
        <v/>
      </c>
      <c r="BJ81" s="174" t="str">
        <f aca="false">IF(ISNUMBER(outYear),BJ75-'Inputs and Outputs'!BJ64,"")</f>
        <v/>
      </c>
      <c r="BK81" s="174" t="str">
        <f aca="false">IF(ISNUMBER(outYear),BK75-'Inputs and Outputs'!BK64,"")</f>
        <v/>
      </c>
      <c r="BL81" s="174" t="str">
        <f aca="false">IF(ISNUMBER(outYear),BL75-'Inputs and Outputs'!BL64,"")</f>
        <v/>
      </c>
      <c r="BM81" s="174" t="str">
        <f aca="false">IF(ISNUMBER(outYear),BM75-'Inputs and Outputs'!BM64,"")</f>
        <v/>
      </c>
      <c r="BN81" s="174" t="str">
        <f aca="false">IF(ISNUMBER(outYear),BN75-'Inputs and Outputs'!BN64,"")</f>
        <v/>
      </c>
      <c r="BO81" s="174" t="str">
        <f aca="false">IF(ISNUMBER(outYear),BO75-'Inputs and Outputs'!BO64,"")</f>
        <v/>
      </c>
      <c r="BP81" s="174" t="str">
        <f aca="false">IF(ISNUMBER(outYear),BP75-'Inputs and Outputs'!BP64,"")</f>
        <v/>
      </c>
      <c r="BQ81" s="174" t="str">
        <f aca="false">IF(ISNUMBER(outYear),BQ75-'Inputs and Outputs'!BQ64,"")</f>
        <v/>
      </c>
      <c r="BR81" s="174" t="str">
        <f aca="false">IF(ISNUMBER(outYear),BR75-'Inputs and Outputs'!BR64,"")</f>
        <v/>
      </c>
      <c r="BS81" s="174" t="str">
        <f aca="false">IF(ISNUMBER(outYear),BS75-'Inputs and Outputs'!BS64,"")</f>
        <v/>
      </c>
      <c r="BT81" s="174" t="str">
        <f aca="false">IF(ISNUMBER(outYear),BT75-'Inputs and Outputs'!BT64,"")</f>
        <v/>
      </c>
      <c r="BU81" s="174" t="str">
        <f aca="false">IF(ISNUMBER(outYear),BU75-'Inputs and Outputs'!BU64,"")</f>
        <v/>
      </c>
      <c r="BV81" s="174" t="str">
        <f aca="false">IF(ISNUMBER(outYear),BV75-'Inputs and Outputs'!BV64,"")</f>
        <v/>
      </c>
      <c r="BW81" s="174" t="str">
        <f aca="false">IF(ISNUMBER(outYear),BW75-'Inputs and Outputs'!BW64,"")</f>
        <v/>
      </c>
      <c r="BX81" s="174" t="str">
        <f aca="false">IF(ISNUMBER(outYear),BX75-'Inputs and Outputs'!BX64,"")</f>
        <v/>
      </c>
      <c r="BY81" s="174" t="str">
        <f aca="false">IF(ISNUMBER(outYear),BY75-'Inputs and Outputs'!BY64,"")</f>
        <v/>
      </c>
      <c r="BZ81" s="174" t="str">
        <f aca="false">IF(ISNUMBER(outYear),BZ75-'Inputs and Outputs'!BZ64,"")</f>
        <v/>
      </c>
      <c r="CA81" s="174" t="str">
        <f aca="false">IF(ISNUMBER(outYear),CA75-'Inputs and Outputs'!CA64,"")</f>
        <v/>
      </c>
      <c r="CB81" s="174" t="str">
        <f aca="false">IF(ISNUMBER(outYear),CB75-'Inputs and Outputs'!CB64,"")</f>
        <v/>
      </c>
      <c r="CC81" s="174" t="str">
        <f aca="false">IF(ISNUMBER(outYear),CC75-'Inputs and Outputs'!CC64,"")</f>
        <v/>
      </c>
      <c r="CD81" s="174" t="str">
        <f aca="false">IF(ISNUMBER(outYear),CD75-'Inputs and Outputs'!CD64,"")</f>
        <v/>
      </c>
      <c r="CE81" s="174" t="str">
        <f aca="false">IF(ISNUMBER(outYear),CE75-'Inputs and Outputs'!CE64,"")</f>
        <v/>
      </c>
      <c r="CF81" s="174" t="str">
        <f aca="false">IF(ISNUMBER(outYear),CF75-'Inputs and Outputs'!CF64,"")</f>
        <v/>
      </c>
      <c r="CG81" s="174" t="str">
        <f aca="false">IF(ISNUMBER(outYear),CG75-'Inputs and Outputs'!CG64,"")</f>
        <v/>
      </c>
      <c r="CH81" s="174" t="str">
        <f aca="false">IF(ISNUMBER(outYear),CH75-'Inputs and Outputs'!CH64,"")</f>
        <v/>
      </c>
      <c r="CI81" s="174" t="str">
        <f aca="false">IF(ISNUMBER(outYear),CI75-'Inputs and Outputs'!CI64,"")</f>
        <v/>
      </c>
      <c r="CJ81" s="174" t="str">
        <f aca="false">IF(ISNUMBER(outYear),CJ75-'Inputs and Outputs'!CJ64,"")</f>
        <v/>
      </c>
      <c r="CK81" s="174" t="str">
        <f aca="false">IF(ISNUMBER(outYear),CK75-'Inputs and Outputs'!CK64,"")</f>
        <v/>
      </c>
      <c r="CL81" s="174" t="str">
        <f aca="false">IF(ISNUMBER(outYear),CL75-'Inputs and Outputs'!CL64,"")</f>
        <v/>
      </c>
      <c r="CM81" s="174" t="str">
        <f aca="false">IF(ISNUMBER(outYear),CM75-'Inputs and Outputs'!CM64,"")</f>
        <v/>
      </c>
      <c r="CN81" s="174" t="str">
        <f aca="false">IF(ISNUMBER(outYear),CN75-'Inputs and Outputs'!CN64,"")</f>
        <v/>
      </c>
      <c r="CO81" s="174" t="str">
        <f aca="false">IF(ISNUMBER(outYear),CO75-'Inputs and Outputs'!CO64,"")</f>
        <v/>
      </c>
      <c r="CP81" s="174" t="str">
        <f aca="false">IF(ISNUMBER(outYear),CP75-'Inputs and Outputs'!CP64,"")</f>
        <v/>
      </c>
      <c r="CQ81" s="174" t="str">
        <f aca="false">IF(ISNUMBER(outYear),CQ75-'Inputs and Outputs'!CQ64,"")</f>
        <v/>
      </c>
      <c r="CR81" s="174" t="str">
        <f aca="false">IF(ISNUMBER(outYear),CR75-'Inputs and Outputs'!CR64,"")</f>
        <v/>
      </c>
      <c r="CS81" s="174" t="str">
        <f aca="false">IF(ISNUMBER(outYear),CS75-'Inputs and Outputs'!CS64,"")</f>
        <v/>
      </c>
      <c r="CT81" s="174" t="str">
        <f aca="false">IF(ISNUMBER(outYear),CT75-'Inputs and Outputs'!CT64,"")</f>
        <v/>
      </c>
      <c r="CU81" s="174" t="str">
        <f aca="false">IF(ISNUMBER(outYear),CU75-'Inputs and Outputs'!CU64,"")</f>
        <v/>
      </c>
      <c r="CV81" s="174" t="str">
        <f aca="false">IF(ISNUMBER(outYear),CV75-'Inputs and Outputs'!CV64,"")</f>
        <v/>
      </c>
      <c r="CW81" s="174" t="str">
        <f aca="false">IF(ISNUMBER(outYear),CW75-'Inputs and Outputs'!CW64,"")</f>
        <v/>
      </c>
      <c r="CX81" s="174" t="str">
        <f aca="false">IF(ISNUMBER(outYear),CX75-'Inputs and Outputs'!CX64,"")</f>
        <v/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jc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2005-08-17T04:34:40Z</dcterms:created>
  <dc:creator>Administrator</dc:creator>
  <dc:description/>
  <dc:language>en-US</dc:language>
  <cp:lastModifiedBy/>
  <cp:lastPrinted>2006-11-13T23:17:12Z</cp:lastPrinted>
  <dcterms:modified xsi:type="dcterms:W3CDTF">2017-05-22T15:25:02Z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jc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tax_assessed_decline">
    <vt:i4>0</vt:i4>
  </property>
  <property fmtid="{D5CDD505-2E9C-101B-9397-08002B2CF9AE}" pid="10" name="tax_cost_assessed_percent">
    <vt:i4>100</vt:i4>
  </property>
</Properties>
</file>