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TA Report Template" sheetId="1" r:id="rId1"/>
  </sheets>
  <calcPr calcId="124519" fullCalcOnLoad="1"/>
</workbook>
</file>

<file path=xl/sharedStrings.xml><?xml version="1.0" encoding="utf-8"?>
<sst xmlns="http://schemas.openxmlformats.org/spreadsheetml/2006/main" count="52" uniqueCount="52">
  <si>
    <t>Values in red are formulas. Do not input anything.</t>
  </si>
  <si>
    <t>Scenario</t>
  </si>
  <si>
    <t>BAU</t>
  </si>
  <si>
    <t>4043a50f-52b9-482a-90dd-8f7ea417182a</t>
  </si>
  <si>
    <t>3ccb973a-e9ed-405e-bb41-4fcb0f4bb9a5</t>
  </si>
  <si>
    <t>PV Size (kW)</t>
  </si>
  <si>
    <t>Wind Size (kW)</t>
  </si>
  <si>
    <t>CHP Size (kW)</t>
  </si>
  <si>
    <t>PV Total Electricity Produced (kWh)</t>
  </si>
  <si>
    <t>PV Exported to Grid (kWh)</t>
  </si>
  <si>
    <t>PV Serving Load (kWh)</t>
  </si>
  <si>
    <t>Wind Total Electricity Produced (kWh)</t>
  </si>
  <si>
    <t>Wind Exported to Grid (kWh)</t>
  </si>
  <si>
    <t>Wind Serving Load (kWh)</t>
  </si>
  <si>
    <t>CHP Total Electricity Produced (kWh)</t>
  </si>
  <si>
    <t>CHP Exported to Grid (kWh)</t>
  </si>
  <si>
    <t>CHP Serving Load (kWh)</t>
  </si>
  <si>
    <t>CHP Serving Thermal Load (MMBtu)</t>
  </si>
  <si>
    <t>Grid Purchased Electricity (kWh)</t>
  </si>
  <si>
    <t>Total Site Electricity Use (kWh)</t>
  </si>
  <si>
    <t>Net Purchased Electricity Reduction (%)</t>
  </si>
  <si>
    <t>Electricity Energy Cost ($)</t>
  </si>
  <si>
    <t>Electricity Demand Cost ($)</t>
  </si>
  <si>
    <t>Utility Fixed Cost ($)</t>
  </si>
  <si>
    <t>Purchased Electricity Cost ($)</t>
  </si>
  <si>
    <t>Electricity Export Benefit ($)</t>
  </si>
  <si>
    <t>Net Electricity Cost ($)</t>
  </si>
  <si>
    <t>Electricity Cost Savings ($/year)</t>
  </si>
  <si>
    <t>Boiler Fuel (MMBtu)</t>
  </si>
  <si>
    <t>CHP Fuel (MMBtu)</t>
  </si>
  <si>
    <t>Total Fuel (MMBtu)</t>
  </si>
  <si>
    <t>Natural Gas Reduction (%)</t>
  </si>
  <si>
    <t>Boiler Thermal Production (MMBtu)</t>
  </si>
  <si>
    <t>CHP Thermal Production (MMBtu)</t>
  </si>
  <si>
    <t>Total Thermal Production (MMBtu)</t>
  </si>
  <si>
    <t>Heating System Fuel Cost ($)</t>
  </si>
  <si>
    <t>CHP Fuel Cost ($)</t>
  </si>
  <si>
    <t>Total Fuel (NG) Cost ($)</t>
  </si>
  <si>
    <t>Total Utility Cost ($)</t>
  </si>
  <si>
    <t>O&amp;M Cost Increase ($)</t>
  </si>
  <si>
    <t>Payback Period (years)</t>
  </si>
  <si>
    <t>Gross Capital Cost ($)</t>
  </si>
  <si>
    <t>Federal Tax Incentive (30%)</t>
  </si>
  <si>
    <t>IAC Grant ($)</t>
  </si>
  <si>
    <t>Incentive Value ($)</t>
  </si>
  <si>
    <t>Net Capital Cost ($)</t>
  </si>
  <si>
    <t>Annual Cost Savings ($)</t>
  </si>
  <si>
    <t>Simple Payback (years)</t>
  </si>
  <si>
    <t>CO2 Emissions (tonnes)</t>
  </si>
  <si>
    <t>CO2 Reduction (tonnes)</t>
  </si>
  <si>
    <t xml:space="preserve">CO2 (%) savings </t>
  </si>
  <si>
    <t>NPV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</si>
</sst>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9C2"/>
        <bgColor indexed="64"/>
      </patternFill>
    </fill>
    <fill>
      <patternFill patternType="solid">
        <fgColor rgb="FFDEE2E5"/>
        <bgColor indexed="64"/>
      </patternFill>
    </fill>
    <fill>
      <patternFill patternType="solid">
        <fgColor rgb="FFC1EE8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8"/>
  <sheetViews>
    <sheetView tabSelected="1" workbookViewId="0"/>
  </sheetViews>
  <sheetFormatPr defaultRowHeight="15"/>
  <cols>
    <col min="1" max="1" width="35.7109375" customWidth="1"/>
    <col min="2" max="2" width="35.7109375" customWidth="1"/>
    <col min="3" max="3" width="35.7109375" customWidth="1"/>
    <col min="4" max="4" width="35.7109375" customWidth="1"/>
    <col min="5" max="5" width="35.7109375" customWidth="1"/>
    <col min="6" max="6" width="35.7109375" customWidth="1"/>
  </cols>
  <sheetData>
    <row r="1" spans="1:6">
      <c r="A1" s="1" t="s">
        <v>1</v>
      </c>
      <c r="B1" s="1" t="s">
        <v>2</v>
      </c>
      <c r="C1" s="1" t="s">
        <v>3</v>
      </c>
      <c r="D1" s="1" t="s">
        <v>4</v>
      </c>
    </row>
    <row r="2" spans="1:6">
      <c r="A2" s="2" t="s">
        <v>5</v>
      </c>
      <c r="B2" s="3"/>
      <c r="C2" s="3">
        <v>2837.237</v>
      </c>
      <c r="D2" s="3">
        <v>3293.6635</v>
      </c>
      <c r="F2" s="4" t="s">
        <v>0</v>
      </c>
    </row>
    <row r="3" spans="1:6">
      <c r="A3" s="2" t="s">
        <v>6</v>
      </c>
      <c r="B3" s="3"/>
      <c r="C3" s="3">
        <v>583.38</v>
      </c>
      <c r="D3" s="3"/>
    </row>
    <row r="4" spans="1:6">
      <c r="A4" s="2" t="s">
        <v>7</v>
      </c>
      <c r="B4" s="3"/>
      <c r="C4" s="3">
        <v>273.9314307384833</v>
      </c>
      <c r="D4" s="3">
        <v>273.9314307384833</v>
      </c>
    </row>
    <row r="5" spans="1:6">
      <c r="A5" s="2" t="s">
        <v>8</v>
      </c>
      <c r="B5" s="3"/>
      <c r="C5" s="3">
        <v>4244701.21</v>
      </c>
      <c r="D5" s="3">
        <v>4927546.14</v>
      </c>
    </row>
    <row r="6" spans="1:6">
      <c r="A6" s="2" t="s">
        <v>9</v>
      </c>
      <c r="B6" s="3"/>
      <c r="C6" s="3"/>
      <c r="D6" s="3"/>
    </row>
    <row r="7" spans="1:6">
      <c r="A7" s="2" t="s">
        <v>10</v>
      </c>
      <c r="B7" s="3"/>
      <c r="C7" s="3">
        <v>2935677.738</v>
      </c>
      <c r="D7" s="3">
        <v>3247900.461000002</v>
      </c>
    </row>
    <row r="8" spans="1:6">
      <c r="A8" s="2" t="s">
        <v>11</v>
      </c>
      <c r="B8" s="3"/>
      <c r="C8" s="3">
        <v>1285854</v>
      </c>
      <c r="D8" s="3"/>
    </row>
    <row r="9" spans="1:6">
      <c r="A9" s="2" t="s">
        <v>12</v>
      </c>
      <c r="B9" s="3"/>
      <c r="C9" s="3"/>
      <c r="D9" s="3"/>
    </row>
    <row r="10" spans="1:6">
      <c r="A10" s="2" t="s">
        <v>13</v>
      </c>
      <c r="B10" s="3"/>
      <c r="C10" s="3">
        <v>997809.8520000039</v>
      </c>
      <c r="D10" s="3"/>
    </row>
    <row r="11" spans="1:6">
      <c r="A11" s="2" t="s">
        <v>14</v>
      </c>
      <c r="B11" s="3"/>
      <c r="C11" s="3">
        <v>1699558.091</v>
      </c>
      <c r="D11" s="3">
        <v>1797415.524</v>
      </c>
    </row>
    <row r="12" spans="1:6">
      <c r="A12" s="2" t="s">
        <v>15</v>
      </c>
      <c r="B12" s="3"/>
      <c r="C12" s="3"/>
      <c r="D12" s="3"/>
    </row>
    <row r="13" spans="1:6">
      <c r="A13" s="2" t="s">
        <v>16</v>
      </c>
      <c r="B13" s="3"/>
      <c r="C13" s="3">
        <v>1601873.02100015</v>
      </c>
      <c r="D13" s="3">
        <v>1715978.76200019</v>
      </c>
    </row>
    <row r="14" spans="1:6">
      <c r="A14" s="2" t="s">
        <v>17</v>
      </c>
      <c r="B14" s="3"/>
      <c r="C14" s="3">
        <v>4482.155060000014</v>
      </c>
      <c r="D14" s="3">
        <v>4424.063130000018</v>
      </c>
    </row>
    <row r="15" spans="1:6">
      <c r="A15" s="2" t="s">
        <v>18</v>
      </c>
      <c r="B15" s="3">
        <v>7752817</v>
      </c>
      <c r="C15" s="3">
        <v>1137496.13</v>
      </c>
      <c r="D15" s="3">
        <v>1709342.09</v>
      </c>
    </row>
    <row r="16" spans="1:6">
      <c r="A16" s="2" t="s">
        <v>19</v>
      </c>
      <c r="B16" s="4">
        <f>B7+B10+B13+B15</f>
        <v>0</v>
      </c>
      <c r="C16" s="4">
        <f>C7+C10+C13+C15</f>
        <v>0</v>
      </c>
      <c r="D16" s="4">
        <f>D7+D10+D13+D15</f>
        <v>0</v>
      </c>
    </row>
    <row r="17" spans="1:4">
      <c r="A17" s="2" t="s">
        <v>20</v>
      </c>
      <c r="B17" s="4">
        <f>(B15-B15)/B15</f>
        <v>0</v>
      </c>
      <c r="C17" s="4">
        <f>(B15-C15)/B15</f>
        <v>0</v>
      </c>
      <c r="D17" s="4">
        <f>(B15-D15)/B15</f>
        <v>0</v>
      </c>
    </row>
    <row r="18" spans="1:4">
      <c r="A18" s="2" t="s">
        <v>21</v>
      </c>
      <c r="B18" s="3">
        <v>1139796.63</v>
      </c>
      <c r="C18" s="3">
        <v>164899.78</v>
      </c>
      <c r="D18" s="3">
        <v>248173.27</v>
      </c>
    </row>
    <row r="19" spans="1:4">
      <c r="A19" s="2" t="s">
        <v>22</v>
      </c>
      <c r="B19" s="3">
        <v>960053.12</v>
      </c>
      <c r="C19" s="3">
        <v>250070.6</v>
      </c>
      <c r="D19" s="3">
        <v>297813.54</v>
      </c>
    </row>
    <row r="20" spans="1:4">
      <c r="A20" s="2" t="s">
        <v>23</v>
      </c>
      <c r="B20" s="3">
        <v>41015</v>
      </c>
      <c r="C20" s="3">
        <v>41015</v>
      </c>
      <c r="D20" s="3">
        <v>41015</v>
      </c>
    </row>
    <row r="21" spans="1:4">
      <c r="A21" s="2" t="s">
        <v>24</v>
      </c>
      <c r="B21" s="4">
        <f>B18+B19+B20</f>
        <v>0</v>
      </c>
      <c r="C21" s="4">
        <f>C18+C19+C20</f>
        <v>0</v>
      </c>
      <c r="D21" s="4">
        <f>D18+D19+D20</f>
        <v>0</v>
      </c>
    </row>
    <row r="22" spans="1:4">
      <c r="A22" s="2" t="s">
        <v>25</v>
      </c>
      <c r="B22" s="3"/>
      <c r="C22" s="3"/>
      <c r="D22" s="3"/>
    </row>
    <row r="23" spans="1:4">
      <c r="A23" s="2" t="s">
        <v>26</v>
      </c>
      <c r="B23" s="4">
        <f>B21-B22</f>
        <v>0</v>
      </c>
      <c r="C23" s="4">
        <f>C21-C22</f>
        <v>0</v>
      </c>
      <c r="D23" s="4">
        <f>D21-D22</f>
        <v>0</v>
      </c>
    </row>
    <row r="24" spans="1:4">
      <c r="A24" s="2" t="s">
        <v>27</v>
      </c>
      <c r="B24" s="4">
        <f>B23-B23</f>
        <v>0</v>
      </c>
      <c r="C24" s="4">
        <f>B23-C23</f>
        <v>0</v>
      </c>
      <c r="D24" s="4">
        <f>B23-D23</f>
        <v>0</v>
      </c>
    </row>
    <row r="25" spans="1:4">
      <c r="A25" s="2" t="s">
        <v>28</v>
      </c>
      <c r="B25" s="3"/>
      <c r="C25" s="3"/>
      <c r="D25" s="3"/>
    </row>
    <row r="26" spans="1:4">
      <c r="A26" s="2" t="s">
        <v>29</v>
      </c>
      <c r="B26" s="3"/>
      <c r="C26" s="3">
        <v>18586.964</v>
      </c>
      <c r="D26" s="3">
        <v>19657.168</v>
      </c>
    </row>
    <row r="27" spans="1:4">
      <c r="A27" s="2" t="s">
        <v>30</v>
      </c>
      <c r="B27" s="4">
        <f>B25+B26</f>
        <v>0</v>
      </c>
      <c r="C27" s="4">
        <f>C25+C26</f>
        <v>0</v>
      </c>
      <c r="D27" s="4">
        <f>D25+D26</f>
        <v>0</v>
      </c>
    </row>
    <row r="28" spans="1:4">
      <c r="A28" s="2" t="s">
        <v>31</v>
      </c>
      <c r="B28" s="4">
        <f>(B27-B27)/B27</f>
        <v>0</v>
      </c>
      <c r="C28" s="4">
        <f>(B27-C27)/B27</f>
        <v>0</v>
      </c>
      <c r="D28" s="4">
        <f>(B27-D27)/B27</f>
        <v>0</v>
      </c>
    </row>
    <row r="29" spans="1:4">
      <c r="A29" s="2" t="s">
        <v>32</v>
      </c>
      <c r="B29" s="3"/>
      <c r="C29" s="3"/>
      <c r="D29" s="3"/>
    </row>
    <row r="30" spans="1:4">
      <c r="A30" s="2" t="s">
        <v>33</v>
      </c>
      <c r="B30" s="3"/>
      <c r="C30" s="3">
        <v>4482.155</v>
      </c>
      <c r="D30" s="3">
        <v>4424.063</v>
      </c>
    </row>
    <row r="31" spans="1:4">
      <c r="A31" s="2" t="s">
        <v>34</v>
      </c>
      <c r="B31" s="4">
        <f>B29+B30</f>
        <v>0</v>
      </c>
      <c r="C31" s="4">
        <f>C29+C30</f>
        <v>0</v>
      </c>
      <c r="D31" s="4">
        <f>D29+D30</f>
        <v>0</v>
      </c>
    </row>
    <row r="32" spans="1:4">
      <c r="A32" s="2" t="s">
        <v>35</v>
      </c>
      <c r="B32" s="3"/>
      <c r="C32" s="3"/>
      <c r="D32" s="3"/>
    </row>
    <row r="33" spans="1:4">
      <c r="A33" s="2" t="s">
        <v>36</v>
      </c>
      <c r="B33" s="3"/>
      <c r="C33" s="3">
        <v>167282.68</v>
      </c>
      <c r="D33" s="3">
        <v>176914.51</v>
      </c>
    </row>
    <row r="34" spans="1:4">
      <c r="A34" s="2" t="s">
        <v>37</v>
      </c>
      <c r="B34" s="4">
        <f>B32+B33</f>
        <v>0</v>
      </c>
      <c r="C34" s="4">
        <f>C32+C33</f>
        <v>0</v>
      </c>
      <c r="D34" s="4">
        <f>D32+D33</f>
        <v>0</v>
      </c>
    </row>
    <row r="35" spans="1:4">
      <c r="A35" s="2" t="s">
        <v>38</v>
      </c>
      <c r="B35" s="4">
        <f>B23+B34</f>
        <v>0</v>
      </c>
      <c r="C35" s="4">
        <f>C23+C34</f>
        <v>0</v>
      </c>
      <c r="D35" s="4">
        <f>D23+D34</f>
        <v>0</v>
      </c>
    </row>
    <row r="36" spans="1:4">
      <c r="A36" s="2" t="s">
        <v>39</v>
      </c>
      <c r="B36" s="3"/>
      <c r="C36" s="3">
        <v>2124223.3731</v>
      </c>
      <c r="D36" s="3">
        <v>2019819.9387</v>
      </c>
    </row>
    <row r="37" spans="1:4">
      <c r="A37" s="2" t="s">
        <v>40</v>
      </c>
      <c r="B37" s="3"/>
      <c r="C37" s="3">
        <v>4.91</v>
      </c>
      <c r="D37" s="3">
        <v>4.54</v>
      </c>
    </row>
    <row r="38" spans="1:4">
      <c r="A38" s="2" t="s">
        <v>41</v>
      </c>
      <c r="B38" s="3"/>
      <c r="C38" s="3">
        <v>6822641.6496</v>
      </c>
      <c r="D38" s="3">
        <v>5861847.6712</v>
      </c>
    </row>
    <row r="39" spans="1:4">
      <c r="A39" s="2" t="s">
        <v>42</v>
      </c>
      <c r="B39" s="3"/>
      <c r="C39" s="3"/>
      <c r="D39" s="3"/>
    </row>
    <row r="40" spans="1:4">
      <c r="A40" s="2" t="s">
        <v>43</v>
      </c>
      <c r="B40" s="3"/>
      <c r="C40" s="3"/>
      <c r="D40" s="3"/>
    </row>
    <row r="41" spans="1:4">
      <c r="A41" s="2" t="s">
        <v>44</v>
      </c>
      <c r="B41" s="4">
        <f>B39*B38+B40</f>
        <v>0</v>
      </c>
      <c r="C41" s="4">
        <f>C39*C38+C40</f>
        <v>0</v>
      </c>
      <c r="D41" s="4">
        <f>D39*D38+D40</f>
        <v>0</v>
      </c>
    </row>
    <row r="42" spans="1:4">
      <c r="A42" s="2" t="s">
        <v>45</v>
      </c>
      <c r="B42" s="4">
        <f>B38-B41</f>
        <v>0</v>
      </c>
      <c r="C42" s="4">
        <f>C38-C41</f>
        <v>0</v>
      </c>
      <c r="D42" s="4">
        <f>D38-D41</f>
        <v>0</v>
      </c>
    </row>
    <row r="43" spans="1:4">
      <c r="A43" s="2" t="s">
        <v>46</v>
      </c>
      <c r="B43" s="4">
        <f>B35-B35+B36</f>
        <v>0</v>
      </c>
      <c r="C43" s="4">
        <f>B35-C35+C36</f>
        <v>0</v>
      </c>
      <c r="D43" s="4">
        <f>B35-D35+D36</f>
        <v>0</v>
      </c>
    </row>
    <row r="44" spans="1:4">
      <c r="A44" s="2" t="s">
        <v>47</v>
      </c>
      <c r="B44" s="4">
        <f>B42/B43</f>
        <v>0</v>
      </c>
      <c r="C44" s="4">
        <f>C42/C43</f>
        <v>0</v>
      </c>
      <c r="D44" s="4">
        <f>D42/D43</f>
        <v>0</v>
      </c>
    </row>
    <row r="45" spans="1:4">
      <c r="A45" s="2" t="s">
        <v>48</v>
      </c>
      <c r="B45" s="3">
        <v>774.4244</v>
      </c>
      <c r="C45" s="3">
        <v>1204.2116</v>
      </c>
      <c r="D45" s="3">
        <v>1304.7108</v>
      </c>
    </row>
    <row r="46" spans="1:4">
      <c r="A46" s="2" t="s">
        <v>49</v>
      </c>
      <c r="B46" s="4">
        <f>B45-B45</f>
        <v>0</v>
      </c>
      <c r="C46" s="4">
        <f>B45-C45</f>
        <v>0</v>
      </c>
      <c r="D46" s="4">
        <f>B45-D45</f>
        <v>0</v>
      </c>
    </row>
    <row r="47" spans="1:4">
      <c r="A47" s="2" t="s">
        <v>50</v>
      </c>
      <c r="B47" s="4">
        <f>(B45-B45)/B45</f>
        <v>0</v>
      </c>
      <c r="C47" s="4">
        <f>(B45-C45)/B45</f>
        <v>0</v>
      </c>
      <c r="D47" s="4">
        <f>(B45-D45)/B45</f>
        <v>0</v>
      </c>
    </row>
    <row r="48" spans="1:4">
      <c r="A48" s="2" t="s">
        <v>51</v>
      </c>
      <c r="B48" s="3"/>
      <c r="C48" s="3">
        <v>8905826.91</v>
      </c>
      <c r="D48" s="3">
        <v>8458588.15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ITA Report Template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2024-08-01T21:34:57Z</dcterms:created>
  <dcterms:modified xsi:type="dcterms:W3CDTF">2024-08-01T21:34:57Z</dcterms:modified>
</cp:coreProperties>
</file>