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A Report Template" sheetId="1" r:id="rId1"/>
  </sheets>
  <calcPr calcId="124519" fullCalcOnLoad="1"/>
</workbook>
</file>

<file path=xl/sharedStrings.xml><?xml version="1.0" encoding="utf-8"?>
<sst xmlns="http://schemas.openxmlformats.org/spreadsheetml/2006/main" count="51" uniqueCount="51">
  <si>
    <t>Scenario</t>
  </si>
  <si>
    <t>PV Size (kW)</t>
  </si>
  <si>
    <t>Wind Size (kW)</t>
  </si>
  <si>
    <t>CHP Size (kW)</t>
  </si>
  <si>
    <t>PV Total Electricity Produced (kWh)</t>
  </si>
  <si>
    <t>PV Exported to Grid (kWh)</t>
  </si>
  <si>
    <t>PV Serving Load (kWh)</t>
  </si>
  <si>
    <t>Wind Total Electricity Produced (kWh)</t>
  </si>
  <si>
    <t>Wind Exported to Grid (kWh)</t>
  </si>
  <si>
    <t>Wind Serving Load (kWh)</t>
  </si>
  <si>
    <t>CHP Total Electricity Produced (kWh)</t>
  </si>
  <si>
    <t>CHP Exported to Grid (kWh)</t>
  </si>
  <si>
    <t>CHP Serving Load (kWh)</t>
  </si>
  <si>
    <t>CHP Serving Thermal Load (MMBtu)</t>
  </si>
  <si>
    <t>Grid Purchased Electricity (kWh)</t>
  </si>
  <si>
    <t>Total Site Electricity Use (kWh)</t>
  </si>
  <si>
    <t>Net Purchased Electricity Reduction (%)</t>
  </si>
  <si>
    <t>Electricity Energy Cost ($)</t>
  </si>
  <si>
    <t>Electricity Demand Cost ($)</t>
  </si>
  <si>
    <t>Utility Fixed Cost ($)</t>
  </si>
  <si>
    <t>Purchased Electricity Cost ($)</t>
  </si>
  <si>
    <t>Electricity Export Benefit ($)</t>
  </si>
  <si>
    <t>Net Electricity Cost ($)</t>
  </si>
  <si>
    <t>Electricity Cost Savings ($/year)</t>
  </si>
  <si>
    <t>Boiler Fuel (MMBtu)</t>
  </si>
  <si>
    <t>CHP Fuel (MMBtu)</t>
  </si>
  <si>
    <t>Total Fuel (MMBtu)</t>
  </si>
  <si>
    <t>Natural Gas Reduction (%)</t>
  </si>
  <si>
    <t>Boiler Thermal Production (MMBtu)</t>
  </si>
  <si>
    <t>CHP Thermal Production (MMBtu)</t>
  </si>
  <si>
    <t>Total Thermal Production (MMBtu)</t>
  </si>
  <si>
    <t>Heating System Fuel Cost ($)</t>
  </si>
  <si>
    <t>CHP Fuel Cost ($)</t>
  </si>
  <si>
    <t>Total Fuel (NG) Cost ($)</t>
  </si>
  <si>
    <t>Total Utility Cost ($)</t>
  </si>
  <si>
    <t>O&amp;M Cost Increase ($)</t>
  </si>
  <si>
    <t>Payback Period (years)</t>
  </si>
  <si>
    <t>Gross Capital Cost ($)</t>
  </si>
  <si>
    <t>Federal Tax Incentive (30%)</t>
  </si>
  <si>
    <t>IAC Grant ($)</t>
  </si>
  <si>
    <t>Incentive Value ($)</t>
  </si>
  <si>
    <t>Net Capital Cost ($)</t>
  </si>
  <si>
    <t>Annual Cost Savings ($)</t>
  </si>
  <si>
    <t>Simple Payback (years)</t>
  </si>
  <si>
    <t>CO2 Emissions (tonnes)</t>
  </si>
  <si>
    <t>CO2 Reduction (tonnes)</t>
  </si>
  <si>
    <t xml:space="preserve">CO2 % savings </t>
  </si>
  <si>
    <t>NPV</t>
  </si>
  <si>
    <t>BAU</t>
  </si>
  <si>
    <t>b620d505-3891-47e4-9be2-b7f150a6dd82</t>
  </si>
  <si>
    <t>9e7b3977-f3a0-4d2b-b371-392e34b34c50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</si>
</sst>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4"/>
  <sheetViews>
    <sheetView tabSelected="1" workbookViewId="0"/>
  </sheetViews>
  <sheetFormatPr defaultRowHeight="15"/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>
      <c r="A2" t="s">
        <v>48</v>
      </c>
      <c r="O2">
        <v>100000</v>
      </c>
      <c r="P2">
        <f>G2+J2+M2+O2</f>
        <v>0</v>
      </c>
      <c r="Q2">
        <f>(O2-O2)/O2</f>
        <v>0</v>
      </c>
      <c r="R2">
        <v>9893.91</v>
      </c>
      <c r="S2">
        <v>7689.5</v>
      </c>
      <c r="T2">
        <v>1600</v>
      </c>
      <c r="U2">
        <f>R2+S2+T2</f>
        <v>0</v>
      </c>
      <c r="W2">
        <f>U2-V2</f>
        <v>0</v>
      </c>
      <c r="X2">
        <f>W2-W2</f>
        <v>0</v>
      </c>
      <c r="AA2">
        <f>Y2+Z2</f>
        <v>0</v>
      </c>
      <c r="AB2">
        <f>(AA2-AA2)/AA2</f>
        <v>0</v>
      </c>
      <c r="AE2">
        <f>AC2+AD2</f>
        <v>0</v>
      </c>
      <c r="AH2">
        <f>AF2+AG2</f>
        <v>0</v>
      </c>
      <c r="AI2">
        <f>W2+AH2</f>
        <v>0</v>
      </c>
      <c r="AO2">
        <f>AM2*AL2+AN2</f>
        <v>0</v>
      </c>
      <c r="AP2">
        <f>AL2-AO2</f>
        <v>0</v>
      </c>
      <c r="AQ2">
        <f>AI2-AI2+AJ2</f>
        <v>0</v>
      </c>
      <c r="AR2">
        <f>AP2/AQ2</f>
        <v>0</v>
      </c>
      <c r="AS2">
        <v>4.2</v>
      </c>
      <c r="AT2">
        <f>AS2-AS2</f>
        <v>0</v>
      </c>
      <c r="AU2">
        <f>(AS2-AS2)/AS2</f>
        <v>0</v>
      </c>
    </row>
    <row r="3" spans="1:48">
      <c r="A3" t="s">
        <v>49</v>
      </c>
      <c r="B3">
        <v>32.8409</v>
      </c>
      <c r="E3">
        <v>58151.95</v>
      </c>
      <c r="G3">
        <v>52959.01199999992</v>
      </c>
      <c r="O3">
        <v>47041</v>
      </c>
      <c r="P3">
        <f>G3+J3+M3+O3</f>
        <v>0</v>
      </c>
      <c r="Q3">
        <f>(O2-O3)/O2</f>
        <v>0</v>
      </c>
      <c r="R3">
        <v>4587.02</v>
      </c>
      <c r="S3">
        <v>6340.71</v>
      </c>
      <c r="T3">
        <v>1600</v>
      </c>
      <c r="U3">
        <f>R3+S3+T3</f>
        <v>0</v>
      </c>
      <c r="W3">
        <f>U3-V3</f>
        <v>0</v>
      </c>
      <c r="X3">
        <f>W2-W3</f>
        <v>0</v>
      </c>
      <c r="AA3">
        <f>Y3+Z3</f>
        <v>0</v>
      </c>
      <c r="AB3">
        <f>(AA2-AA3)/AA2</f>
        <v>0</v>
      </c>
      <c r="AE3">
        <f>AC3+AD3</f>
        <v>0</v>
      </c>
      <c r="AH3">
        <f>AF3+AG3</f>
        <v>0</v>
      </c>
      <c r="AI3">
        <f>W3+AH3</f>
        <v>0</v>
      </c>
      <c r="AJ3">
        <v>4913.1585</v>
      </c>
      <c r="AK3">
        <v>5.42</v>
      </c>
      <c r="AL3">
        <v>24182.6258</v>
      </c>
      <c r="AO3">
        <f>AM3*AL3+AN3</f>
        <v>0</v>
      </c>
      <c r="AP3">
        <f>AL3-AO3</f>
        <v>0</v>
      </c>
      <c r="AQ3">
        <f>AI2-AI3+AJ3</f>
        <v>0</v>
      </c>
      <c r="AR3">
        <f>AP3/AQ3</f>
        <v>0</v>
      </c>
      <c r="AS3">
        <v>3.309</v>
      </c>
      <c r="AT3">
        <f>AS2-AS3</f>
        <v>0</v>
      </c>
      <c r="AU3">
        <f>(AS2-AS3)/AS2</f>
        <v>0</v>
      </c>
      <c r="AV3">
        <v>26725.63</v>
      </c>
    </row>
    <row r="4" spans="1:48">
      <c r="A4" t="s">
        <v>50</v>
      </c>
      <c r="B4">
        <v>45.2187</v>
      </c>
      <c r="E4">
        <v>80069.28</v>
      </c>
      <c r="G4">
        <v>59921.10999999981</v>
      </c>
      <c r="O4">
        <v>26455.65</v>
      </c>
      <c r="P4">
        <f>G4+J4+M4+O4</f>
        <v>0</v>
      </c>
      <c r="Q4">
        <f>(O2-O4)/O2</f>
        <v>0</v>
      </c>
      <c r="R4">
        <v>2441.63</v>
      </c>
      <c r="S4">
        <v>2702.23</v>
      </c>
      <c r="T4">
        <v>1600</v>
      </c>
      <c r="U4">
        <f>R4+S4+T4</f>
        <v>0</v>
      </c>
      <c r="W4">
        <f>U4-V4</f>
        <v>0</v>
      </c>
      <c r="X4">
        <f>W2-W4</f>
        <v>0</v>
      </c>
      <c r="AA4">
        <f>Y4+Z4</f>
        <v>0</v>
      </c>
      <c r="AB4">
        <f>(AA2-AA4)/AA2</f>
        <v>0</v>
      </c>
      <c r="AE4">
        <f>AC4+AD4</f>
        <v>0</v>
      </c>
      <c r="AH4">
        <f>AF4+AG4</f>
        <v>0</v>
      </c>
      <c r="AI4">
        <f>W4+AH4</f>
        <v>0</v>
      </c>
      <c r="AJ4">
        <v>16533.8295</v>
      </c>
      <c r="AK4">
        <v>5.9</v>
      </c>
      <c r="AL4">
        <v>60465.457</v>
      </c>
      <c r="AO4">
        <f>AM4*AL4+AN4</f>
        <v>0</v>
      </c>
      <c r="AP4">
        <f>AL4-AO4</f>
        <v>0</v>
      </c>
      <c r="AQ4">
        <f>AI2-AI4+AJ4</f>
        <v>0</v>
      </c>
      <c r="AR4">
        <f>AP4/AQ4</f>
        <v>0</v>
      </c>
      <c r="AS4">
        <v>2.353</v>
      </c>
      <c r="AT4">
        <f>AS2-AS4</f>
        <v>0</v>
      </c>
      <c r="AU4">
        <f>(AS2-AS4)/AS2</f>
        <v>0</v>
      </c>
      <c r="AV4">
        <v>37100.54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ITA Report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2024-07-29T17:40:23Z</dcterms:created>
  <dcterms:modified xsi:type="dcterms:W3CDTF">2024-07-29T17:40:23Z</dcterms:modified>
</cp:coreProperties>
</file>