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 Flow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<sst xmlns="http://schemas.openxmlformats.org/spreadsheetml/2006/main" count="56" uniqueCount="51">
  <si>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Inputs can be changed here</t>
  </si>
  <si>
    <t>Depreciation Schedule</t>
  </si>
  <si>
    <t>Cash Flows</t>
  </si>
  <si>
    <t>discount rate (nominal)</t>
  </si>
  <si>
    <t>tax rate</t>
  </si>
  <si>
    <t>bonus fraction</t>
  </si>
  <si>
    <t>ITC fraction</t>
  </si>
  <si>
    <t>electricity escalation (nominal)</t>
  </si>
  <si>
    <t>inflation rate</t>
  </si>
  <si>
    <t>----------------</t>
  </si>
  <si>
    <t>PV capacity (kW)</t>
  </si>
  <si>
    <t>Battery capacity (kWh)</t>
  </si>
  <si>
    <t>Battery power (kW)</t>
  </si>
  <si>
    <t>PV cost, installed ($/kW)</t>
  </si>
  <si>
    <t>Battery cost ($/kWh)</t>
  </si>
  <si>
    <t>Battery inverter cost ($/kW)</t>
  </si>
  <si>
    <t>PV 0&amp;M ($/kW/yr)</t>
  </si>
  <si>
    <t>Battery replacement cost ($/kWh)</t>
  </si>
  <si>
    <t>Inverter replacement cost ($/kW)</t>
  </si>
  <si>
    <t>Year 1 energy savings</t>
  </si>
  <si>
    <t>Year 1 demand savings</t>
  </si>
  <si>
    <t>Year 1 export benefit</t>
  </si>
  <si>
    <t>PV degradation (%/year)</t>
  </si>
  <si>
    <t>analysis_period</t>
  </si>
  <si>
    <t>Year</t>
  </si>
  <si>
    <t>Capex</t>
  </si>
  <si>
    <t>O&amp;M (PV)</t>
  </si>
  <si>
    <t>Battery Replacement Cost</t>
  </si>
  <si>
    <t>Energy Bill Savings</t>
  </si>
  <si>
    <t>Demand Bill Savings</t>
  </si>
  <si>
    <t>Energy Export Benefit</t>
  </si>
  <si>
    <t>Depreciation Tax Shield</t>
  </si>
  <si>
    <t>ITC</t>
  </si>
  <si>
    <t>Bonus Tax Shield</t>
  </si>
  <si>
    <t>After Tax Bill Savings</t>
  </si>
  <si>
    <t>After Tax O&amp;M</t>
  </si>
  <si>
    <t>Free Cash Flow</t>
  </si>
  <si>
    <t>Discounted Cash Flow</t>
  </si>
  <si>
    <t/>
  </si>
  <si>
    <t>NPV</t>
  </si>
  <si>
    <t>IRR</t>
  </si>
  <si>
    <t>LCC (with system)</t>
  </si>
  <si>
    <t>LCC (without system)</t>
  </si>
  <si>
    <t>MACRS schedule</t>
  </si>
  <si>
    <t>depr. basis</t>
  </si>
  <si>
    <t>NOTE: If you claim the 30% ITC then the depreciable amount is reduced by 1/2 of the ITC credit</t>
  </si>
  <si>
    <t>NOTE: scheduled depreciation basis reduced by the bonus deprecation</t>
  </si>
  <si>
    <t>year</t>
  </si>
  <si>
    <t>beg. book value</t>
  </si>
  <si>
    <t>depreciation</t>
  </si>
  <si>
    <t>end. book value</t>
  </si>
</sst>
</file>

<file path=xl/styles.xml><?xml version="1.0" encoding="utf-8"?>
<styleSheet xmlns="http://schemas.openxmlformats.org/spreadsheetml/2006/main">
  <numFmts count="2">
    <numFmt numFmtId="164" formatCode="$#,##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cols>
    <col min="1" max="2" width="21.7109375" customWidth="1"/>
    <col min="2" max="22" width="10.7109375" customWidth="1"/>
  </cols>
  <sheetData>
    <row r="1" spans="1:11">
      <c r="A1" s="1" t="s">
        <v>0</v>
      </c>
      <c r="D1" s="1" t="s">
        <v>1</v>
      </c>
    </row>
    <row r="2" spans="1:11">
      <c r="A2" t="s">
        <v>3</v>
      </c>
      <c r="B2">
        <v>0.1295500000000001</v>
      </c>
      <c r="D2" t="s">
        <v>44</v>
      </c>
      <c r="E2" s="2">
        <f>-B28-0.5*C35</f>
        <v>0</v>
      </c>
      <c r="F2" t="s">
        <v>45</v>
      </c>
    </row>
    <row r="3" spans="1:11">
      <c r="A3" t="s">
        <v>4</v>
      </c>
      <c r="B3">
        <v>0.35</v>
      </c>
      <c r="E3" t="s">
        <v>47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</row>
    <row r="4" spans="1:11">
      <c r="A4" t="s">
        <v>5</v>
      </c>
      <c r="B4">
        <v>0.5</v>
      </c>
      <c r="D4" t="s">
        <v>43</v>
      </c>
      <c r="F4">
        <v>0.2</v>
      </c>
      <c r="G4">
        <v>0.32</v>
      </c>
      <c r="H4">
        <v>0.192</v>
      </c>
      <c r="I4">
        <v>0.1152</v>
      </c>
      <c r="J4">
        <v>0.1152</v>
      </c>
      <c r="K4">
        <v>0.0576</v>
      </c>
    </row>
    <row r="5" spans="1:11">
      <c r="A5" t="s">
        <v>6</v>
      </c>
      <c r="B5">
        <v>0.3</v>
      </c>
      <c r="F5" t="s">
        <v>46</v>
      </c>
    </row>
    <row r="6" spans="1:11">
      <c r="A6" t="s">
        <v>7</v>
      </c>
      <c r="B6">
        <v>0.02899750000000001</v>
      </c>
      <c r="D6" t="s">
        <v>48</v>
      </c>
      <c r="F6" s="2">
        <f>E2-B4*E2</f>
        <v>0</v>
      </c>
      <c r="G6" s="2">
        <f>F8</f>
        <v>0</v>
      </c>
      <c r="H6" s="2">
        <f>G8</f>
        <v>0</v>
      </c>
      <c r="I6" s="2">
        <f>H8</f>
        <v>0</v>
      </c>
      <c r="J6" s="2">
        <f>I8</f>
        <v>0</v>
      </c>
      <c r="K6" s="2">
        <f>J8</f>
        <v>0</v>
      </c>
    </row>
    <row r="7" spans="1:11">
      <c r="A7" t="s">
        <v>8</v>
      </c>
      <c r="B7">
        <v>0.025</v>
      </c>
      <c r="D7" t="s">
        <v>49</v>
      </c>
      <c r="F7" s="2">
        <f>$F$6*F4</f>
        <v>0</v>
      </c>
      <c r="G7" s="2">
        <f>$F$6*G4</f>
        <v>0</v>
      </c>
      <c r="H7" s="2">
        <f>$F$6*H4</f>
        <v>0</v>
      </c>
      <c r="I7" s="2">
        <f>$F$6*I4</f>
        <v>0</v>
      </c>
      <c r="J7" s="2">
        <f>$F$6*J4</f>
        <v>0</v>
      </c>
      <c r="K7" s="2">
        <f>$F$6*K4</f>
        <v>0</v>
      </c>
    </row>
    <row r="8" spans="1:11">
      <c r="A8" t="s">
        <v>9</v>
      </c>
      <c r="B8" t="s">
        <v>9</v>
      </c>
      <c r="D8" t="s">
        <v>50</v>
      </c>
      <c r="F8" s="2">
        <f>F6-F7</f>
        <v>0</v>
      </c>
      <c r="G8" s="2">
        <f>G6-G7</f>
        <v>0</v>
      </c>
      <c r="H8" s="2">
        <f>H6-H7</f>
        <v>0</v>
      </c>
      <c r="I8" s="2">
        <f>I6-I7</f>
        <v>0</v>
      </c>
      <c r="J8" s="2">
        <f>J6-J7</f>
        <v>0</v>
      </c>
      <c r="K8" s="2">
        <f>K6-K7</f>
        <v>0</v>
      </c>
    </row>
    <row r="9" spans="1:11">
      <c r="A9" t="s">
        <v>10</v>
      </c>
      <c r="B9">
        <v>34.4976</v>
      </c>
    </row>
    <row r="10" spans="1:11">
      <c r="A10" t="s">
        <v>11</v>
      </c>
      <c r="B10">
        <v>1.29338</v>
      </c>
    </row>
    <row r="11" spans="1:11">
      <c r="A11" t="s">
        <v>12</v>
      </c>
      <c r="B11">
        <v>1.0347</v>
      </c>
    </row>
    <row r="12" spans="1:11">
      <c r="A12" t="s">
        <v>9</v>
      </c>
      <c r="B12" t="s">
        <v>9</v>
      </c>
    </row>
    <row r="13" spans="1:11">
      <c r="A13" t="s">
        <v>13</v>
      </c>
      <c r="B13">
        <v>2050</v>
      </c>
    </row>
    <row r="14" spans="1:11">
      <c r="A14" t="s">
        <v>14</v>
      </c>
      <c r="B14">
        <v>500</v>
      </c>
    </row>
    <row r="15" spans="1:11">
      <c r="A15" t="s">
        <v>15</v>
      </c>
      <c r="B15">
        <v>1600</v>
      </c>
    </row>
    <row r="16" spans="1:11">
      <c r="A16" t="s">
        <v>16</v>
      </c>
      <c r="B16">
        <v>12.6</v>
      </c>
    </row>
    <row r="17" spans="1:22">
      <c r="A17" t="s">
        <v>17</v>
      </c>
      <c r="B17">
        <v>200</v>
      </c>
    </row>
    <row r="18" spans="1:22">
      <c r="A18" t="s">
        <v>18</v>
      </c>
      <c r="B18">
        <v>200</v>
      </c>
    </row>
    <row r="19" spans="1:22">
      <c r="A19" t="s">
        <v>9</v>
      </c>
      <c r="B19" t="s">
        <v>9</v>
      </c>
    </row>
    <row r="20" spans="1:22">
      <c r="A20" t="s">
        <v>19</v>
      </c>
      <c r="B20">
        <v>1252</v>
      </c>
    </row>
    <row r="21" spans="1:22">
      <c r="A21" t="s">
        <v>20</v>
      </c>
      <c r="B21">
        <v>3066</v>
      </c>
    </row>
    <row r="22" spans="1:22">
      <c r="A22" t="s">
        <v>21</v>
      </c>
      <c r="B22">
        <v>40644</v>
      </c>
    </row>
    <row r="23" spans="1:22">
      <c r="A23" t="s">
        <v>22</v>
      </c>
      <c r="B23">
        <v>0</v>
      </c>
    </row>
    <row r="24" spans="1:22">
      <c r="A24" t="s">
        <v>23</v>
      </c>
      <c r="B24">
        <v>20</v>
      </c>
    </row>
    <row r="26" spans="1:22">
      <c r="A26" s="1" t="s">
        <v>2</v>
      </c>
    </row>
    <row r="27" spans="1:22">
      <c r="A27" t="s">
        <v>24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  <c r="R27">
        <v>16</v>
      </c>
      <c r="S27">
        <v>17</v>
      </c>
      <c r="T27">
        <v>18</v>
      </c>
      <c r="U27">
        <v>19</v>
      </c>
      <c r="V27">
        <v>20</v>
      </c>
    </row>
    <row r="28" spans="1:22">
      <c r="A28" t="s">
        <v>25</v>
      </c>
      <c r="B28" s="2">
        <f>-(B9*B13+B10*B14+B11*B15)</f>
        <v>0</v>
      </c>
    </row>
    <row r="29" spans="1:22">
      <c r="A29" t="s">
        <v>26</v>
      </c>
      <c r="C29" s="2">
        <f>-$B$16*$B$9*(1+$B$7)^C27</f>
        <v>0</v>
      </c>
      <c r="D29" s="2">
        <f>-$B$16*$B$9*(1+$B$7)^D27</f>
        <v>0</v>
      </c>
      <c r="E29" s="2">
        <f>-$B$16*$B$9*(1+$B$7)^E27</f>
        <v>0</v>
      </c>
      <c r="F29" s="2">
        <f>-$B$16*$B$9*(1+$B$7)^F27</f>
        <v>0</v>
      </c>
      <c r="G29" s="2">
        <f>-$B$16*$B$9*(1+$B$7)^G27</f>
        <v>0</v>
      </c>
      <c r="H29" s="2">
        <f>-$B$16*$B$9*(1+$B$7)^H27</f>
        <v>0</v>
      </c>
      <c r="I29" s="2">
        <f>-$B$16*$B$9*(1+$B$7)^I27</f>
        <v>0</v>
      </c>
      <c r="J29" s="2">
        <f>-$B$16*$B$9*(1+$B$7)^J27</f>
        <v>0</v>
      </c>
      <c r="K29" s="2">
        <f>-$B$16*$B$9*(1+$B$7)^K27</f>
        <v>0</v>
      </c>
      <c r="L29" s="2">
        <f>-$B$16*$B$9*(1+$B$7)^L27</f>
        <v>0</v>
      </c>
      <c r="M29" s="2">
        <f>-$B$16*$B$9*(1+$B$7)^M27</f>
        <v>0</v>
      </c>
      <c r="N29" s="2">
        <f>-$B$16*$B$9*(1+$B$7)^N27</f>
        <v>0</v>
      </c>
      <c r="O29" s="2">
        <f>-$B$16*$B$9*(1+$B$7)^O27</f>
        <v>0</v>
      </c>
      <c r="P29" s="2">
        <f>-$B$16*$B$9*(1+$B$7)^P27</f>
        <v>0</v>
      </c>
      <c r="Q29" s="2">
        <f>-$B$16*$B$9*(1+$B$7)^Q27</f>
        <v>0</v>
      </c>
      <c r="R29" s="2">
        <f>-$B$16*$B$9*(1+$B$7)^R27</f>
        <v>0</v>
      </c>
      <c r="S29" s="2">
        <f>-$B$16*$B$9*(1+$B$7)^S27</f>
        <v>0</v>
      </c>
      <c r="T29" s="2">
        <f>-$B$16*$B$9*(1+$B$7)^T27</f>
        <v>0</v>
      </c>
      <c r="U29" s="2">
        <f>-$B$16*$B$9*(1+$B$7)^U27</f>
        <v>0</v>
      </c>
      <c r="V29" s="2">
        <f>-$B$16*$B$9*(1+$B$7)^V27</f>
        <v>0</v>
      </c>
    </row>
    <row r="30" spans="1:22">
      <c r="A30" t="s">
        <v>27</v>
      </c>
      <c r="L30" s="2">
        <f>-(B10*B17+B11*B18)</f>
        <v>0</v>
      </c>
    </row>
    <row r="31" spans="1:22">
      <c r="A31" t="s">
        <v>28</v>
      </c>
      <c r="C31" s="2">
        <f>$B$20*(1+$B$6)^C27</f>
        <v>0</v>
      </c>
      <c r="D31" s="2">
        <f>$B$20*(1+$B$6)^D27</f>
        <v>0</v>
      </c>
      <c r="E31" s="2">
        <f>$B$20*(1+$B$6)^E27</f>
        <v>0</v>
      </c>
      <c r="F31" s="2">
        <f>$B$20*(1+$B$6)^F27</f>
        <v>0</v>
      </c>
      <c r="G31" s="2">
        <f>$B$20*(1+$B$6)^G27</f>
        <v>0</v>
      </c>
      <c r="H31" s="2">
        <f>$B$20*(1+$B$6)^H27</f>
        <v>0</v>
      </c>
      <c r="I31" s="2">
        <f>$B$20*(1+$B$6)^I27</f>
        <v>0</v>
      </c>
      <c r="J31" s="2">
        <f>$B$20*(1+$B$6)^J27</f>
        <v>0</v>
      </c>
      <c r="K31" s="2">
        <f>$B$20*(1+$B$6)^K27</f>
        <v>0</v>
      </c>
      <c r="L31" s="2">
        <f>$B$20*(1+$B$6)^L27</f>
        <v>0</v>
      </c>
      <c r="M31" s="2">
        <f>$B$20*(1+$B$6)^M27</f>
        <v>0</v>
      </c>
      <c r="N31" s="2">
        <f>$B$20*(1+$B$6)^N27</f>
        <v>0</v>
      </c>
      <c r="O31" s="2">
        <f>$B$20*(1+$B$6)^O27</f>
        <v>0</v>
      </c>
      <c r="P31" s="2">
        <f>$B$20*(1+$B$6)^P27</f>
        <v>0</v>
      </c>
      <c r="Q31" s="2">
        <f>$B$20*(1+$B$6)^Q27</f>
        <v>0</v>
      </c>
      <c r="R31" s="2">
        <f>$B$20*(1+$B$6)^R27</f>
        <v>0</v>
      </c>
      <c r="S31" s="2">
        <f>$B$20*(1+$B$6)^S27</f>
        <v>0</v>
      </c>
      <c r="T31" s="2">
        <f>$B$20*(1+$B$6)^T27</f>
        <v>0</v>
      </c>
      <c r="U31" s="2">
        <f>$B$20*(1+$B$6)^U27</f>
        <v>0</v>
      </c>
      <c r="V31" s="2">
        <f>$B$20*(1+$B$6)^V27</f>
        <v>0</v>
      </c>
    </row>
    <row r="32" spans="1:22">
      <c r="A32" t="s">
        <v>29</v>
      </c>
      <c r="C32" s="2">
        <f>$B$21*(1+$B$6)^C27</f>
        <v>0</v>
      </c>
      <c r="D32" s="2">
        <f>$B$21*(1+$B$6)^D27</f>
        <v>0</v>
      </c>
      <c r="E32" s="2">
        <f>$B$21*(1+$B$6)^E27</f>
        <v>0</v>
      </c>
      <c r="F32" s="2">
        <f>$B$21*(1+$B$6)^F27</f>
        <v>0</v>
      </c>
      <c r="G32" s="2">
        <f>$B$21*(1+$B$6)^G27</f>
        <v>0</v>
      </c>
      <c r="H32" s="2">
        <f>$B$21*(1+$B$6)^H27</f>
        <v>0</v>
      </c>
      <c r="I32" s="2">
        <f>$B$21*(1+$B$6)^I27</f>
        <v>0</v>
      </c>
      <c r="J32" s="2">
        <f>$B$21*(1+$B$6)^J27</f>
        <v>0</v>
      </c>
      <c r="K32" s="2">
        <f>$B$21*(1+$B$6)^K27</f>
        <v>0</v>
      </c>
      <c r="L32" s="2">
        <f>$B$21*(1+$B$6)^L27</f>
        <v>0</v>
      </c>
      <c r="M32" s="2">
        <f>$B$21*(1+$B$6)^M27</f>
        <v>0</v>
      </c>
      <c r="N32" s="2">
        <f>$B$21*(1+$B$6)^N27</f>
        <v>0</v>
      </c>
      <c r="O32" s="2">
        <f>$B$21*(1+$B$6)^O27</f>
        <v>0</v>
      </c>
      <c r="P32" s="2">
        <f>$B$21*(1+$B$6)^P27</f>
        <v>0</v>
      </c>
      <c r="Q32" s="2">
        <f>$B$21*(1+$B$6)^Q27</f>
        <v>0</v>
      </c>
      <c r="R32" s="2">
        <f>$B$21*(1+$B$6)^R27</f>
        <v>0</v>
      </c>
      <c r="S32" s="2">
        <f>$B$21*(1+$B$6)^S27</f>
        <v>0</v>
      </c>
      <c r="T32" s="2">
        <f>$B$21*(1+$B$6)^T27</f>
        <v>0</v>
      </c>
      <c r="U32" s="2">
        <f>$B$21*(1+$B$6)^U27</f>
        <v>0</v>
      </c>
      <c r="V32" s="2">
        <f>$B$21*(1+$B$6)^V27</f>
        <v>0</v>
      </c>
    </row>
    <row r="33" spans="1:22">
      <c r="A33" t="s">
        <v>30</v>
      </c>
      <c r="C33" s="2">
        <f>$B$22*(1+$B$6)^C27*(1-$B$23)^B27</f>
        <v>0</v>
      </c>
      <c r="D33" s="2">
        <f>$B$22*(1+$B$6)^D27*(1-$B$23)^C27</f>
        <v>0</v>
      </c>
      <c r="E33" s="2">
        <f>$B$22*(1+$B$6)^E27*(1-$B$23)^D27</f>
        <v>0</v>
      </c>
      <c r="F33" s="2">
        <f>$B$22*(1+$B$6)^F27*(1-$B$23)^E27</f>
        <v>0</v>
      </c>
      <c r="G33" s="2">
        <f>$B$22*(1+$B$6)^G27*(1-$B$23)^F27</f>
        <v>0</v>
      </c>
      <c r="H33" s="2">
        <f>$B$22*(1+$B$6)^H27*(1-$B$23)^G27</f>
        <v>0</v>
      </c>
      <c r="I33" s="2">
        <f>$B$22*(1+$B$6)^I27*(1-$B$23)^H27</f>
        <v>0</v>
      </c>
      <c r="J33" s="2">
        <f>$B$22*(1+$B$6)^J27*(1-$B$23)^I27</f>
        <v>0</v>
      </c>
      <c r="K33" s="2">
        <f>$B$22*(1+$B$6)^K27*(1-$B$23)^J27</f>
        <v>0</v>
      </c>
      <c r="L33" s="2">
        <f>$B$22*(1+$B$6)^L27*(1-$B$23)^K27</f>
        <v>0</v>
      </c>
      <c r="M33" s="2">
        <f>$B$22*(1+$B$6)^M27*(1-$B$23)^L27</f>
        <v>0</v>
      </c>
      <c r="N33" s="2">
        <f>$B$22*(1+$B$6)^N27*(1-$B$23)^M27</f>
        <v>0</v>
      </c>
      <c r="O33" s="2">
        <f>$B$22*(1+$B$6)^O27*(1-$B$23)^N27</f>
        <v>0</v>
      </c>
      <c r="P33" s="2">
        <f>$B$22*(1+$B$6)^P27*(1-$B$23)^O27</f>
        <v>0</v>
      </c>
      <c r="Q33" s="2">
        <f>$B$22*(1+$B$6)^Q27*(1-$B$23)^P27</f>
        <v>0</v>
      </c>
      <c r="R33" s="2">
        <f>$B$22*(1+$B$6)^R27*(1-$B$23)^Q27</f>
        <v>0</v>
      </c>
      <c r="S33" s="2">
        <f>$B$22*(1+$B$6)^S27*(1-$B$23)^R27</f>
        <v>0</v>
      </c>
      <c r="T33" s="2">
        <f>$B$22*(1+$B$6)^T27*(1-$B$23)^S27</f>
        <v>0</v>
      </c>
      <c r="U33" s="2">
        <f>$B$22*(1+$B$6)^U27*(1-$B$23)^T27</f>
        <v>0</v>
      </c>
      <c r="V33" s="2">
        <f>$B$22*(1+$B$6)^V27*(1-$B$23)^U27</f>
        <v>0</v>
      </c>
    </row>
    <row r="34" spans="1:22">
      <c r="A34" t="s">
        <v>31</v>
      </c>
      <c r="C34" s="2">
        <f>$B$3*F7</f>
        <v>0</v>
      </c>
      <c r="D34" s="2">
        <f>$B$3*G7</f>
        <v>0</v>
      </c>
      <c r="E34" s="2">
        <f>$B$3*H7</f>
        <v>0</v>
      </c>
      <c r="F34" s="2">
        <f>$B$3*I7</f>
        <v>0</v>
      </c>
      <c r="G34" s="2">
        <f>$B$3*J7</f>
        <v>0</v>
      </c>
      <c r="H34" s="2">
        <f>$B$3*K7</f>
        <v>0</v>
      </c>
    </row>
    <row r="35" spans="1:22">
      <c r="A35" t="s">
        <v>32</v>
      </c>
      <c r="C35" s="2">
        <f>-B5*B28</f>
        <v>0</v>
      </c>
    </row>
    <row r="36" spans="1:22">
      <c r="A36" t="s">
        <v>33</v>
      </c>
      <c r="C36" s="2">
        <f>E2*B4*B3</f>
        <v>0</v>
      </c>
    </row>
    <row r="37" spans="1:22">
      <c r="A37" t="s">
        <v>34</v>
      </c>
      <c r="C37" s="2">
        <f>(1-$B$3)*(C31+C32+C33)</f>
        <v>0</v>
      </c>
      <c r="D37" s="2">
        <f>(1-$B$3)*(D31+D32+D33)</f>
        <v>0</v>
      </c>
      <c r="E37" s="2">
        <f>(1-$B$3)*(E31+E32+E33)</f>
        <v>0</v>
      </c>
      <c r="F37" s="2">
        <f>(1-$B$3)*(F31+F32+F33)</f>
        <v>0</v>
      </c>
      <c r="G37" s="2">
        <f>(1-$B$3)*(G31+G32+G33)</f>
        <v>0</v>
      </c>
      <c r="H37" s="2">
        <f>(1-$B$3)*(H31+H32+H33)</f>
        <v>0</v>
      </c>
      <c r="I37" s="2">
        <f>(1-$B$3)*(I31+I32+I33)</f>
        <v>0</v>
      </c>
      <c r="J37" s="2">
        <f>(1-$B$3)*(J31+J32+J33)</f>
        <v>0</v>
      </c>
      <c r="K37" s="2">
        <f>(1-$B$3)*(K31+K32+K33)</f>
        <v>0</v>
      </c>
      <c r="L37" s="2">
        <f>(1-$B$3)*(L31+L32+L33)</f>
        <v>0</v>
      </c>
      <c r="M37" s="2">
        <f>(1-$B$3)*(M31+M32+M33)</f>
        <v>0</v>
      </c>
      <c r="N37" s="2">
        <f>(1-$B$3)*(N31+N32+N33)</f>
        <v>0</v>
      </c>
      <c r="O37" s="2">
        <f>(1-$B$3)*(O31+O32+O33)</f>
        <v>0</v>
      </c>
      <c r="P37" s="2">
        <f>(1-$B$3)*(P31+P32+P33)</f>
        <v>0</v>
      </c>
      <c r="Q37" s="2">
        <f>(1-$B$3)*(Q31+Q32+Q33)</f>
        <v>0</v>
      </c>
      <c r="R37" s="2">
        <f>(1-$B$3)*(R31+R32+R33)</f>
        <v>0</v>
      </c>
      <c r="S37" s="2">
        <f>(1-$B$3)*(S31+S32+S33)</f>
        <v>0</v>
      </c>
      <c r="T37" s="2">
        <f>(1-$B$3)*(T31+T32+T33)</f>
        <v>0</v>
      </c>
      <c r="U37" s="2">
        <f>(1-$B$3)*(U31+U32+U33)</f>
        <v>0</v>
      </c>
      <c r="V37" s="2">
        <f>(1-$B$3)*(V31+V32+V33)</f>
        <v>0</v>
      </c>
    </row>
    <row r="38" spans="1:22">
      <c r="A38" t="s">
        <v>35</v>
      </c>
      <c r="C38" s="2">
        <f>(1-$B$3)*C29</f>
        <v>0</v>
      </c>
      <c r="D38" s="2">
        <f>(1-$B$3)*D29</f>
        <v>0</v>
      </c>
      <c r="E38" s="2">
        <f>(1-$B$3)*E29</f>
        <v>0</v>
      </c>
      <c r="F38" s="2">
        <f>(1-$B$3)*F29</f>
        <v>0</v>
      </c>
      <c r="G38" s="2">
        <f>(1-$B$3)*G29</f>
        <v>0</v>
      </c>
      <c r="H38" s="2">
        <f>(1-$B$3)*H29</f>
        <v>0</v>
      </c>
      <c r="I38" s="2">
        <f>(1-$B$3)*I29</f>
        <v>0</v>
      </c>
      <c r="J38" s="2">
        <f>(1-$B$3)*J29</f>
        <v>0</v>
      </c>
      <c r="K38" s="2">
        <f>(1-$B$3)*K29</f>
        <v>0</v>
      </c>
      <c r="L38" s="2">
        <f>(1-$B$3)*L29</f>
        <v>0</v>
      </c>
      <c r="M38" s="2">
        <f>(1-$B$3)*M29</f>
        <v>0</v>
      </c>
      <c r="N38" s="2">
        <f>(1-$B$3)*N29</f>
        <v>0</v>
      </c>
      <c r="O38" s="2">
        <f>(1-$B$3)*O29</f>
        <v>0</v>
      </c>
      <c r="P38" s="2">
        <f>(1-$B$3)*P29</f>
        <v>0</v>
      </c>
      <c r="Q38" s="2">
        <f>(1-$B$3)*Q29</f>
        <v>0</v>
      </c>
      <c r="R38" s="2">
        <f>(1-$B$3)*R29</f>
        <v>0</v>
      </c>
      <c r="S38" s="2">
        <f>(1-$B$3)*S29</f>
        <v>0</v>
      </c>
      <c r="T38" s="2">
        <f>(1-$B$3)*T29</f>
        <v>0</v>
      </c>
      <c r="U38" s="2">
        <f>(1-$B$3)*U29</f>
        <v>0</v>
      </c>
      <c r="V38" s="2">
        <f>(1-$B$3)*V29</f>
        <v>0</v>
      </c>
    </row>
    <row r="39" spans="1:22">
      <c r="A39" t="s">
        <v>36</v>
      </c>
      <c r="B39" s="2">
        <f>B28+B30+SUM(B34:B38)</f>
        <v>0</v>
      </c>
      <c r="C39" s="2">
        <f>C28+C30+SUM(C34:C38)</f>
        <v>0</v>
      </c>
      <c r="D39" s="2">
        <f>D28+D30+SUM(D34:D38)</f>
        <v>0</v>
      </c>
      <c r="E39" s="2">
        <f>E28+E30+SUM(E34:E38)</f>
        <v>0</v>
      </c>
      <c r="F39" s="2">
        <f>F28+F30+SUM(F34:F38)</f>
        <v>0</v>
      </c>
      <c r="G39" s="2">
        <f>G28+G30+SUM(G34:G38)</f>
        <v>0</v>
      </c>
      <c r="H39" s="2">
        <f>H28+H30+SUM(H34:H38)</f>
        <v>0</v>
      </c>
      <c r="I39" s="2">
        <f>I28+I30+SUM(I34:I38)</f>
        <v>0</v>
      </c>
      <c r="J39" s="2">
        <f>J28+J30+SUM(J34:J38)</f>
        <v>0</v>
      </c>
      <c r="K39" s="2">
        <f>K28+K30+SUM(K34:K38)</f>
        <v>0</v>
      </c>
      <c r="L39" s="2">
        <f>L28+L30+SUM(L34:L38)</f>
        <v>0</v>
      </c>
      <c r="M39" s="2">
        <f>M28+M30+SUM(M34:M38)</f>
        <v>0</v>
      </c>
      <c r="N39" s="2">
        <f>N28+N30+SUM(N34:N38)</f>
        <v>0</v>
      </c>
      <c r="O39" s="2">
        <f>O28+O30+SUM(O34:O38)</f>
        <v>0</v>
      </c>
      <c r="P39" s="2">
        <f>P28+P30+SUM(P34:P38)</f>
        <v>0</v>
      </c>
      <c r="Q39" s="2">
        <f>Q28+Q30+SUM(Q34:Q38)</f>
        <v>0</v>
      </c>
      <c r="R39" s="2">
        <f>R28+R30+SUM(R34:R38)</f>
        <v>0</v>
      </c>
      <c r="S39" s="2">
        <f>S28+S30+SUM(S34:S38)</f>
        <v>0</v>
      </c>
      <c r="T39" s="2">
        <f>T28+T30+SUM(T34:T38)</f>
        <v>0</v>
      </c>
      <c r="U39" s="2">
        <f>U28+U30+SUM(U34:U38)</f>
        <v>0</v>
      </c>
      <c r="V39" s="2">
        <f>V28+V30+SUM(V34:V38)</f>
        <v>0</v>
      </c>
    </row>
    <row r="40" spans="1:22">
      <c r="A40" t="s">
        <v>37</v>
      </c>
      <c r="B40" s="2">
        <f>B39</f>
        <v>0</v>
      </c>
      <c r="C40" s="2">
        <f>C39/(1+$B$2)^C27</f>
        <v>0</v>
      </c>
      <c r="D40" s="2">
        <f>D39/(1+$B$2)^D27</f>
        <v>0</v>
      </c>
      <c r="E40" s="2">
        <f>E39/(1+$B$2)^E27</f>
        <v>0</v>
      </c>
      <c r="F40" s="2">
        <f>F39/(1+$B$2)^F27</f>
        <v>0</v>
      </c>
      <c r="G40" s="2">
        <f>G39/(1+$B$2)^G27</f>
        <v>0</v>
      </c>
      <c r="H40" s="2">
        <f>H39/(1+$B$2)^H27</f>
        <v>0</v>
      </c>
      <c r="I40" s="2">
        <f>I39/(1+$B$2)^I27</f>
        <v>0</v>
      </c>
      <c r="J40" s="2">
        <f>J39/(1+$B$2)^J27</f>
        <v>0</v>
      </c>
      <c r="K40" s="2">
        <f>K39/(1+$B$2)^K27</f>
        <v>0</v>
      </c>
      <c r="L40" s="2">
        <f>L39/(1+$B$2)^L27</f>
        <v>0</v>
      </c>
      <c r="M40" s="2">
        <f>M39/(1+$B$2)^M27</f>
        <v>0</v>
      </c>
      <c r="N40" s="2">
        <f>N39/(1+$B$2)^N27</f>
        <v>0</v>
      </c>
      <c r="O40" s="2">
        <f>O39/(1+$B$2)^O27</f>
        <v>0</v>
      </c>
      <c r="P40" s="2">
        <f>P39/(1+$B$2)^P27</f>
        <v>0</v>
      </c>
      <c r="Q40" s="2">
        <f>Q39/(1+$B$2)^Q27</f>
        <v>0</v>
      </c>
      <c r="R40" s="2">
        <f>R39/(1+$B$2)^R27</f>
        <v>0</v>
      </c>
      <c r="S40" s="2">
        <f>S39/(1+$B$2)^S27</f>
        <v>0</v>
      </c>
      <c r="T40" s="2">
        <f>T39/(1+$B$2)^T27</f>
        <v>0</v>
      </c>
      <c r="U40" s="2">
        <f>U39/(1+$B$2)^U27</f>
        <v>0</v>
      </c>
      <c r="V40" s="2">
        <f>V39/(1+$B$2)^V27</f>
        <v>0</v>
      </c>
    </row>
    <row r="41" spans="1:22">
      <c r="A41" t="s">
        <v>38</v>
      </c>
    </row>
    <row r="42" spans="1:22">
      <c r="A42" t="s">
        <v>39</v>
      </c>
      <c r="B42" s="2">
        <f>SUM(B40:V40)</f>
        <v>0</v>
      </c>
    </row>
    <row r="43" spans="1:22">
      <c r="A43" t="s">
        <v>40</v>
      </c>
      <c r="B43" s="3">
        <f>IRR(B39:V39)</f>
        <v>0.0725898772978</v>
      </c>
    </row>
    <row r="44" spans="1:22">
      <c r="A44" t="s">
        <v>41</v>
      </c>
      <c r="B44" s="2">
        <v>412282</v>
      </c>
    </row>
    <row r="45" spans="1:22">
      <c r="A45" t="s">
        <v>42</v>
      </c>
      <c r="B45" s="2">
        <v>418161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2017-02-23T23:11:17Z</dcterms:created>
  <dcterms:modified xsi:type="dcterms:W3CDTF">2017-02-23T23:11:17Z</dcterms:modified>
</cp:coreProperties>
</file>