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irletz\source\repos\sam_dev\sam-analyses\2023\mirletz_laws_pvsc\sam_results\"/>
    </mc:Choice>
  </mc:AlternateContent>
  <xr:revisionPtr revIDLastSave="0" documentId="13_ncr:1_{F7568238-3B3B-44EC-92C7-5ADF4C86565A}" xr6:coauthVersionLast="47" xr6:coauthVersionMax="47" xr10:uidLastSave="{00000000-0000-0000-0000-000000000000}"/>
  <bookViews>
    <workbookView xWindow="12" yWindow="0" windowWidth="23016" windowHeight="12360" activeTab="1" xr2:uid="{2DA5AA17-C658-4D07-AA75-E70A6B71FE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2" l="1"/>
  <c r="W16" i="2"/>
  <c r="U16" i="2"/>
  <c r="U17" i="2" s="1"/>
  <c r="T16" i="2"/>
  <c r="R16" i="2"/>
  <c r="R17" i="2" s="1"/>
  <c r="Q16" i="2"/>
  <c r="O16" i="2"/>
  <c r="O17" i="2" s="1"/>
  <c r="N16" i="2"/>
  <c r="X33" i="2"/>
  <c r="W33" i="2"/>
  <c r="U33" i="2"/>
  <c r="T33" i="2"/>
  <c r="R33" i="2"/>
  <c r="R34" i="2" s="1"/>
  <c r="Q33" i="2"/>
  <c r="O33" i="2"/>
  <c r="N33" i="2"/>
  <c r="L33" i="2"/>
  <c r="L34" i="2" s="1"/>
  <c r="K33" i="2"/>
  <c r="I33" i="2"/>
  <c r="H33" i="2"/>
  <c r="L16" i="2"/>
  <c r="K16" i="2"/>
  <c r="I16" i="2"/>
  <c r="H16" i="2"/>
  <c r="I17" i="2" s="1"/>
  <c r="F33" i="2"/>
  <c r="E33" i="2"/>
  <c r="F34" i="2" s="1"/>
  <c r="C33" i="2"/>
  <c r="B33" i="2"/>
  <c r="F16" i="2"/>
  <c r="E16" i="2"/>
  <c r="F17" i="2" s="1"/>
  <c r="C16" i="2"/>
  <c r="B16" i="2"/>
  <c r="E4" i="1"/>
  <c r="D4" i="1"/>
  <c r="C4" i="1"/>
  <c r="B4" i="1"/>
  <c r="AB4" i="2" l="1"/>
  <c r="S18" i="2"/>
  <c r="O34" i="2"/>
  <c r="R35" i="2"/>
  <c r="F36" i="2"/>
  <c r="R18" i="2"/>
  <c r="X17" i="2"/>
  <c r="Y18" i="2" s="1"/>
  <c r="I34" i="2"/>
  <c r="C34" i="2"/>
  <c r="X34" i="2"/>
  <c r="U34" i="2"/>
  <c r="X35" i="2" s="1"/>
  <c r="L17" i="2"/>
  <c r="U36" i="2"/>
  <c r="O36" i="2"/>
  <c r="S34" i="2"/>
  <c r="R36" i="2"/>
  <c r="C17" i="2"/>
  <c r="Y34" i="2" l="1"/>
  <c r="R37" i="2"/>
  <c r="R40" i="2" s="1"/>
  <c r="M34" i="2"/>
  <c r="L35" i="2"/>
  <c r="G34" i="2"/>
  <c r="F35" i="2"/>
  <c r="G18" i="2"/>
  <c r="C36" i="2"/>
  <c r="F37" i="2" s="1"/>
  <c r="F18" i="2"/>
  <c r="I36" i="2"/>
  <c r="M18" i="2"/>
  <c r="L36" i="2"/>
  <c r="X36" i="2"/>
  <c r="X37" i="2" s="1"/>
  <c r="X40" i="2" s="1"/>
  <c r="X18" i="2"/>
  <c r="L18" i="2"/>
  <c r="X39" i="2" l="1"/>
  <c r="R39" i="2"/>
  <c r="F40" i="2"/>
  <c r="F39" i="2"/>
  <c r="L37" i="2"/>
  <c r="L40" i="2" s="1"/>
  <c r="L39" i="2" l="1"/>
</calcChain>
</file>

<file path=xl/sharedStrings.xml><?xml version="1.0" encoding="utf-8"?>
<sst xmlns="http://schemas.openxmlformats.org/spreadsheetml/2006/main" count="28" uniqueCount="28">
  <si>
    <t>Method</t>
  </si>
  <si>
    <t>Actual</t>
  </si>
  <si>
    <t>Forecast</t>
  </si>
  <si>
    <t>Diff</t>
  </si>
  <si>
    <t>Peak</t>
  </si>
  <si>
    <t>Price</t>
  </si>
  <si>
    <t>MPC</t>
  </si>
  <si>
    <t>Peak Shaving Actual</t>
  </si>
  <si>
    <t>Peak shaving forecast</t>
  </si>
  <si>
    <t>Demand charges by month</t>
  </si>
  <si>
    <t>Energy Charges</t>
  </si>
  <si>
    <t>Price Signals Actual</t>
  </si>
  <si>
    <t>Price Signals forecast</t>
  </si>
  <si>
    <t>MPC Actual</t>
  </si>
  <si>
    <t>MPC Forecast</t>
  </si>
  <si>
    <t>8760 Actual</t>
  </si>
  <si>
    <t>8760 Forecast</t>
  </si>
  <si>
    <t>Bill proportion</t>
  </si>
  <si>
    <t>Peak Shaving</t>
  </si>
  <si>
    <t>Total Demand Charge</t>
  </si>
  <si>
    <t>Demand charge reduction</t>
  </si>
  <si>
    <t>Difference in demand charge reduction</t>
  </si>
  <si>
    <t>Energy Charge reduction</t>
  </si>
  <si>
    <t>Total Bill Reduction</t>
  </si>
  <si>
    <t>Difference in energy charge reduction</t>
  </si>
  <si>
    <t>Difference in bill charge reduction</t>
  </si>
  <si>
    <t>Percent change due to demand</t>
  </si>
  <si>
    <t>Percent change due to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</si>
</sst>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88BC-B3E7-4AEB-B5DC-1E4DB3FCD419}">
  <dimension ref="A1:E4"/>
  <sheetViews>
    <sheetView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>
        <v>8760</v>
      </c>
    </row>
    <row r="2" spans="1:5" x14ac:dyDescent="0.3">
      <c r="A2" t="s">
        <v>1</v>
      </c>
      <c r="B2">
        <v>8119098</v>
      </c>
      <c r="C2">
        <v>8839129</v>
      </c>
      <c r="D2">
        <v>8433096</v>
      </c>
      <c r="E2">
        <v>8694613</v>
      </c>
    </row>
    <row r="3" spans="1:5" x14ac:dyDescent="0.3">
      <c r="A3" t="s">
        <v>2</v>
      </c>
      <c r="B3">
        <v>8045240</v>
      </c>
      <c r="C3">
        <v>8487403</v>
      </c>
      <c r="D3">
        <v>7398588</v>
      </c>
      <c r="E3">
        <v>7618659</v>
      </c>
    </row>
    <row r="4" spans="1:5" x14ac:dyDescent="0.3">
      <c r="A4" t="s">
        <v>3</v>
      </c>
      <c r="B4">
        <f>1-B3/B2</f>
        <v>9.0968233170729551E-3</v>
      </c>
      <c r="C4">
        <f>1-C3/C2</f>
        <v>3.9791929725202513E-2</v>
      </c>
      <c r="D4">
        <f>1-D3/D2</f>
        <v>0.12267238508846579</v>
      </c>
      <c r="E4">
        <f>1-E3/E2</f>
        <v>0.12374949868384022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FFCA-3A81-4895-A7A8-268220DEAC62}">
  <dimension ref="A1:AB40"/>
  <sheetViews>
    <sheetView tabSelected="1" topLeftCell="C1" workbookViewId="0">
      <selection activeCell="W20" sqref="W20:X31"/>
    </sheetView>
  </sheetViews>
  <sheetFormatPr defaultRowHeight="14.4" x14ac:dyDescent="0.3"/>
  <cols>
    <col min="9" max="9" width="10" bestFit="1" customWidth="1"/>
  </cols>
  <sheetData>
    <row r="1" spans="1:28" x14ac:dyDescent="0.3">
      <c r="B1" t="s">
        <v>9</v>
      </c>
    </row>
    <row r="2" spans="1:28" x14ac:dyDescent="0.3">
      <c r="B2" t="s">
        <v>7</v>
      </c>
      <c r="E2" t="s">
        <v>8</v>
      </c>
      <c r="H2" t="s">
        <v>11</v>
      </c>
      <c r="K2" t="s">
        <v>12</v>
      </c>
      <c r="N2" t="s">
        <v>13</v>
      </c>
      <c r="Q2" t="s">
        <v>14</v>
      </c>
      <c r="T2" t="s">
        <v>15</v>
      </c>
      <c r="W2" t="s">
        <v>16</v>
      </c>
    </row>
    <row r="3" spans="1:28" x14ac:dyDescent="0.3">
      <c r="B3">
        <v>6431.32</v>
      </c>
      <c r="C3">
        <v>14576.3</v>
      </c>
      <c r="E3" s="1">
        <v>6663.47</v>
      </c>
      <c r="F3" s="1">
        <v>14576.3</v>
      </c>
      <c r="H3">
        <v>9344.69</v>
      </c>
      <c r="I3">
        <v>14576.3</v>
      </c>
      <c r="K3" s="3">
        <v>9882.5</v>
      </c>
      <c r="L3" s="3">
        <v>14576.3</v>
      </c>
      <c r="N3">
        <v>6136.64</v>
      </c>
      <c r="O3">
        <v>14576.3</v>
      </c>
      <c r="Q3">
        <v>9882.5</v>
      </c>
      <c r="R3">
        <v>14576.3</v>
      </c>
      <c r="T3">
        <v>4847.7299999999996</v>
      </c>
      <c r="U3">
        <v>14576.3</v>
      </c>
      <c r="W3">
        <v>14926.6</v>
      </c>
      <c r="X3">
        <v>14576.3</v>
      </c>
      <c r="AA3" t="s">
        <v>17</v>
      </c>
    </row>
    <row r="4" spans="1:28" x14ac:dyDescent="0.3">
      <c r="B4">
        <v>7747.58</v>
      </c>
      <c r="C4">
        <v>13895.1</v>
      </c>
      <c r="E4" s="1">
        <v>6492.63</v>
      </c>
      <c r="F4" s="1">
        <v>13895.1</v>
      </c>
      <c r="H4">
        <v>9026.7900000000009</v>
      </c>
      <c r="I4">
        <v>13895.1</v>
      </c>
      <c r="K4" s="3">
        <v>9398.2999999999993</v>
      </c>
      <c r="L4" s="3">
        <v>13895.1</v>
      </c>
      <c r="N4">
        <v>5669.12</v>
      </c>
      <c r="O4">
        <v>13895.1</v>
      </c>
      <c r="Q4">
        <v>12515.4</v>
      </c>
      <c r="R4">
        <v>13895.1</v>
      </c>
      <c r="T4">
        <v>3757.32</v>
      </c>
      <c r="U4">
        <v>13895.1</v>
      </c>
      <c r="W4">
        <v>15733.9</v>
      </c>
      <c r="X4">
        <v>13895.1</v>
      </c>
      <c r="AA4" t="s">
        <v>18</v>
      </c>
      <c r="AB4">
        <f>X16/(X16+X33)</f>
        <v>9.6509979294133588E-2</v>
      </c>
    </row>
    <row r="5" spans="1:28" x14ac:dyDescent="0.3">
      <c r="B5">
        <v>6845.01</v>
      </c>
      <c r="C5">
        <v>14314.6</v>
      </c>
      <c r="E5" s="1">
        <v>6631.32</v>
      </c>
      <c r="F5" s="1">
        <v>14314.6</v>
      </c>
      <c r="H5">
        <v>9333.5300000000007</v>
      </c>
      <c r="I5">
        <v>14314.6</v>
      </c>
      <c r="K5" s="3">
        <v>10699.5</v>
      </c>
      <c r="L5" s="3">
        <v>14314.6</v>
      </c>
      <c r="N5">
        <v>5903.77</v>
      </c>
      <c r="O5">
        <v>14314.6</v>
      </c>
      <c r="Q5">
        <v>14423.6</v>
      </c>
      <c r="R5">
        <v>14314.6</v>
      </c>
      <c r="T5">
        <v>4407.45</v>
      </c>
      <c r="U5">
        <v>14314.6</v>
      </c>
      <c r="W5">
        <v>14159.6</v>
      </c>
      <c r="X5">
        <v>14314.6</v>
      </c>
    </row>
    <row r="6" spans="1:28" x14ac:dyDescent="0.3">
      <c r="B6">
        <v>6162.55</v>
      </c>
      <c r="C6">
        <v>14556.4</v>
      </c>
      <c r="E6" s="1">
        <v>6550.82</v>
      </c>
      <c r="F6" s="1">
        <v>14556.4</v>
      </c>
      <c r="H6">
        <v>9415.66</v>
      </c>
      <c r="I6">
        <v>14556.4</v>
      </c>
      <c r="K6" s="3">
        <v>12516.2</v>
      </c>
      <c r="L6" s="3">
        <v>14556.4</v>
      </c>
      <c r="N6">
        <v>6075.52</v>
      </c>
      <c r="O6">
        <v>14556.4</v>
      </c>
      <c r="Q6">
        <v>12830</v>
      </c>
      <c r="R6">
        <v>14556.4</v>
      </c>
      <c r="T6">
        <v>4253.07</v>
      </c>
      <c r="U6">
        <v>14556.4</v>
      </c>
      <c r="W6">
        <v>15662.2</v>
      </c>
      <c r="X6">
        <v>14556.4</v>
      </c>
    </row>
    <row r="7" spans="1:28" x14ac:dyDescent="0.3">
      <c r="B7">
        <v>7087.48</v>
      </c>
      <c r="C7">
        <v>14459.1</v>
      </c>
      <c r="E7" s="1">
        <v>8229.9500000000007</v>
      </c>
      <c r="F7" s="1">
        <v>14459.1</v>
      </c>
      <c r="H7">
        <v>9337.39</v>
      </c>
      <c r="I7">
        <v>14459.1</v>
      </c>
      <c r="K7" s="3">
        <v>11457.5</v>
      </c>
      <c r="L7" s="3">
        <v>14459.1</v>
      </c>
      <c r="N7">
        <v>6104.64</v>
      </c>
      <c r="O7">
        <v>14459.1</v>
      </c>
      <c r="Q7">
        <v>11436.6</v>
      </c>
      <c r="R7">
        <v>14459.1</v>
      </c>
      <c r="T7">
        <v>4610.91</v>
      </c>
      <c r="U7">
        <v>14459.1</v>
      </c>
      <c r="W7">
        <v>13411.2</v>
      </c>
      <c r="X7">
        <v>14459.1</v>
      </c>
    </row>
    <row r="8" spans="1:28" x14ac:dyDescent="0.3">
      <c r="B8">
        <v>9921.1200000000008</v>
      </c>
      <c r="C8">
        <v>14896.1</v>
      </c>
      <c r="E8" s="1">
        <v>12499.4</v>
      </c>
      <c r="F8" s="1">
        <v>14896.1</v>
      </c>
      <c r="H8">
        <v>11366.7</v>
      </c>
      <c r="I8">
        <v>14896.1</v>
      </c>
      <c r="K8" s="3">
        <v>18086.8</v>
      </c>
      <c r="L8" s="3">
        <v>14896.1</v>
      </c>
      <c r="N8">
        <v>8308.11</v>
      </c>
      <c r="O8">
        <v>14896.1</v>
      </c>
      <c r="Q8">
        <v>17966.3</v>
      </c>
      <c r="R8">
        <v>14896.1</v>
      </c>
      <c r="T8">
        <v>7376</v>
      </c>
      <c r="U8">
        <v>14896.1</v>
      </c>
      <c r="W8">
        <v>17702.3</v>
      </c>
      <c r="X8">
        <v>14896.1</v>
      </c>
    </row>
    <row r="9" spans="1:28" x14ac:dyDescent="0.3">
      <c r="B9">
        <v>6871.79</v>
      </c>
      <c r="C9">
        <v>14901.8</v>
      </c>
      <c r="E9" s="1">
        <v>7454.73</v>
      </c>
      <c r="F9" s="1">
        <v>14901.8</v>
      </c>
      <c r="H9">
        <v>9454.5400000000009</v>
      </c>
      <c r="I9">
        <v>14901.8</v>
      </c>
      <c r="K9" s="3">
        <v>15591.9</v>
      </c>
      <c r="L9" s="3">
        <v>14901.8</v>
      </c>
      <c r="N9">
        <v>6259.01</v>
      </c>
      <c r="O9">
        <v>14901.8</v>
      </c>
      <c r="Q9">
        <v>11527.4</v>
      </c>
      <c r="R9">
        <v>14901.8</v>
      </c>
      <c r="T9">
        <v>5143.2</v>
      </c>
      <c r="U9">
        <v>14901.8</v>
      </c>
      <c r="W9">
        <v>15256.6</v>
      </c>
      <c r="X9">
        <v>14901.8</v>
      </c>
    </row>
    <row r="10" spans="1:28" x14ac:dyDescent="0.3">
      <c r="B10">
        <v>8014.91</v>
      </c>
      <c r="C10">
        <v>15058.7</v>
      </c>
      <c r="E10" s="1">
        <v>9125.98</v>
      </c>
      <c r="F10" s="1">
        <v>15058.7</v>
      </c>
      <c r="H10">
        <v>11856.8</v>
      </c>
      <c r="I10">
        <v>15058.7</v>
      </c>
      <c r="K10" s="3">
        <v>18331.8</v>
      </c>
      <c r="L10" s="3">
        <v>15058.7</v>
      </c>
      <c r="N10">
        <v>7498.02</v>
      </c>
      <c r="O10">
        <v>15058.7</v>
      </c>
      <c r="Q10">
        <v>18456.400000000001</v>
      </c>
      <c r="R10">
        <v>15058.7</v>
      </c>
      <c r="T10">
        <v>6227.15</v>
      </c>
      <c r="U10">
        <v>15058.7</v>
      </c>
      <c r="W10">
        <v>18192.400000000001</v>
      </c>
      <c r="X10">
        <v>15058.7</v>
      </c>
    </row>
    <row r="11" spans="1:28" x14ac:dyDescent="0.3">
      <c r="B11">
        <v>7351.64</v>
      </c>
      <c r="C11">
        <v>15203.5</v>
      </c>
      <c r="E11" s="1">
        <v>8900.27</v>
      </c>
      <c r="F11" s="1">
        <v>15203.5</v>
      </c>
      <c r="H11">
        <v>10063</v>
      </c>
      <c r="I11">
        <v>15203.5</v>
      </c>
      <c r="K11" s="3">
        <v>15554.3</v>
      </c>
      <c r="L11" s="3">
        <v>15203.5</v>
      </c>
      <c r="N11">
        <v>7042.58</v>
      </c>
      <c r="O11">
        <v>15203.5</v>
      </c>
      <c r="Q11">
        <v>19063.599999999999</v>
      </c>
      <c r="R11">
        <v>15203.5</v>
      </c>
      <c r="T11">
        <v>6412.75</v>
      </c>
      <c r="U11">
        <v>15203.5</v>
      </c>
      <c r="W11">
        <v>16283</v>
      </c>
      <c r="X11">
        <v>15203.5</v>
      </c>
    </row>
    <row r="12" spans="1:28" x14ac:dyDescent="0.3">
      <c r="B12">
        <v>8143.59</v>
      </c>
      <c r="C12">
        <v>14877.2</v>
      </c>
      <c r="E12" s="1">
        <v>8836.15</v>
      </c>
      <c r="F12" s="1">
        <v>14877.2</v>
      </c>
      <c r="H12">
        <v>11312.5</v>
      </c>
      <c r="I12">
        <v>14877.2</v>
      </c>
      <c r="K12" s="3">
        <v>18336.599999999999</v>
      </c>
      <c r="L12" s="3">
        <v>14877.2</v>
      </c>
      <c r="N12">
        <v>8060.5</v>
      </c>
      <c r="O12">
        <v>14877.2</v>
      </c>
      <c r="Q12">
        <v>19066.8</v>
      </c>
      <c r="R12">
        <v>14877.2</v>
      </c>
      <c r="T12">
        <v>6621.5</v>
      </c>
      <c r="U12">
        <v>14877.2</v>
      </c>
      <c r="W12">
        <v>16891.400000000001</v>
      </c>
      <c r="X12">
        <v>14877.2</v>
      </c>
    </row>
    <row r="13" spans="1:28" x14ac:dyDescent="0.3">
      <c r="B13">
        <v>9282.35</v>
      </c>
      <c r="C13">
        <v>14976.4</v>
      </c>
      <c r="E13" s="1">
        <v>10476</v>
      </c>
      <c r="F13" s="1">
        <v>14976.4</v>
      </c>
      <c r="H13">
        <v>10257.700000000001</v>
      </c>
      <c r="I13">
        <v>14976.4</v>
      </c>
      <c r="K13" s="3">
        <v>17541.599999999999</v>
      </c>
      <c r="L13" s="3">
        <v>14976.4</v>
      </c>
      <c r="N13">
        <v>7784.18</v>
      </c>
      <c r="O13">
        <v>14976.4</v>
      </c>
      <c r="Q13">
        <v>17654</v>
      </c>
      <c r="R13">
        <v>14976.4</v>
      </c>
      <c r="T13">
        <v>6576.02</v>
      </c>
      <c r="U13">
        <v>14976.4</v>
      </c>
      <c r="W13">
        <v>17390</v>
      </c>
      <c r="X13">
        <v>14976.4</v>
      </c>
    </row>
    <row r="14" spans="1:28" x14ac:dyDescent="0.3">
      <c r="B14">
        <v>6540.57</v>
      </c>
      <c r="C14">
        <v>14456.5</v>
      </c>
      <c r="E14" s="1">
        <v>6584.05</v>
      </c>
      <c r="F14" s="1">
        <v>14456.5</v>
      </c>
      <c r="H14">
        <v>9331.69</v>
      </c>
      <c r="I14">
        <v>14456.5</v>
      </c>
      <c r="K14" s="3">
        <v>10518.1</v>
      </c>
      <c r="L14" s="3">
        <v>14456.5</v>
      </c>
      <c r="N14">
        <v>6443.08</v>
      </c>
      <c r="O14">
        <v>14456.5</v>
      </c>
      <c r="Q14">
        <v>14062.1</v>
      </c>
      <c r="R14">
        <v>14456.5</v>
      </c>
      <c r="T14">
        <v>5365.53</v>
      </c>
      <c r="U14">
        <v>14456.5</v>
      </c>
      <c r="W14">
        <v>14188.9</v>
      </c>
      <c r="X14">
        <v>14456.5</v>
      </c>
    </row>
    <row r="16" spans="1:28" x14ac:dyDescent="0.3">
      <c r="A16" t="s">
        <v>19</v>
      </c>
      <c r="B16">
        <f>SUM(B3:B14)</f>
        <v>90399.91</v>
      </c>
      <c r="C16">
        <f>SUM(C3:C14)</f>
        <v>176171.7</v>
      </c>
      <c r="E16">
        <f>SUM(E3:E14)</f>
        <v>98444.77</v>
      </c>
      <c r="F16">
        <f>SUM(F3:F14)</f>
        <v>176171.7</v>
      </c>
      <c r="H16">
        <f>SUM(H3:H14)</f>
        <v>120100.98999999999</v>
      </c>
      <c r="I16">
        <f>SUM(I3:I14)</f>
        <v>176171.7</v>
      </c>
      <c r="K16">
        <f>SUM(K3:K14)</f>
        <v>167915.1</v>
      </c>
      <c r="L16">
        <f>SUM(L3:L14)</f>
        <v>176171.7</v>
      </c>
      <c r="N16">
        <f>SUM(N3:N14)</f>
        <v>81285.17</v>
      </c>
      <c r="O16">
        <f>SUM(O3:O14)</f>
        <v>176171.7</v>
      </c>
      <c r="Q16">
        <f>SUM(Q3:Q14)</f>
        <v>178884.69999999998</v>
      </c>
      <c r="R16">
        <f>SUM(R3:R14)</f>
        <v>176171.7</v>
      </c>
      <c r="T16">
        <f>SUM(T3:T14)</f>
        <v>65598.63</v>
      </c>
      <c r="U16">
        <f>SUM(U3:U14)</f>
        <v>176171.7</v>
      </c>
      <c r="W16">
        <f>SUM(W3:W14)</f>
        <v>189798.1</v>
      </c>
      <c r="X16">
        <f>SUM(X3:X14)</f>
        <v>176171.7</v>
      </c>
    </row>
    <row r="17" spans="1:25" x14ac:dyDescent="0.3">
      <c r="A17" t="s">
        <v>20</v>
      </c>
      <c r="C17">
        <f>C16-B16</f>
        <v>85771.790000000008</v>
      </c>
      <c r="F17">
        <f>F16-E16</f>
        <v>77726.930000000008</v>
      </c>
      <c r="I17">
        <f>I16-H16</f>
        <v>56070.710000000021</v>
      </c>
      <c r="L17">
        <f>L16-K16</f>
        <v>8256.6000000000058</v>
      </c>
      <c r="O17">
        <f>O16-N16</f>
        <v>94886.530000000013</v>
      </c>
      <c r="R17">
        <f>R16-Q16</f>
        <v>-2712.9999999999709</v>
      </c>
      <c r="U17">
        <f>U16-T16</f>
        <v>110573.07</v>
      </c>
      <c r="X17">
        <f>X16-W16</f>
        <v>-13626.399999999994</v>
      </c>
    </row>
    <row r="18" spans="1:25" x14ac:dyDescent="0.3">
      <c r="A18" t="s">
        <v>21</v>
      </c>
      <c r="F18">
        <f>C17-F17</f>
        <v>8044.8600000000006</v>
      </c>
      <c r="G18">
        <f>1-F17/C17</f>
        <v>9.3793775319367834E-2</v>
      </c>
      <c r="L18">
        <f>I17-L17</f>
        <v>47814.110000000015</v>
      </c>
      <c r="M18">
        <f>1-L17/I17</f>
        <v>0.85274664793793398</v>
      </c>
      <c r="R18">
        <f>O17-R17</f>
        <v>97599.529999999984</v>
      </c>
      <c r="S18">
        <f>1-R17/O17</f>
        <v>1.0285920456781377</v>
      </c>
      <c r="X18">
        <f>U17-X17</f>
        <v>124199.47</v>
      </c>
      <c r="Y18">
        <f>1-X17/U17</f>
        <v>1.1232343463015</v>
      </c>
    </row>
    <row r="19" spans="1:25" x14ac:dyDescent="0.3">
      <c r="B19" t="s">
        <v>10</v>
      </c>
    </row>
    <row r="20" spans="1:25" x14ac:dyDescent="0.3">
      <c r="B20">
        <v>24850.1</v>
      </c>
      <c r="C20">
        <v>136681</v>
      </c>
      <c r="E20" s="2">
        <v>25530</v>
      </c>
      <c r="F20" s="2">
        <v>136681</v>
      </c>
      <c r="H20">
        <v>13936.5</v>
      </c>
      <c r="I20">
        <v>136681</v>
      </c>
      <c r="K20" s="4">
        <v>13577.5</v>
      </c>
      <c r="L20" s="4">
        <v>136681</v>
      </c>
      <c r="N20">
        <v>22626.3</v>
      </c>
      <c r="O20">
        <v>136681</v>
      </c>
      <c r="Q20">
        <v>23260.400000000001</v>
      </c>
      <c r="R20">
        <v>136681</v>
      </c>
      <c r="T20">
        <v>19961.400000000001</v>
      </c>
      <c r="U20">
        <v>136681</v>
      </c>
      <c r="W20">
        <v>21047.7</v>
      </c>
      <c r="X20">
        <v>136681</v>
      </c>
    </row>
    <row r="21" spans="1:25" x14ac:dyDescent="0.3">
      <c r="B21">
        <v>16698.2</v>
      </c>
      <c r="C21">
        <v>119047</v>
      </c>
      <c r="E21" s="2">
        <v>17915.599999999999</v>
      </c>
      <c r="F21" s="2">
        <v>119047</v>
      </c>
      <c r="H21">
        <v>7732.89</v>
      </c>
      <c r="I21">
        <v>119047</v>
      </c>
      <c r="K21" s="4">
        <v>8047.9</v>
      </c>
      <c r="L21" s="4">
        <v>119047</v>
      </c>
      <c r="N21">
        <v>14141.4</v>
      </c>
      <c r="O21">
        <v>119047</v>
      </c>
      <c r="Q21">
        <v>16152.8</v>
      </c>
      <c r="R21">
        <v>119047</v>
      </c>
      <c r="T21">
        <v>9345.9</v>
      </c>
      <c r="U21">
        <v>119047</v>
      </c>
      <c r="W21">
        <v>13590.9</v>
      </c>
      <c r="X21">
        <v>119047</v>
      </c>
    </row>
    <row r="22" spans="1:25" x14ac:dyDescent="0.3">
      <c r="B22">
        <v>25580.400000000001</v>
      </c>
      <c r="C22">
        <v>135863</v>
      </c>
      <c r="E22" s="2">
        <v>26628.400000000001</v>
      </c>
      <c r="F22" s="2">
        <v>135863</v>
      </c>
      <c r="H22">
        <v>15528.9</v>
      </c>
      <c r="I22">
        <v>135863</v>
      </c>
      <c r="K22" s="4">
        <v>14356.9</v>
      </c>
      <c r="L22" s="4">
        <v>135863</v>
      </c>
      <c r="N22">
        <v>23248.799999999999</v>
      </c>
      <c r="O22">
        <v>135863</v>
      </c>
      <c r="Q22">
        <v>26074.799999999999</v>
      </c>
      <c r="R22">
        <v>135863</v>
      </c>
      <c r="T22">
        <v>19335.3</v>
      </c>
      <c r="U22">
        <v>135863</v>
      </c>
      <c r="W22">
        <v>21761</v>
      </c>
      <c r="X22">
        <v>135863</v>
      </c>
    </row>
    <row r="23" spans="1:25" x14ac:dyDescent="0.3">
      <c r="B23">
        <v>17723.8</v>
      </c>
      <c r="C23">
        <v>132398</v>
      </c>
      <c r="E23" s="2">
        <v>18477.5</v>
      </c>
      <c r="F23" s="2">
        <v>132398</v>
      </c>
      <c r="H23">
        <v>8274.39</v>
      </c>
      <c r="I23">
        <v>132398</v>
      </c>
      <c r="K23" s="4">
        <v>8076.78</v>
      </c>
      <c r="L23" s="4">
        <v>132398</v>
      </c>
      <c r="N23">
        <v>15011.6</v>
      </c>
      <c r="O23">
        <v>132398</v>
      </c>
      <c r="Q23">
        <v>17479.099999999999</v>
      </c>
      <c r="R23">
        <v>132398</v>
      </c>
      <c r="T23">
        <v>11767.7</v>
      </c>
      <c r="U23">
        <v>132398</v>
      </c>
      <c r="W23">
        <v>14763</v>
      </c>
      <c r="X23">
        <v>132398</v>
      </c>
    </row>
    <row r="24" spans="1:25" x14ac:dyDescent="0.3">
      <c r="B24">
        <v>28336.6</v>
      </c>
      <c r="C24">
        <v>139577</v>
      </c>
      <c r="E24" s="2">
        <v>28433.1</v>
      </c>
      <c r="F24" s="2">
        <v>139577</v>
      </c>
      <c r="H24">
        <v>16828.900000000001</v>
      </c>
      <c r="I24">
        <v>139577</v>
      </c>
      <c r="K24" s="4">
        <v>16958.599999999999</v>
      </c>
      <c r="L24" s="4">
        <v>139577</v>
      </c>
      <c r="N24">
        <v>25950.6</v>
      </c>
      <c r="O24">
        <v>139577</v>
      </c>
      <c r="Q24">
        <v>28625.4</v>
      </c>
      <c r="R24">
        <v>139577</v>
      </c>
      <c r="T24">
        <v>23066.1</v>
      </c>
      <c r="U24">
        <v>139577</v>
      </c>
      <c r="W24">
        <v>25093.7</v>
      </c>
      <c r="X24">
        <v>139577</v>
      </c>
    </row>
    <row r="25" spans="1:25" x14ac:dyDescent="0.3">
      <c r="B25">
        <v>28673.1</v>
      </c>
      <c r="C25">
        <v>140124</v>
      </c>
      <c r="E25" s="2">
        <v>29350.400000000001</v>
      </c>
      <c r="F25" s="2">
        <v>140124</v>
      </c>
      <c r="H25">
        <v>18325</v>
      </c>
      <c r="I25">
        <v>140124</v>
      </c>
      <c r="K25" s="4">
        <v>18367.400000000001</v>
      </c>
      <c r="L25" s="4">
        <v>140124</v>
      </c>
      <c r="N25">
        <v>26243.7</v>
      </c>
      <c r="O25">
        <v>140124</v>
      </c>
      <c r="Q25">
        <v>28632.9</v>
      </c>
      <c r="R25">
        <v>140124</v>
      </c>
      <c r="T25">
        <v>29055.5</v>
      </c>
      <c r="U25">
        <v>140124</v>
      </c>
      <c r="W25">
        <v>25187.200000000001</v>
      </c>
      <c r="X25">
        <v>140124</v>
      </c>
    </row>
    <row r="26" spans="1:25" x14ac:dyDescent="0.3">
      <c r="B26">
        <v>28617.5</v>
      </c>
      <c r="C26">
        <v>142832</v>
      </c>
      <c r="E26" s="2">
        <v>28917.3</v>
      </c>
      <c r="F26" s="2">
        <v>142832</v>
      </c>
      <c r="H26">
        <v>19766</v>
      </c>
      <c r="I26">
        <v>142832</v>
      </c>
      <c r="K26" s="4">
        <v>18874.7</v>
      </c>
      <c r="L26" s="4">
        <v>142832</v>
      </c>
      <c r="N26">
        <v>24778.5</v>
      </c>
      <c r="O26">
        <v>142832</v>
      </c>
      <c r="Q26">
        <v>28250.9</v>
      </c>
      <c r="R26">
        <v>142832</v>
      </c>
      <c r="T26">
        <v>24069.3</v>
      </c>
      <c r="U26">
        <v>142832</v>
      </c>
      <c r="W26">
        <v>26357.1</v>
      </c>
      <c r="X26">
        <v>142832</v>
      </c>
    </row>
    <row r="27" spans="1:25" x14ac:dyDescent="0.3">
      <c r="B27">
        <v>31599.200000000001</v>
      </c>
      <c r="C27">
        <v>147121</v>
      </c>
      <c r="E27" s="2">
        <v>31931.3</v>
      </c>
      <c r="F27" s="2">
        <v>147121</v>
      </c>
      <c r="H27">
        <v>20738.599999999999</v>
      </c>
      <c r="I27">
        <v>147121</v>
      </c>
      <c r="K27" s="4">
        <v>20419.3</v>
      </c>
      <c r="L27" s="4">
        <v>147121</v>
      </c>
      <c r="N27">
        <v>28747.200000000001</v>
      </c>
      <c r="O27">
        <v>147121</v>
      </c>
      <c r="Q27">
        <v>31078.2</v>
      </c>
      <c r="R27">
        <v>147121</v>
      </c>
      <c r="T27">
        <v>28837</v>
      </c>
      <c r="U27">
        <v>147121</v>
      </c>
      <c r="W27">
        <v>28273.4</v>
      </c>
      <c r="X27">
        <v>147121</v>
      </c>
    </row>
    <row r="28" spans="1:25" x14ac:dyDescent="0.3">
      <c r="B28">
        <v>28788.1</v>
      </c>
      <c r="C28">
        <v>140368</v>
      </c>
      <c r="E28" s="2">
        <v>28739.9</v>
      </c>
      <c r="F28" s="2">
        <v>140368</v>
      </c>
      <c r="H28">
        <v>18376.8</v>
      </c>
      <c r="I28">
        <v>140368</v>
      </c>
      <c r="K28" s="4">
        <v>18131.8</v>
      </c>
      <c r="L28" s="4">
        <v>140368</v>
      </c>
      <c r="N28">
        <v>26907.1</v>
      </c>
      <c r="O28">
        <v>140368</v>
      </c>
      <c r="Q28">
        <v>28152.2</v>
      </c>
      <c r="R28">
        <v>140368</v>
      </c>
      <c r="T28">
        <v>24798.799999999999</v>
      </c>
      <c r="U28">
        <v>140368</v>
      </c>
      <c r="W28">
        <v>24842.2</v>
      </c>
      <c r="X28">
        <v>140368</v>
      </c>
    </row>
    <row r="29" spans="1:25" x14ac:dyDescent="0.3">
      <c r="B29">
        <v>32493.8</v>
      </c>
      <c r="C29">
        <v>142469</v>
      </c>
      <c r="E29" s="2">
        <v>31415.7</v>
      </c>
      <c r="F29" s="2">
        <v>142469</v>
      </c>
      <c r="H29">
        <v>22316.9</v>
      </c>
      <c r="I29">
        <v>142469</v>
      </c>
      <c r="K29" s="4">
        <v>20289.7</v>
      </c>
      <c r="L29" s="4">
        <v>142469</v>
      </c>
      <c r="N29">
        <v>30286.2</v>
      </c>
      <c r="O29">
        <v>142469</v>
      </c>
      <c r="Q29">
        <v>30938.3</v>
      </c>
      <c r="R29">
        <v>142469</v>
      </c>
      <c r="T29">
        <v>31694.5</v>
      </c>
      <c r="U29">
        <v>142469</v>
      </c>
      <c r="W29">
        <v>28450.2</v>
      </c>
      <c r="X29">
        <v>142469</v>
      </c>
    </row>
    <row r="30" spans="1:25" x14ac:dyDescent="0.3">
      <c r="B30">
        <v>26037</v>
      </c>
      <c r="C30">
        <v>137239</v>
      </c>
      <c r="E30" s="2">
        <v>26037.5</v>
      </c>
      <c r="F30" s="2">
        <v>137239</v>
      </c>
      <c r="H30">
        <v>16073.6</v>
      </c>
      <c r="I30">
        <v>137239</v>
      </c>
      <c r="K30" s="4">
        <v>13720.5</v>
      </c>
      <c r="L30" s="4">
        <v>137239</v>
      </c>
      <c r="N30">
        <v>24212.7</v>
      </c>
      <c r="O30">
        <v>137239</v>
      </c>
      <c r="Q30">
        <v>24002.1</v>
      </c>
      <c r="R30">
        <v>137239</v>
      </c>
      <c r="T30">
        <v>24749.200000000001</v>
      </c>
      <c r="U30">
        <v>137239</v>
      </c>
      <c r="W30">
        <v>22464.9</v>
      </c>
      <c r="X30">
        <v>137239</v>
      </c>
    </row>
    <row r="31" spans="1:25" x14ac:dyDescent="0.3">
      <c r="B31">
        <v>24918.7</v>
      </c>
      <c r="C31">
        <v>135534</v>
      </c>
      <c r="E31" s="2">
        <v>24975</v>
      </c>
      <c r="F31" s="2">
        <v>135534</v>
      </c>
      <c r="H31">
        <v>14582</v>
      </c>
      <c r="I31">
        <v>135534</v>
      </c>
      <c r="K31" s="4">
        <v>13015.7</v>
      </c>
      <c r="L31" s="4">
        <v>135534</v>
      </c>
      <c r="N31">
        <v>23179.1</v>
      </c>
      <c r="O31">
        <v>135534</v>
      </c>
      <c r="Q31">
        <v>22985.599999999999</v>
      </c>
      <c r="R31">
        <v>135534</v>
      </c>
      <c r="T31">
        <v>19926</v>
      </c>
      <c r="U31">
        <v>135534</v>
      </c>
      <c r="W31">
        <v>19826.099999999999</v>
      </c>
      <c r="X31">
        <v>135534</v>
      </c>
    </row>
    <row r="33" spans="1:25" x14ac:dyDescent="0.3">
      <c r="B33">
        <f>SUM(B20:B31)</f>
        <v>314316.50000000006</v>
      </c>
      <c r="C33">
        <f>SUM(C20:C31)</f>
        <v>1649253</v>
      </c>
      <c r="E33">
        <f>SUM(E20:E31)</f>
        <v>318351.69999999995</v>
      </c>
      <c r="F33">
        <f>SUM(F20:F31)</f>
        <v>1649253</v>
      </c>
      <c r="H33">
        <f>SUM(H20:H31)</f>
        <v>192480.47999999998</v>
      </c>
      <c r="I33">
        <f>SUM(I20:I31)</f>
        <v>1649253</v>
      </c>
      <c r="K33">
        <f>SUM(K20:K31)</f>
        <v>183836.78000000003</v>
      </c>
      <c r="L33">
        <f>SUM(L20:L31)</f>
        <v>1649253</v>
      </c>
      <c r="N33">
        <f>SUM(N20:N31)</f>
        <v>285333.2</v>
      </c>
      <c r="O33">
        <f>SUM(O20:O31)</f>
        <v>1649253</v>
      </c>
      <c r="Q33">
        <f>SUM(Q20:Q31)</f>
        <v>305632.69999999995</v>
      </c>
      <c r="R33">
        <f>SUM(R20:R31)</f>
        <v>1649253</v>
      </c>
      <c r="T33">
        <f>SUM(T20:T31)</f>
        <v>266606.69999999995</v>
      </c>
      <c r="U33">
        <f>SUM(U20:U31)</f>
        <v>1649253</v>
      </c>
      <c r="W33">
        <f>SUM(W20:W31)</f>
        <v>271657.40000000002</v>
      </c>
      <c r="X33">
        <f>SUM(X20:X31)</f>
        <v>1649253</v>
      </c>
    </row>
    <row r="34" spans="1:25" x14ac:dyDescent="0.3">
      <c r="A34" t="s">
        <v>22</v>
      </c>
      <c r="C34">
        <f>C33-B33</f>
        <v>1334936.5</v>
      </c>
      <c r="F34">
        <f>F33-E33</f>
        <v>1330901.3</v>
      </c>
      <c r="G34">
        <f>1-F34/C34</f>
        <v>3.0227655023290501E-3</v>
      </c>
      <c r="I34">
        <f>I33-H33</f>
        <v>1456772.52</v>
      </c>
      <c r="L34">
        <f>L33-K33</f>
        <v>1465416.22</v>
      </c>
      <c r="M34">
        <f>1-L34/I34</f>
        <v>-5.9334589864448173E-3</v>
      </c>
      <c r="O34">
        <f>O33-N33</f>
        <v>1363919.8</v>
      </c>
      <c r="R34">
        <f>R33-Q33</f>
        <v>1343620.3</v>
      </c>
      <c r="S34">
        <f>1-R34/O34</f>
        <v>1.4883206475923338E-2</v>
      </c>
      <c r="U34">
        <f>U33-T33</f>
        <v>1382646.3</v>
      </c>
      <c r="X34">
        <f>X33-W33</f>
        <v>1377595.6</v>
      </c>
      <c r="Y34">
        <f>1-X34/U34</f>
        <v>3.6529226599745224E-3</v>
      </c>
    </row>
    <row r="35" spans="1:25" x14ac:dyDescent="0.3">
      <c r="A35" t="s">
        <v>24</v>
      </c>
      <c r="F35">
        <f>C34-F34</f>
        <v>4035.1999999999534</v>
      </c>
      <c r="L35">
        <f>I34-L34</f>
        <v>-8643.6999999999534</v>
      </c>
      <c r="R35">
        <f>O34-R34</f>
        <v>20299.5</v>
      </c>
      <c r="X35">
        <f>U34-X34</f>
        <v>5050.6999999999534</v>
      </c>
    </row>
    <row r="36" spans="1:25" x14ac:dyDescent="0.3">
      <c r="A36" t="s">
        <v>23</v>
      </c>
      <c r="C36">
        <f>C17+C34</f>
        <v>1420708.29</v>
      </c>
      <c r="F36">
        <f>F17+F34</f>
        <v>1408628.23</v>
      </c>
      <c r="I36">
        <f>I17+I34</f>
        <v>1512843.23</v>
      </c>
      <c r="L36">
        <f>L17+L34</f>
        <v>1473672.82</v>
      </c>
      <c r="O36">
        <f>O17+O34</f>
        <v>1458806.33</v>
      </c>
      <c r="R36">
        <f>R17+R34</f>
        <v>1340907.3</v>
      </c>
      <c r="U36">
        <f>U17+U34</f>
        <v>1493219.37</v>
      </c>
      <c r="X36">
        <f>X17+X34</f>
        <v>1363969.2000000002</v>
      </c>
    </row>
    <row r="37" spans="1:25" x14ac:dyDescent="0.3">
      <c r="A37" t="s">
        <v>25</v>
      </c>
      <c r="F37">
        <f>C36-F36</f>
        <v>12080.060000000056</v>
      </c>
      <c r="L37">
        <f>I36-L36</f>
        <v>39170.409999999916</v>
      </c>
      <c r="R37">
        <f>O36-R36</f>
        <v>117899.03000000003</v>
      </c>
      <c r="X37">
        <f>U36-X36</f>
        <v>129250.16999999993</v>
      </c>
    </row>
    <row r="39" spans="1:25" x14ac:dyDescent="0.3">
      <c r="E39" t="s">
        <v>26</v>
      </c>
      <c r="F39">
        <f>F18/F37</f>
        <v>0.66596192403017562</v>
      </c>
      <c r="L39">
        <f>L18/L37</f>
        <v>1.2206691224319612</v>
      </c>
      <c r="R39">
        <f>R18/R37</f>
        <v>0.82782301092723121</v>
      </c>
      <c r="X39">
        <f>X18/X37</f>
        <v>0.96092306880524858</v>
      </c>
    </row>
    <row r="40" spans="1:25" x14ac:dyDescent="0.3">
      <c r="E40" t="s">
        <v>27</v>
      </c>
      <c r="F40">
        <f>F35/F37</f>
        <v>0.33403807596981594</v>
      </c>
      <c r="L40">
        <f>L35/L37</f>
        <v>-0.22066912243195749</v>
      </c>
      <c r="R40">
        <f>R35/R37</f>
        <v>0.1721769890727684</v>
      </c>
      <c r="X40">
        <f>X35/X37</f>
        <v>3.9076931194751668E-2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2023-05-16T14:43:45Z</dcterms:created>
  <dcterms:modified xsi:type="dcterms:W3CDTF">2023-05-18T00:00:34Z</dcterms:modified>
</cp:coreProperties>
</file>