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F5647123-2156-465A-AF6E-90A775B22B57}"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Inputs!$C$158</definedName>
    <definedName name="AnnualCurtailmentRevenue">Inputs!$C$159</definedName>
    <definedName name="AnnualLandLease">Inputs!$D$204</definedName>
    <definedName name="AnnualOMCapacity">Inputs!$D$162</definedName>
    <definedName name="AnnualOMFixed">Inputs!$D$161</definedName>
    <definedName name="AnnualOMProduction">Inputs!$D$163</definedName>
    <definedName name="AnnualPBIFederal">Inputs!$D$168</definedName>
    <definedName name="AnnualPBIOther">Inputs!$D$171</definedName>
    <definedName name="AnnualPBIState">Inputs!$D$169</definedName>
    <definedName name="AnnualPBIUtility">Inputs!$D$170</definedName>
    <definedName name="AnnualPPAPrice">Inputs!$C$155</definedName>
    <definedName name="AnnualPTCFederal">Inputs!$D$173</definedName>
    <definedName name="AnnualPTCState">Inputs!$D$174</definedName>
    <definedName name="AnnualTaxFederal">Inputs!$C$166</definedName>
    <definedName name="AnnualTaxState">Inputs!$C$165</definedName>
    <definedName name="batt_annual_discharge_energy">Inputs!$C$152</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battery_replacement_cost">Inputs!$C$181</definedName>
    <definedName name="cf_disbursement_debtservice">Inputs!$C$196</definedName>
    <definedName name="cf_energy_net">Inputs!$C$150</definedName>
    <definedName name="cf_energy_purchases">Inputs!$C$149</definedName>
    <definedName name="cf_energy_sales">Inputs!$C$148</definedName>
    <definedName name="cf_energy_without_battery">Inputs!$C$151</definedName>
    <definedName name="cf_fuelcell_replacement_cost">Inputs!$C$186</definedName>
    <definedName name="cf_funding_debtservice">Inputs!$C$195</definedName>
    <definedName name="cf_om_capacity1_expense">Inputs!$C$179</definedName>
    <definedName name="cf_om_capacity2_expense">Inputs!$C$184</definedName>
    <definedName name="cf_om_fixed1_expense">Inputs!$C$178</definedName>
    <definedName name="cf_om_fixed2_expense">Inputs!$C$183</definedName>
    <definedName name="cf_om_fuel_expense">Inputs!$C$189</definedName>
    <definedName name="cf_om_opt_fuel_1_expense">Inputs!$C$190</definedName>
    <definedName name="cf_om_opt_fuel_2_expense">Inputs!$C$191</definedName>
    <definedName name="cf_om_production1_expense">Inputs!$C$180</definedName>
    <definedName name="cf_om_production2_expense">Inputs!$C$185</definedName>
    <definedName name="cf_recapitalization">Inputs!$C$193</definedName>
    <definedName name="cf_reserve_debtservice">Inputs!$C$197</definedName>
    <definedName name="cf_utility_bill">Inputs!$C$176</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custom_percent">Inputs!$C$142</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Inputs!$D$143</definedName>
    <definedName name="depr_bonus_fed_custom">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Inputs!$E$143</definedName>
    <definedName name="depr_bonus_sta_custom">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custom_schedule">Inputs!$D$199</definedName>
    <definedName name="depr_itc_fed_custom">Inputs!$F$142</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custom">Inputs!$G$142</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flip_target_year">Inputs!$C$32</definedName>
    <definedName name="fuelcell_annual_energy_discharged">Inputs!$C$153</definedName>
    <definedName name="FuelCellFuel">Inputs!$C$187</definedName>
    <definedName name="GrossRevenue">Inputs!$C$156</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Inputs!$C$31</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RevenueSelfConsumption">Inputs!$C$157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Inputs!$C$201</definedName>
    <definedName name="StorageDischarge">Inputs!$C$202</definedName>
    <definedName name="system_capacity">Inputs!$C$3</definedName>
    <definedName name="system_heat_rate">Inputs!$C$26</definedName>
    <definedName name="term_int_rate">Inputs!$C$66</definedName>
    <definedName name="term_tenor">Inputs!$C$64</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7" i="7" l="1" a="1"/>
  <c r="B57" i="7" s="1"/>
  <c r="B159" i="7" a="1"/>
  <c r="B159" i="7" s="1"/>
  <c r="B51" i="7" a="1"/>
  <c r="G51" i="7" s="1"/>
  <c r="W51" i="7"/>
  <c r="AE51" i="7"/>
  <c r="I52" i="7"/>
  <c r="N52" i="7"/>
  <c r="AD52" i="7"/>
  <c r="AJ52" i="7"/>
  <c r="D53" i="7"/>
  <c r="E53" i="7"/>
  <c r="O53" i="7"/>
  <c r="P53" i="7"/>
  <c r="Y53" i="7"/>
  <c r="AA53" i="7"/>
  <c r="AJ53" i="7"/>
  <c r="AK53" i="7"/>
  <c r="F54" i="7"/>
  <c r="G54" i="7"/>
  <c r="P54" i="7"/>
  <c r="R54" i="7"/>
  <c r="AA54" i="7"/>
  <c r="AB54" i="7"/>
  <c r="AL54" i="7"/>
  <c r="AM54" i="7"/>
  <c r="G55" i="7"/>
  <c r="I55" i="7"/>
  <c r="R55" i="7"/>
  <c r="S55" i="7"/>
  <c r="AC55" i="7"/>
  <c r="AD55" i="7"/>
  <c r="AM55" i="7"/>
  <c r="AO55" i="7"/>
  <c r="B8" i="7" a="1"/>
  <c r="C8" i="7" s="1"/>
  <c r="B46" i="7" a="1"/>
  <c r="C46" i="7" s="1"/>
  <c r="B158" i="7" a="1"/>
  <c r="B158" i="7" s="1"/>
  <c r="AN58" i="7" l="1"/>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6" i="7"/>
  <c r="AP14" i="7"/>
  <c r="AB559" i="7"/>
  <c r="AB555" i="7"/>
  <c r="AB528" i="7"/>
  <c r="AB522" i="7"/>
  <c r="AB146" i="7"/>
  <c r="AB14" i="7"/>
  <c r="G7" i="7"/>
  <c r="G559" i="7"/>
  <c r="G555" i="7"/>
  <c r="G528" i="7"/>
  <c r="G522" i="7"/>
  <c r="G146" i="7"/>
  <c r="G14" i="7"/>
  <c r="Q559" i="7"/>
  <c r="Q555" i="7"/>
  <c r="Q528" i="7"/>
  <c r="Q522" i="7"/>
  <c r="Q146" i="7"/>
  <c r="Q14" i="7"/>
  <c r="AM559" i="7"/>
  <c r="AM555" i="7"/>
  <c r="AM528" i="7"/>
  <c r="AM522" i="7"/>
  <c r="AM146" i="7"/>
  <c r="AM14" i="7"/>
  <c r="R559" i="7"/>
  <c r="R555" i="7"/>
  <c r="R528" i="7"/>
  <c r="R522" i="7"/>
  <c r="R146" i="7"/>
  <c r="R14" i="7"/>
  <c r="D7" i="7"/>
  <c r="D559" i="7"/>
  <c r="D555" i="7"/>
  <c r="D528" i="7"/>
  <c r="D522" i="7"/>
  <c r="D146" i="7"/>
  <c r="D14" i="7"/>
  <c r="AN559" i="7"/>
  <c r="AN555" i="7"/>
  <c r="AN528" i="7"/>
  <c r="AN522" i="7"/>
  <c r="AN146" i="7"/>
  <c r="AN14" i="7"/>
  <c r="X559" i="7"/>
  <c r="X555" i="7"/>
  <c r="X528" i="7"/>
  <c r="X522" i="7"/>
  <c r="X146" i="7"/>
  <c r="X14" i="7"/>
  <c r="J559" i="7"/>
  <c r="J555" i="7"/>
  <c r="J528" i="7"/>
  <c r="J522" i="7"/>
  <c r="J146" i="7"/>
  <c r="J14" i="7"/>
  <c r="U559" i="7"/>
  <c r="U555" i="7"/>
  <c r="U528" i="7"/>
  <c r="U522" i="7"/>
  <c r="U146" i="7"/>
  <c r="U14" i="7"/>
  <c r="Y559" i="7"/>
  <c r="Y555" i="7"/>
  <c r="Y528" i="7"/>
  <c r="Y522" i="7"/>
  <c r="Y146" i="7"/>
  <c r="Y14" i="7"/>
  <c r="AC559" i="7"/>
  <c r="AC555" i="7"/>
  <c r="AC528" i="7"/>
  <c r="AC522" i="7"/>
  <c r="AC146" i="7"/>
  <c r="AC14" i="7"/>
  <c r="O559" i="7"/>
  <c r="O555" i="7"/>
  <c r="O528" i="7"/>
  <c r="O522" i="7"/>
  <c r="O146" i="7"/>
  <c r="O14" i="7"/>
  <c r="S559" i="7"/>
  <c r="S555" i="7"/>
  <c r="S528" i="7"/>
  <c r="S522" i="7"/>
  <c r="S146" i="7"/>
  <c r="S14" i="7"/>
  <c r="E559" i="7"/>
  <c r="E555" i="7"/>
  <c r="E528" i="7"/>
  <c r="E522" i="7"/>
  <c r="E146" i="7"/>
  <c r="E14" i="7"/>
  <c r="AK559" i="7"/>
  <c r="AK555" i="7"/>
  <c r="AK528" i="7"/>
  <c r="AK522" i="7"/>
  <c r="AK146" i="7"/>
  <c r="AK14" i="7"/>
  <c r="F559" i="7"/>
  <c r="F555" i="7"/>
  <c r="F528" i="7"/>
  <c r="F522" i="7"/>
  <c r="F146" i="7"/>
  <c r="F14" i="7"/>
  <c r="C7" i="7"/>
  <c r="C563" i="7"/>
  <c r="C559" i="7"/>
  <c r="C555" i="7"/>
  <c r="C528" i="7"/>
  <c r="C522" i="7"/>
  <c r="C146" i="7"/>
  <c r="C14" i="7"/>
  <c r="AF559" i="7"/>
  <c r="AF555" i="7"/>
  <c r="AF528" i="7"/>
  <c r="AF522" i="7"/>
  <c r="AF146" i="7"/>
  <c r="AF14" i="7"/>
  <c r="AJ559" i="7"/>
  <c r="AJ555" i="7"/>
  <c r="AJ528" i="7"/>
  <c r="AJ522" i="7"/>
  <c r="AJ146" i="7"/>
  <c r="AJ14" i="7"/>
  <c r="H559" i="7"/>
  <c r="H555" i="7"/>
  <c r="H528" i="7"/>
  <c r="H522" i="7"/>
  <c r="H146" i="7"/>
  <c r="H14" i="7"/>
  <c r="AE559" i="7"/>
  <c r="AE555" i="7"/>
  <c r="AE528" i="7"/>
  <c r="AE522" i="7"/>
  <c r="AE146" i="7"/>
  <c r="AE14" i="7"/>
  <c r="AI559" i="7"/>
  <c r="AI555" i="7"/>
  <c r="AI528" i="7"/>
  <c r="AI522" i="7"/>
  <c r="AI146" i="7"/>
  <c r="AI14" i="7"/>
  <c r="N559" i="7"/>
  <c r="N555" i="7"/>
  <c r="N528" i="7"/>
  <c r="N522" i="7"/>
  <c r="N146" i="7"/>
  <c r="N14" i="7"/>
  <c r="K559" i="7"/>
  <c r="K555" i="7"/>
  <c r="K528" i="7"/>
  <c r="K522" i="7"/>
  <c r="K146" i="7"/>
  <c r="K14" i="7"/>
  <c r="V7" i="7"/>
  <c r="V559" i="7"/>
  <c r="V555" i="7"/>
  <c r="V528" i="7"/>
  <c r="V522" i="7"/>
  <c r="V146" i="7"/>
  <c r="V14" i="7"/>
  <c r="AG559" i="7"/>
  <c r="AG555" i="7"/>
  <c r="AG528" i="7"/>
  <c r="AG522" i="7"/>
  <c r="AG146" i="7"/>
  <c r="AG14" i="7"/>
  <c r="Z559" i="7"/>
  <c r="Z555" i="7"/>
  <c r="Z528" i="7"/>
  <c r="Z522" i="7"/>
  <c r="Z146" i="7"/>
  <c r="Z14" i="7"/>
  <c r="L559" i="7"/>
  <c r="L555" i="7"/>
  <c r="L528" i="7"/>
  <c r="L522" i="7"/>
  <c r="L146" i="7"/>
  <c r="L14" i="7"/>
  <c r="AD559" i="7"/>
  <c r="AD555" i="7"/>
  <c r="AD528" i="7"/>
  <c r="AD522" i="7"/>
  <c r="AD146" i="7"/>
  <c r="AD14" i="7"/>
  <c r="W559" i="7"/>
  <c r="W555" i="7"/>
  <c r="W528" i="7"/>
  <c r="W522" i="7"/>
  <c r="W146" i="7"/>
  <c r="W14" i="7"/>
  <c r="P559" i="7"/>
  <c r="P555" i="7"/>
  <c r="P528" i="7"/>
  <c r="P522" i="7"/>
  <c r="P146" i="7"/>
  <c r="P14" i="7"/>
  <c r="I559" i="7"/>
  <c r="I555" i="7"/>
  <c r="I528" i="7"/>
  <c r="I522" i="7"/>
  <c r="I146" i="7"/>
  <c r="I14" i="7"/>
  <c r="AO559" i="7"/>
  <c r="AO555" i="7"/>
  <c r="AO528" i="7"/>
  <c r="AO522" i="7"/>
  <c r="AO146" i="7"/>
  <c r="AO14" i="7"/>
  <c r="AL559" i="7"/>
  <c r="AL555" i="7"/>
  <c r="AL528" i="7"/>
  <c r="AL522" i="7"/>
  <c r="AL146" i="7"/>
  <c r="AL14" i="7"/>
  <c r="AA559" i="7"/>
  <c r="AA555" i="7"/>
  <c r="AA528" i="7"/>
  <c r="AA522" i="7"/>
  <c r="AA146" i="7"/>
  <c r="AA14" i="7"/>
  <c r="T559" i="7"/>
  <c r="T555" i="7"/>
  <c r="T528" i="7"/>
  <c r="T522" i="7"/>
  <c r="T146" i="7"/>
  <c r="T14" i="7"/>
  <c r="M559" i="7"/>
  <c r="M555" i="7"/>
  <c r="M528" i="7"/>
  <c r="M522" i="7"/>
  <c r="M146" i="7"/>
  <c r="M14" i="7"/>
  <c r="AH559" i="7"/>
  <c r="AH555" i="7"/>
  <c r="AH528" i="7"/>
  <c r="AH522"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2" i="7"/>
  <c r="B606" i="7"/>
  <c r="C2" i="7" l="1"/>
  <c r="C59" i="7" s="1"/>
  <c r="C29" i="7" l="1"/>
  <c r="C606" i="7"/>
  <c r="C612" i="7"/>
  <c r="D2" i="7"/>
  <c r="D59" i="7" s="1"/>
  <c r="C56" i="7"/>
  <c r="C44" i="1"/>
  <c r="C45" i="1"/>
  <c r="D29" i="7" l="1"/>
  <c r="E2" i="7"/>
  <c r="E59" i="7" s="1"/>
  <c r="D606" i="7"/>
  <c r="D612"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29" i="7" l="1"/>
  <c r="F2" i="7"/>
  <c r="F59" i="7" s="1"/>
  <c r="E606" i="7"/>
  <c r="E612" i="7"/>
  <c r="E56" i="7"/>
  <c r="G390" i="7"/>
  <c r="P254" i="7"/>
  <c r="G254" i="7"/>
  <c r="C144" i="1"/>
  <c r="B253" i="7" s="1"/>
  <c r="F29" i="7" l="1"/>
  <c r="G2" i="7"/>
  <c r="G59" i="7" s="1"/>
  <c r="F612" i="7"/>
  <c r="F606" i="7"/>
  <c r="F56" i="7"/>
  <c r="B430" i="7"/>
  <c r="B429" i="7"/>
  <c r="C422" i="7" a="1"/>
  <c r="D422" i="7" s="1"/>
  <c r="M389" i="7"/>
  <c r="M388" i="7"/>
  <c r="B389" i="7"/>
  <c r="B294" i="7"/>
  <c r="B293" i="7"/>
  <c r="C286" i="7" a="1"/>
  <c r="D286" i="7" s="1"/>
  <c r="B286" i="7"/>
  <c r="B285" i="7"/>
  <c r="M253" i="7"/>
  <c r="M252" i="7"/>
  <c r="B252" i="7"/>
  <c r="G29" i="7" l="1"/>
  <c r="H2" i="7"/>
  <c r="H59" i="7" s="1"/>
  <c r="G606" i="7"/>
  <c r="G612"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29" i="7" l="1"/>
  <c r="I2" i="7"/>
  <c r="I59" i="7" s="1"/>
  <c r="H612" i="7"/>
  <c r="H606"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29" i="7" l="1"/>
  <c r="J2" i="7"/>
  <c r="J59" i="7" s="1"/>
  <c r="I612" i="7"/>
  <c r="I606" i="7"/>
  <c r="I56" i="7"/>
  <c r="B602" i="7" a="1"/>
  <c r="C602" i="7" s="1"/>
  <c r="B601" i="7" a="1"/>
  <c r="C601" i="7" s="1"/>
  <c r="B600" i="7" a="1"/>
  <c r="B600" i="7" s="1"/>
  <c r="J29" i="7" l="1"/>
  <c r="K2" i="7"/>
  <c r="K59" i="7" s="1"/>
  <c r="J612" i="7"/>
  <c r="J606" i="7"/>
  <c r="J56" i="7"/>
  <c r="AO601" i="7"/>
  <c r="AG601" i="7"/>
  <c r="Y601" i="7"/>
  <c r="Q601" i="7"/>
  <c r="AL601" i="7"/>
  <c r="AD601" i="7"/>
  <c r="V601" i="7"/>
  <c r="N601" i="7"/>
  <c r="F601" i="7"/>
  <c r="AK601" i="7"/>
  <c r="AC601" i="7"/>
  <c r="U601" i="7"/>
  <c r="M601" i="7"/>
  <c r="E601" i="7"/>
  <c r="AP601" i="7"/>
  <c r="AH601" i="7"/>
  <c r="Z601" i="7"/>
  <c r="R601" i="7"/>
  <c r="J601" i="7"/>
  <c r="B601" i="7"/>
  <c r="I601" i="7"/>
  <c r="AL602" i="7"/>
  <c r="AD602" i="7"/>
  <c r="V602" i="7"/>
  <c r="N602" i="7"/>
  <c r="F602" i="7"/>
  <c r="AK602" i="7"/>
  <c r="AC602" i="7"/>
  <c r="U602" i="7"/>
  <c r="M602" i="7"/>
  <c r="E602" i="7"/>
  <c r="AN602" i="7"/>
  <c r="AJ602" i="7"/>
  <c r="AF602" i="7"/>
  <c r="AB602" i="7"/>
  <c r="X602" i="7"/>
  <c r="T602" i="7"/>
  <c r="P602" i="7"/>
  <c r="L602" i="7"/>
  <c r="H602" i="7"/>
  <c r="D602" i="7"/>
  <c r="AP602" i="7"/>
  <c r="AH602" i="7"/>
  <c r="Z602" i="7"/>
  <c r="R602" i="7"/>
  <c r="J602" i="7"/>
  <c r="B602" i="7"/>
  <c r="C599" i="7" s="1"/>
  <c r="AO602" i="7"/>
  <c r="AG602" i="7"/>
  <c r="Y602" i="7"/>
  <c r="Q602" i="7"/>
  <c r="I602" i="7"/>
  <c r="AM602" i="7"/>
  <c r="AI602" i="7"/>
  <c r="AE602" i="7"/>
  <c r="AA602" i="7"/>
  <c r="W602" i="7"/>
  <c r="S602" i="7"/>
  <c r="O602" i="7"/>
  <c r="K602" i="7"/>
  <c r="G602" i="7"/>
  <c r="AN601" i="7"/>
  <c r="AJ601" i="7"/>
  <c r="AF601" i="7"/>
  <c r="AB601" i="7"/>
  <c r="X601" i="7"/>
  <c r="T601" i="7"/>
  <c r="P601" i="7"/>
  <c r="L601" i="7"/>
  <c r="H601" i="7"/>
  <c r="D601" i="7"/>
  <c r="AM601" i="7"/>
  <c r="AI601" i="7"/>
  <c r="AE601" i="7"/>
  <c r="AA601" i="7"/>
  <c r="W601" i="7"/>
  <c r="S601" i="7"/>
  <c r="O601" i="7"/>
  <c r="K601" i="7"/>
  <c r="G601" i="7"/>
  <c r="AN600" i="7"/>
  <c r="AF600" i="7"/>
  <c r="X600" i="7"/>
  <c r="P600" i="7"/>
  <c r="H600" i="7"/>
  <c r="AM600" i="7"/>
  <c r="AE600" i="7"/>
  <c r="AA600" i="7"/>
  <c r="W600" i="7"/>
  <c r="S600" i="7"/>
  <c r="O600" i="7"/>
  <c r="K600" i="7"/>
  <c r="G600" i="7"/>
  <c r="C600" i="7"/>
  <c r="AO600" i="7"/>
  <c r="AK600" i="7"/>
  <c r="AG600" i="7"/>
  <c r="AC600" i="7"/>
  <c r="Y600" i="7"/>
  <c r="U600" i="7"/>
  <c r="Q600" i="7"/>
  <c r="M600" i="7"/>
  <c r="I600" i="7"/>
  <c r="E600" i="7"/>
  <c r="AJ600" i="7"/>
  <c r="AB600" i="7"/>
  <c r="T600" i="7"/>
  <c r="L600" i="7"/>
  <c r="D600" i="7"/>
  <c r="AI600" i="7"/>
  <c r="AP600" i="7"/>
  <c r="AL600" i="7"/>
  <c r="AH600" i="7"/>
  <c r="AD600" i="7"/>
  <c r="Z600" i="7"/>
  <c r="V600" i="7"/>
  <c r="R600" i="7"/>
  <c r="N600" i="7"/>
  <c r="J600" i="7"/>
  <c r="F600" i="7"/>
  <c r="K29" i="7" l="1"/>
  <c r="L2" i="7"/>
  <c r="L59" i="7" s="1"/>
  <c r="K606" i="7"/>
  <c r="K612" i="7"/>
  <c r="K56" i="7"/>
  <c r="L29" i="7" l="1"/>
  <c r="M2" i="7"/>
  <c r="M59" i="7" s="1"/>
  <c r="L606" i="7"/>
  <c r="L612" i="7"/>
  <c r="L56" i="7"/>
  <c r="AP614" i="7"/>
  <c r="M29" i="7" l="1"/>
  <c r="N2" i="7"/>
  <c r="N59" i="7" s="1"/>
  <c r="M606" i="7"/>
  <c r="M612" i="7"/>
  <c r="M56" i="7"/>
  <c r="B92" i="7"/>
  <c r="N29" i="7" l="1"/>
  <c r="O2" i="7"/>
  <c r="O59" i="7" s="1"/>
  <c r="N612" i="7"/>
  <c r="N606" i="7"/>
  <c r="N56" i="7"/>
  <c r="O29" i="7" l="1"/>
  <c r="P2" i="7"/>
  <c r="P59" i="7" s="1"/>
  <c r="O606" i="7"/>
  <c r="O612" i="7"/>
  <c r="O56" i="7"/>
  <c r="B16" i="7" a="1"/>
  <c r="C16" i="7" s="1"/>
  <c r="C18" i="7" s="1"/>
  <c r="B15" i="7" a="1"/>
  <c r="C15" i="7" s="1"/>
  <c r="P29" i="7" l="1"/>
  <c r="B614" i="7"/>
  <c r="Q2" i="7"/>
  <c r="Q59" i="7" s="1"/>
  <c r="P612" i="7"/>
  <c r="P606"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29" i="7" l="1"/>
  <c r="R2" i="7"/>
  <c r="R59" i="7" s="1"/>
  <c r="Q612" i="7"/>
  <c r="Q606" i="7"/>
  <c r="Q56" i="7"/>
  <c r="AI614" i="7"/>
  <c r="AJ145" i="7"/>
  <c r="F614" i="7"/>
  <c r="G145" i="7"/>
  <c r="AL614" i="7"/>
  <c r="AM145" i="7"/>
  <c r="O614" i="7"/>
  <c r="P145" i="7"/>
  <c r="AE614" i="7"/>
  <c r="AF145" i="7"/>
  <c r="Q614" i="7"/>
  <c r="R145" i="7"/>
  <c r="X614" i="7"/>
  <c r="Y145" i="7"/>
  <c r="AK614" i="7"/>
  <c r="AL145" i="7"/>
  <c r="J614" i="7"/>
  <c r="K145" i="7"/>
  <c r="C614" i="7"/>
  <c r="D145" i="7"/>
  <c r="S614" i="7"/>
  <c r="T145" i="7"/>
  <c r="Y614" i="7"/>
  <c r="Z145" i="7"/>
  <c r="AJ614" i="7"/>
  <c r="AK145" i="7"/>
  <c r="N614" i="7"/>
  <c r="O145" i="7"/>
  <c r="G614" i="7"/>
  <c r="H145" i="7"/>
  <c r="AM614" i="7"/>
  <c r="AN145" i="7"/>
  <c r="D614" i="7"/>
  <c r="E145" i="7"/>
  <c r="P614" i="7"/>
  <c r="Q145" i="7"/>
  <c r="AC614" i="7"/>
  <c r="AD145" i="7"/>
  <c r="AF614" i="7"/>
  <c r="AG145" i="7"/>
  <c r="V614" i="7"/>
  <c r="W145" i="7"/>
  <c r="H614" i="7"/>
  <c r="I145" i="7"/>
  <c r="Z614" i="7"/>
  <c r="AA145" i="7"/>
  <c r="E614" i="7"/>
  <c r="F145" i="7"/>
  <c r="T614" i="7"/>
  <c r="U145" i="7"/>
  <c r="AD614" i="7"/>
  <c r="AE145" i="7"/>
  <c r="W614" i="7"/>
  <c r="X145" i="7"/>
  <c r="AG614" i="7"/>
  <c r="AH145" i="7"/>
  <c r="R614" i="7"/>
  <c r="S145" i="7"/>
  <c r="AH614" i="7"/>
  <c r="AI145" i="7"/>
  <c r="K614" i="7"/>
  <c r="L145" i="7"/>
  <c r="AA614" i="7"/>
  <c r="AB145" i="7"/>
  <c r="I614" i="7"/>
  <c r="J145" i="7"/>
  <c r="AO614" i="7"/>
  <c r="AP145" i="7"/>
  <c r="M614" i="7"/>
  <c r="N145" i="7"/>
  <c r="AB614" i="7"/>
  <c r="AC145" i="7"/>
  <c r="AN614" i="7"/>
  <c r="AO145" i="7"/>
  <c r="L614" i="7"/>
  <c r="M145" i="7"/>
  <c r="U614" i="7"/>
  <c r="V145" i="7"/>
  <c r="D146" i="1"/>
  <c r="R29" i="7" l="1"/>
  <c r="S2" i="7"/>
  <c r="S59" i="7" s="1"/>
  <c r="R612" i="7"/>
  <c r="R606" i="7"/>
  <c r="R56" i="7"/>
  <c r="E146" i="1"/>
  <c r="B588" i="7"/>
  <c r="S29" i="7" l="1"/>
  <c r="F146" i="1"/>
  <c r="G146" i="1" s="1"/>
  <c r="T2" i="7"/>
  <c r="T59" i="7" s="1"/>
  <c r="S606" i="7"/>
  <c r="S612" i="7"/>
  <c r="S56" i="7"/>
  <c r="B83" i="7"/>
  <c r="T29" i="7" l="1"/>
  <c r="U2" i="7"/>
  <c r="U59" i="7" s="1"/>
  <c r="T606" i="7"/>
  <c r="T612" i="7"/>
  <c r="T56" i="7"/>
  <c r="H146" i="1"/>
  <c r="B82" i="7"/>
  <c r="U29" i="7" l="1"/>
  <c r="V2" i="7"/>
  <c r="U612" i="7"/>
  <c r="U606" i="7"/>
  <c r="U56" i="7"/>
  <c r="I146" i="1"/>
  <c r="V59" i="7" l="1"/>
  <c r="V29" i="7"/>
  <c r="W2" i="7"/>
  <c r="W59" i="7" s="1"/>
  <c r="V612" i="7"/>
  <c r="V606" i="7"/>
  <c r="V56" i="7"/>
  <c r="J146" i="1"/>
  <c r="M383" i="7"/>
  <c r="B410" i="7"/>
  <c r="B409" i="7"/>
  <c r="B407" i="7"/>
  <c r="B271" i="7"/>
  <c r="B404" i="7"/>
  <c r="B403" i="7"/>
  <c r="B402" i="7"/>
  <c r="B401" i="7"/>
  <c r="B268" i="7"/>
  <c r="B267" i="7"/>
  <c r="B266" i="7"/>
  <c r="B274" i="7"/>
  <c r="B273" i="7"/>
  <c r="W29" i="7" l="1"/>
  <c r="X2" i="7"/>
  <c r="W606" i="7"/>
  <c r="W612" i="7"/>
  <c r="W56" i="7"/>
  <c r="K146" i="1"/>
  <c r="F9" i="1"/>
  <c r="X59" i="7" l="1"/>
  <c r="X29" i="7"/>
  <c r="Y2" i="7"/>
  <c r="Y59" i="7" s="1"/>
  <c r="X612" i="7"/>
  <c r="X606" i="7"/>
  <c r="X56" i="7"/>
  <c r="L146" i="1"/>
  <c r="B620" i="7"/>
  <c r="B93" i="7"/>
  <c r="Y29" i="7" l="1"/>
  <c r="Z2" i="7"/>
  <c r="Y612" i="7"/>
  <c r="Y606" i="7"/>
  <c r="Y56" i="7"/>
  <c r="M146" i="1"/>
  <c r="F10" i="1"/>
  <c r="B84" i="7"/>
  <c r="B81" i="7"/>
  <c r="Z59" i="7" l="1"/>
  <c r="Z29" i="7"/>
  <c r="AA2" i="7"/>
  <c r="AA59" i="7" s="1"/>
  <c r="Z612" i="7"/>
  <c r="Z606" i="7"/>
  <c r="Z56" i="7"/>
  <c r="N146" i="1"/>
  <c r="G83" i="1"/>
  <c r="G82" i="1"/>
  <c r="G81" i="1"/>
  <c r="G80" i="1"/>
  <c r="G79" i="1"/>
  <c r="AA29" i="7" l="1"/>
  <c r="AB2" i="7"/>
  <c r="AA606" i="7"/>
  <c r="AA612" i="7"/>
  <c r="AA56" i="7"/>
  <c r="O146" i="1"/>
  <c r="B387" i="7"/>
  <c r="B386" i="7"/>
  <c r="B251" i="7"/>
  <c r="B250" i="7"/>
  <c r="B384" i="7"/>
  <c r="B249" i="7"/>
  <c r="B383" i="7"/>
  <c r="B248" i="7"/>
  <c r="B247" i="7"/>
  <c r="B385" i="7"/>
  <c r="B388" i="7"/>
  <c r="C143" i="1"/>
  <c r="H79" i="1"/>
  <c r="I79" i="1" s="1"/>
  <c r="H81" i="1"/>
  <c r="I81" i="1" s="1"/>
  <c r="H82" i="1"/>
  <c r="I82" i="1" s="1"/>
  <c r="H83" i="1"/>
  <c r="I83" i="1" s="1"/>
  <c r="H80" i="1"/>
  <c r="I80" i="1" s="1"/>
  <c r="G84" i="1"/>
  <c r="AB59" i="7" l="1"/>
  <c r="AB29" i="7"/>
  <c r="AC2" i="7"/>
  <c r="AC59" i="7" s="1"/>
  <c r="AB606" i="7"/>
  <c r="AB612" i="7"/>
  <c r="AB56" i="7"/>
  <c r="B254" i="7"/>
  <c r="B390" i="7"/>
  <c r="P146" i="1"/>
  <c r="H84" i="1"/>
  <c r="I84" i="1"/>
  <c r="B85" i="7" s="1"/>
  <c r="C42" i="1"/>
  <c r="B162" i="7" s="1"/>
  <c r="AC29" i="7" l="1"/>
  <c r="B161" i="7"/>
  <c r="B163" i="7"/>
  <c r="AD2" i="7"/>
  <c r="AC612" i="7"/>
  <c r="AC606" i="7"/>
  <c r="AC56" i="7"/>
  <c r="Q146" i="1"/>
  <c r="B288" i="7"/>
  <c r="G42" i="4"/>
  <c r="G3" i="4"/>
  <c r="AD59" i="7" l="1"/>
  <c r="AD29" i="7"/>
  <c r="AE2" i="7"/>
  <c r="AE59" i="7" s="1"/>
  <c r="AD612" i="7"/>
  <c r="AD606" i="7"/>
  <c r="AD56" i="7"/>
  <c r="R146" i="1"/>
  <c r="C546" i="7"/>
  <c r="C547" i="7"/>
  <c r="C548" i="7"/>
  <c r="C549" i="7"/>
  <c r="C539" i="7"/>
  <c r="B265" i="7" s="1"/>
  <c r="C540" i="7"/>
  <c r="C181" i="7" s="1"/>
  <c r="C541" i="7"/>
  <c r="C182" i="7" s="1"/>
  <c r="C542" i="7"/>
  <c r="C183" i="7" s="1"/>
  <c r="AE29" i="7" l="1"/>
  <c r="C229" i="7"/>
  <c r="C189" i="7"/>
  <c r="C228" i="7"/>
  <c r="C188" i="7"/>
  <c r="C227" i="7"/>
  <c r="C187" i="7"/>
  <c r="C186" i="7"/>
  <c r="C226" i="7"/>
  <c r="AF2" i="7"/>
  <c r="AF59" i="7" s="1"/>
  <c r="AE606" i="7"/>
  <c r="AE612" i="7"/>
  <c r="AE56" i="7"/>
  <c r="S146" i="1"/>
  <c r="B272" i="7"/>
  <c r="B275" i="7" s="1"/>
  <c r="E254" i="7" s="1"/>
  <c r="E253" i="7" s="1"/>
  <c r="B408" i="7"/>
  <c r="C543" i="7"/>
  <c r="C550" i="7"/>
  <c r="B87" i="7" s="1"/>
  <c r="C220" i="7"/>
  <c r="C222" i="7"/>
  <c r="C180" i="7"/>
  <c r="C221" i="7"/>
  <c r="C223" i="7"/>
  <c r="AF29" i="7" l="1"/>
  <c r="AG2" i="7"/>
  <c r="AG59" i="7" s="1"/>
  <c r="AF612" i="7"/>
  <c r="AF606" i="7"/>
  <c r="AF56" i="7"/>
  <c r="T146" i="1"/>
  <c r="B107" i="7"/>
  <c r="C230" i="7"/>
  <c r="C55" i="1"/>
  <c r="C50" i="1"/>
  <c r="AG29" i="7" l="1"/>
  <c r="AH2" i="7"/>
  <c r="AH59" i="7" s="1"/>
  <c r="AG612" i="7"/>
  <c r="AG606" i="7"/>
  <c r="AG56" i="7"/>
  <c r="U146"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29" i="7" l="1"/>
  <c r="B263" i="7"/>
  <c r="AI2" i="7"/>
  <c r="AI59" i="7" s="1"/>
  <c r="AH612" i="7"/>
  <c r="AH606" i="7"/>
  <c r="AH56" i="7"/>
  <c r="V146" i="1"/>
  <c r="AI29" i="7" l="1"/>
  <c r="AJ2" i="7"/>
  <c r="AJ59" i="7" s="1"/>
  <c r="AI606" i="7"/>
  <c r="AI612" i="7"/>
  <c r="AI56" i="7"/>
  <c r="C31" i="7"/>
  <c r="C60" i="7" s="1"/>
  <c r="C430" i="7"/>
  <c r="C294" i="7"/>
  <c r="W146" i="1"/>
  <c r="C581" i="7"/>
  <c r="C613" i="7"/>
  <c r="C592" i="7"/>
  <c r="C593" i="7"/>
  <c r="C595" i="7"/>
  <c r="C591" i="7"/>
  <c r="C526" i="7"/>
  <c r="C520" i="7"/>
  <c r="C566" i="7"/>
  <c r="C562" i="7"/>
  <c r="C558" i="7"/>
  <c r="C554" i="7"/>
  <c r="C38" i="7"/>
  <c r="C42" i="7"/>
  <c r="C43" i="7" s="1"/>
  <c r="C35" i="7"/>
  <c r="C583" i="7"/>
  <c r="D583" i="7" s="1"/>
  <c r="C145" i="7"/>
  <c r="C688" i="7"/>
  <c r="C656" i="7"/>
  <c r="C624" i="7"/>
  <c r="C28" i="7"/>
  <c r="C61" i="7"/>
  <c r="AJ29" i="7" l="1"/>
  <c r="AK2" i="7"/>
  <c r="AK59" i="7" s="1"/>
  <c r="AJ612" i="7"/>
  <c r="AJ606" i="7"/>
  <c r="AJ56" i="7"/>
  <c r="D31" i="7"/>
  <c r="D60" i="7" s="1"/>
  <c r="D430" i="7"/>
  <c r="D294" i="7"/>
  <c r="C92" i="7"/>
  <c r="X146" i="1"/>
  <c r="D581" i="7"/>
  <c r="D613" i="7"/>
  <c r="D592" i="7"/>
  <c r="D593" i="7"/>
  <c r="D595" i="7"/>
  <c r="D591" i="7"/>
  <c r="D566" i="7"/>
  <c r="D562" i="7"/>
  <c r="D558" i="7"/>
  <c r="D554" i="7"/>
  <c r="D526" i="7"/>
  <c r="D520" i="7"/>
  <c r="D38" i="7"/>
  <c r="D42" i="7"/>
  <c r="D35" i="7"/>
  <c r="E583" i="7"/>
  <c r="D688" i="7"/>
  <c r="D656" i="7"/>
  <c r="D624" i="7"/>
  <c r="D28" i="7"/>
  <c r="D61" i="7"/>
  <c r="AK29" i="7" l="1"/>
  <c r="AL2" i="7"/>
  <c r="AL59" i="7" s="1"/>
  <c r="AK612" i="7"/>
  <c r="AK606" i="7"/>
  <c r="AK56" i="7"/>
  <c r="E31" i="7"/>
  <c r="E60" i="7" s="1"/>
  <c r="E430" i="7"/>
  <c r="E294" i="7"/>
  <c r="D92" i="7"/>
  <c r="Y146" i="1"/>
  <c r="E581" i="7"/>
  <c r="E613" i="7"/>
  <c r="E592" i="7"/>
  <c r="E593" i="7"/>
  <c r="E595" i="7"/>
  <c r="E591" i="7"/>
  <c r="E526" i="7"/>
  <c r="E520" i="7"/>
  <c r="E566" i="7"/>
  <c r="E562" i="7"/>
  <c r="E558" i="7"/>
  <c r="E554" i="7"/>
  <c r="E38" i="7"/>
  <c r="E42" i="7"/>
  <c r="E35" i="7"/>
  <c r="F583" i="7"/>
  <c r="E688" i="7"/>
  <c r="E656" i="7"/>
  <c r="E624" i="7"/>
  <c r="E61" i="7"/>
  <c r="E28" i="7"/>
  <c r="D92" i="1"/>
  <c r="D94" i="1"/>
  <c r="D93" i="1"/>
  <c r="AL29" i="7" l="1"/>
  <c r="AM2" i="7"/>
  <c r="AM59" i="7" s="1"/>
  <c r="AL612" i="7"/>
  <c r="AL606" i="7"/>
  <c r="AL56" i="7"/>
  <c r="F31" i="7"/>
  <c r="F60" i="7" s="1"/>
  <c r="F430" i="7"/>
  <c r="F294" i="7"/>
  <c r="Z146" i="1"/>
  <c r="E92" i="7"/>
  <c r="F581" i="7"/>
  <c r="F613" i="7"/>
  <c r="F592" i="7"/>
  <c r="F593" i="7"/>
  <c r="F595" i="7"/>
  <c r="F591" i="7"/>
  <c r="F520" i="7"/>
  <c r="F566" i="7"/>
  <c r="F562" i="7"/>
  <c r="F558" i="7"/>
  <c r="F554" i="7"/>
  <c r="F526" i="7"/>
  <c r="F38" i="7"/>
  <c r="F42" i="7"/>
  <c r="F35" i="7"/>
  <c r="G583" i="7"/>
  <c r="F656" i="7"/>
  <c r="F688" i="7"/>
  <c r="F624" i="7"/>
  <c r="F61" i="7"/>
  <c r="F28" i="7"/>
  <c r="AP608" i="7"/>
  <c r="AM29" i="7" l="1"/>
  <c r="AN2" i="7"/>
  <c r="AN59" i="7" s="1"/>
  <c r="AM606" i="7"/>
  <c r="AM612" i="7"/>
  <c r="AM56" i="7"/>
  <c r="G31" i="7"/>
  <c r="G60" i="7" s="1"/>
  <c r="G430" i="7"/>
  <c r="G294" i="7"/>
  <c r="F92" i="7"/>
  <c r="AA146" i="1"/>
  <c r="G581" i="7"/>
  <c r="G613" i="7"/>
  <c r="G592" i="7"/>
  <c r="G593" i="7"/>
  <c r="G595" i="7"/>
  <c r="G591" i="7"/>
  <c r="G526" i="7"/>
  <c r="G520" i="7"/>
  <c r="G558" i="7"/>
  <c r="G566" i="7"/>
  <c r="G562" i="7"/>
  <c r="G554" i="7"/>
  <c r="G38" i="7"/>
  <c r="G42" i="7"/>
  <c r="G35" i="7"/>
  <c r="H583" i="7"/>
  <c r="G688" i="7"/>
  <c r="G656" i="7"/>
  <c r="G624" i="7"/>
  <c r="G28" i="7"/>
  <c r="G61"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29" i="7" l="1"/>
  <c r="AO2" i="7"/>
  <c r="AO59" i="7" s="1"/>
  <c r="AN606" i="7"/>
  <c r="AN612" i="7"/>
  <c r="AN56" i="7"/>
  <c r="H31" i="7"/>
  <c r="H60" i="7" s="1"/>
  <c r="H430" i="7"/>
  <c r="H294" i="7"/>
  <c r="G92" i="7"/>
  <c r="AB146" i="1"/>
  <c r="H581" i="7"/>
  <c r="H613" i="7"/>
  <c r="H592" i="7"/>
  <c r="H593" i="7"/>
  <c r="H595" i="7"/>
  <c r="H591" i="7"/>
  <c r="H558" i="7"/>
  <c r="H526" i="7"/>
  <c r="H520" i="7"/>
  <c r="H566" i="7"/>
  <c r="H562" i="7"/>
  <c r="H554" i="7"/>
  <c r="H38" i="7"/>
  <c r="H42" i="7"/>
  <c r="H35" i="7"/>
  <c r="I583" i="7"/>
  <c r="H688" i="7"/>
  <c r="H624" i="7"/>
  <c r="H656" i="7"/>
  <c r="H28" i="7"/>
  <c r="H61" i="7"/>
  <c r="A701" i="7"/>
  <c r="A702" i="7" s="1"/>
  <c r="A703" i="7" s="1"/>
  <c r="A704" i="7" s="1"/>
  <c r="A705" i="7" s="1"/>
  <c r="A706" i="7" s="1"/>
  <c r="A707" i="7" s="1"/>
  <c r="A708" i="7" s="1"/>
  <c r="A709" i="7" s="1"/>
  <c r="A689" i="7"/>
  <c r="H689" i="7" s="1"/>
  <c r="B684" i="7"/>
  <c r="C681" i="7" s="1"/>
  <c r="A669" i="7"/>
  <c r="A670" i="7" s="1"/>
  <c r="A671" i="7" s="1"/>
  <c r="A672" i="7" s="1"/>
  <c r="A673" i="7" s="1"/>
  <c r="A674" i="7" s="1"/>
  <c r="A675" i="7" s="1"/>
  <c r="A676" i="7" s="1"/>
  <c r="A677" i="7" s="1"/>
  <c r="A657" i="7"/>
  <c r="H657" i="7" s="1"/>
  <c r="B652" i="7"/>
  <c r="C649" i="7" s="1"/>
  <c r="A637" i="7"/>
  <c r="A638" i="7" s="1"/>
  <c r="A639" i="7" s="1"/>
  <c r="A640" i="7" s="1"/>
  <c r="A641" i="7" s="1"/>
  <c r="A642" i="7" s="1"/>
  <c r="A643" i="7" s="1"/>
  <c r="A644" i="7" s="1"/>
  <c r="A645" i="7" s="1"/>
  <c r="A625" i="7"/>
  <c r="H625" i="7" s="1"/>
  <c r="C617"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29" i="7" l="1"/>
  <c r="AP2" i="7"/>
  <c r="AP59" i="7" s="1"/>
  <c r="AO612" i="7"/>
  <c r="AO606" i="7"/>
  <c r="AO56" i="7"/>
  <c r="I31" i="7"/>
  <c r="I60" i="7" s="1"/>
  <c r="I430" i="7"/>
  <c r="I294" i="7"/>
  <c r="AC146" i="1"/>
  <c r="I581" i="7"/>
  <c r="I613" i="7"/>
  <c r="H92" i="7"/>
  <c r="I592" i="7"/>
  <c r="I593" i="7"/>
  <c r="I595" i="7"/>
  <c r="I591" i="7"/>
  <c r="I526" i="7"/>
  <c r="I520" i="7"/>
  <c r="I566" i="7"/>
  <c r="I562" i="7"/>
  <c r="I558" i="7"/>
  <c r="I554" i="7"/>
  <c r="I38" i="7"/>
  <c r="I42" i="7"/>
  <c r="I35" i="7"/>
  <c r="J583" i="7"/>
  <c r="A690" i="7"/>
  <c r="C702" i="7" s="1"/>
  <c r="C689" i="7"/>
  <c r="C357" i="7" s="1"/>
  <c r="D689" i="7"/>
  <c r="E689" i="7"/>
  <c r="F689" i="7"/>
  <c r="G689" i="7"/>
  <c r="A626" i="7"/>
  <c r="C638" i="7" s="1"/>
  <c r="C625" i="7"/>
  <c r="D625" i="7"/>
  <c r="E625" i="7"/>
  <c r="F625" i="7"/>
  <c r="G625" i="7"/>
  <c r="A658" i="7"/>
  <c r="I658" i="7" s="1"/>
  <c r="C657" i="7"/>
  <c r="C331" i="7" s="1"/>
  <c r="D657" i="7"/>
  <c r="E657" i="7"/>
  <c r="F657" i="7"/>
  <c r="G657" i="7"/>
  <c r="I689" i="7"/>
  <c r="I688" i="7"/>
  <c r="I690" i="7"/>
  <c r="I656" i="7"/>
  <c r="I657" i="7"/>
  <c r="I624" i="7"/>
  <c r="I625" i="7"/>
  <c r="I61" i="7"/>
  <c r="I28" i="7"/>
  <c r="C214" i="7"/>
  <c r="C174" i="7"/>
  <c r="C216" i="7"/>
  <c r="C176" i="7"/>
  <c r="C215" i="7"/>
  <c r="C175" i="7"/>
  <c r="C217" i="7"/>
  <c r="C177" i="7"/>
  <c r="C607" i="7"/>
  <c r="C537" i="7"/>
  <c r="B86" i="7" s="1"/>
  <c r="B269" i="7"/>
  <c r="B101" i="7"/>
  <c r="B399" i="7"/>
  <c r="B405" i="7"/>
  <c r="D637" i="7"/>
  <c r="D419" i="7"/>
  <c r="D285" i="7"/>
  <c r="C701" i="7"/>
  <c r="C356" i="7"/>
  <c r="C669" i="7"/>
  <c r="C637" i="7"/>
  <c r="C305" i="7"/>
  <c r="C527" i="7"/>
  <c r="C521" i="7"/>
  <c r="C420" i="7"/>
  <c r="C419" i="7"/>
  <c r="C418" i="7"/>
  <c r="C417" i="7"/>
  <c r="C416" i="7"/>
  <c r="C436" i="7"/>
  <c r="C300" i="7"/>
  <c r="C284" i="7"/>
  <c r="C283" i="7"/>
  <c r="C282" i="7"/>
  <c r="C281" i="7"/>
  <c r="C280" i="7"/>
  <c r="B132" i="7"/>
  <c r="C37" i="7"/>
  <c r="D37" i="7"/>
  <c r="B128"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29" i="7" l="1"/>
  <c r="AP612" i="7"/>
  <c r="AP606" i="7"/>
  <c r="AP56" i="7"/>
  <c r="D390" i="7"/>
  <c r="D389" i="7" s="1"/>
  <c r="J31" i="7"/>
  <c r="J60" i="7" s="1"/>
  <c r="J430" i="7"/>
  <c r="J294" i="7"/>
  <c r="D254" i="7"/>
  <c r="B276" i="7"/>
  <c r="I92" i="7"/>
  <c r="AD146" i="1"/>
  <c r="J581" i="7"/>
  <c r="J613" i="7"/>
  <c r="J592" i="7"/>
  <c r="J593" i="7"/>
  <c r="J595" i="7"/>
  <c r="J591" i="7"/>
  <c r="J526" i="7"/>
  <c r="J554" i="7"/>
  <c r="J520" i="7"/>
  <c r="J566" i="7"/>
  <c r="J562" i="7"/>
  <c r="J558" i="7"/>
  <c r="J38" i="7"/>
  <c r="J42" i="7"/>
  <c r="J35" i="7"/>
  <c r="K583" i="7"/>
  <c r="B88" i="7"/>
  <c r="B106" i="7"/>
  <c r="I626" i="7"/>
  <c r="D670" i="7"/>
  <c r="C670" i="7"/>
  <c r="C301" i="7"/>
  <c r="A627" i="7"/>
  <c r="D639" i="7" s="1"/>
  <c r="C626" i="7"/>
  <c r="C307" i="7" s="1"/>
  <c r="D626" i="7"/>
  <c r="E626" i="7"/>
  <c r="F626" i="7"/>
  <c r="G626" i="7"/>
  <c r="H626" i="7"/>
  <c r="A659" i="7"/>
  <c r="D671" i="7" s="1"/>
  <c r="C658" i="7"/>
  <c r="C332" i="7" s="1"/>
  <c r="D658" i="7"/>
  <c r="E658" i="7"/>
  <c r="F658" i="7"/>
  <c r="G658" i="7"/>
  <c r="H658" i="7"/>
  <c r="A691" i="7"/>
  <c r="J691" i="7" s="1"/>
  <c r="C690" i="7"/>
  <c r="C358" i="7" s="1"/>
  <c r="D690" i="7"/>
  <c r="E690" i="7"/>
  <c r="F690" i="7"/>
  <c r="G690" i="7"/>
  <c r="H690" i="7"/>
  <c r="J688" i="7"/>
  <c r="J659" i="7"/>
  <c r="J658" i="7"/>
  <c r="J657" i="7"/>
  <c r="J656" i="7"/>
  <c r="J690" i="7"/>
  <c r="J689" i="7"/>
  <c r="J625" i="7"/>
  <c r="J626" i="7"/>
  <c r="J624" i="7"/>
  <c r="C178" i="7"/>
  <c r="J61" i="7"/>
  <c r="J28" i="7"/>
  <c r="D521" i="7"/>
  <c r="D281" i="7"/>
  <c r="D282" i="7"/>
  <c r="D416" i="7"/>
  <c r="D420" i="7"/>
  <c r="D527" i="7"/>
  <c r="D638" i="7"/>
  <c r="D330" i="7"/>
  <c r="D357" i="7"/>
  <c r="D300" i="7"/>
  <c r="D283" i="7"/>
  <c r="D417" i="7"/>
  <c r="D421" i="7"/>
  <c r="D305" i="7"/>
  <c r="D701" i="7"/>
  <c r="D39" i="7"/>
  <c r="D280" i="7"/>
  <c r="D284" i="7"/>
  <c r="D418" i="7"/>
  <c r="D436" i="7"/>
  <c r="D306" i="7"/>
  <c r="D669" i="7"/>
  <c r="D702" i="7"/>
  <c r="D607" i="7"/>
  <c r="C218" i="7"/>
  <c r="C437" i="7"/>
  <c r="C330" i="7"/>
  <c r="C39" i="7"/>
  <c r="E701" i="7"/>
  <c r="E702" i="7"/>
  <c r="E670" i="7"/>
  <c r="E669" i="7"/>
  <c r="E637" i="7"/>
  <c r="E527" i="7"/>
  <c r="E421" i="7"/>
  <c r="E420" i="7"/>
  <c r="E419" i="7"/>
  <c r="E417" i="7"/>
  <c r="E416" i="7"/>
  <c r="E436" i="7"/>
  <c r="E285" i="7"/>
  <c r="E284" i="7"/>
  <c r="E283" i="7"/>
  <c r="E281" i="7"/>
  <c r="E280" i="7"/>
  <c r="E37" i="7"/>
  <c r="C494" i="7"/>
  <c r="C306" i="7"/>
  <c r="C441" i="7"/>
  <c r="C468" i="7"/>
  <c r="C493" i="7"/>
  <c r="D356" i="7"/>
  <c r="K31" i="7" l="1"/>
  <c r="K60" i="7" s="1"/>
  <c r="K430" i="7"/>
  <c r="K294" i="7"/>
  <c r="J92" i="7"/>
  <c r="D252" i="7"/>
  <c r="D253" i="7"/>
  <c r="AE146" i="1"/>
  <c r="K581" i="7"/>
  <c r="K613" i="7"/>
  <c r="K592" i="7"/>
  <c r="K593" i="7"/>
  <c r="K595" i="7"/>
  <c r="K591"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1" i="7"/>
  <c r="E639" i="7"/>
  <c r="D307" i="7"/>
  <c r="D358" i="7"/>
  <c r="D703" i="7"/>
  <c r="J627" i="7"/>
  <c r="A692" i="7"/>
  <c r="C704" i="7" s="1"/>
  <c r="C691" i="7"/>
  <c r="D691" i="7"/>
  <c r="E691" i="7"/>
  <c r="F691" i="7"/>
  <c r="G691" i="7"/>
  <c r="H691" i="7"/>
  <c r="C703" i="7"/>
  <c r="I691" i="7"/>
  <c r="A628" i="7"/>
  <c r="F640" i="7" s="1"/>
  <c r="C627" i="7"/>
  <c r="D627" i="7"/>
  <c r="E627" i="7"/>
  <c r="F627" i="7"/>
  <c r="G627" i="7"/>
  <c r="H627" i="7"/>
  <c r="I627" i="7"/>
  <c r="C639" i="7"/>
  <c r="D332" i="7"/>
  <c r="A660" i="7"/>
  <c r="K660" i="7" s="1"/>
  <c r="C659" i="7"/>
  <c r="D659" i="7"/>
  <c r="E659" i="7"/>
  <c r="F659" i="7"/>
  <c r="G659" i="7"/>
  <c r="H659" i="7"/>
  <c r="C671" i="7"/>
  <c r="I659" i="7"/>
  <c r="K691" i="7"/>
  <c r="K690" i="7"/>
  <c r="K688" i="7"/>
  <c r="K659" i="7"/>
  <c r="K689" i="7"/>
  <c r="K657" i="7"/>
  <c r="K627" i="7"/>
  <c r="K625" i="7"/>
  <c r="K658" i="7"/>
  <c r="K626" i="7"/>
  <c r="K624" i="7"/>
  <c r="K656" i="7"/>
  <c r="D301" i="7"/>
  <c r="D437" i="7"/>
  <c r="K28" i="7"/>
  <c r="K61" i="7"/>
  <c r="E282" i="7"/>
  <c r="E300" i="7"/>
  <c r="E418" i="7"/>
  <c r="E521" i="7"/>
  <c r="E638" i="7"/>
  <c r="E703" i="7"/>
  <c r="E332" i="7"/>
  <c r="E305" i="7"/>
  <c r="E358" i="7"/>
  <c r="E357" i="7"/>
  <c r="D331" i="7"/>
  <c r="E306" i="7"/>
  <c r="E331" i="7"/>
  <c r="F607" i="7"/>
  <c r="E607" i="7"/>
  <c r="E356" i="7"/>
  <c r="E39" i="7"/>
  <c r="D494" i="7"/>
  <c r="D493" i="7"/>
  <c r="C442" i="7"/>
  <c r="D441" i="7"/>
  <c r="F703" i="7"/>
  <c r="F702" i="7"/>
  <c r="F358" i="7"/>
  <c r="F357" i="7"/>
  <c r="F356" i="7"/>
  <c r="F671" i="7"/>
  <c r="F670" i="7"/>
  <c r="F669" i="7"/>
  <c r="F332" i="7"/>
  <c r="F331" i="7"/>
  <c r="F330" i="7"/>
  <c r="F639" i="7"/>
  <c r="F638" i="7"/>
  <c r="F637" i="7"/>
  <c r="F306" i="7"/>
  <c r="F305" i="7"/>
  <c r="F527" i="7"/>
  <c r="F521" i="7"/>
  <c r="F436" i="7"/>
  <c r="F421" i="7"/>
  <c r="F420" i="7"/>
  <c r="F419" i="7"/>
  <c r="F418" i="7"/>
  <c r="F417" i="7"/>
  <c r="F416" i="7"/>
  <c r="F285" i="7"/>
  <c r="F284" i="7"/>
  <c r="F283" i="7"/>
  <c r="F282" i="7"/>
  <c r="F281" i="7"/>
  <c r="F280" i="7"/>
  <c r="F300" i="7"/>
  <c r="F37" i="7"/>
  <c r="E301" i="7"/>
  <c r="E437" i="7"/>
  <c r="C672" i="7" l="1"/>
  <c r="L31" i="7"/>
  <c r="L60" i="7" s="1"/>
  <c r="L430" i="7"/>
  <c r="L294" i="7"/>
  <c r="K92" i="7"/>
  <c r="AF146" i="1"/>
  <c r="L581" i="7"/>
  <c r="L613" i="7"/>
  <c r="L592" i="7"/>
  <c r="L593" i="7"/>
  <c r="L595" i="7"/>
  <c r="L591" i="7"/>
  <c r="L562" i="7"/>
  <c r="L554" i="7"/>
  <c r="L526" i="7"/>
  <c r="L520" i="7"/>
  <c r="L566" i="7"/>
  <c r="L558" i="7"/>
  <c r="L38" i="7"/>
  <c r="L42" i="7"/>
  <c r="L35" i="7"/>
  <c r="M583" i="7"/>
  <c r="D469" i="7"/>
  <c r="E468" i="7"/>
  <c r="E442" i="7"/>
  <c r="D468" i="7"/>
  <c r="E494" i="7"/>
  <c r="E493" i="7"/>
  <c r="E495" i="7"/>
  <c r="D495" i="7"/>
  <c r="E441" i="7"/>
  <c r="D443" i="7"/>
  <c r="E469" i="7"/>
  <c r="F704" i="7"/>
  <c r="F672" i="7"/>
  <c r="F308" i="7"/>
  <c r="E333" i="7"/>
  <c r="F333" i="7"/>
  <c r="K628" i="7"/>
  <c r="E308" i="7"/>
  <c r="E359" i="7"/>
  <c r="C333" i="7"/>
  <c r="D333" i="7"/>
  <c r="C308" i="7"/>
  <c r="D308" i="7"/>
  <c r="A661" i="7"/>
  <c r="C673" i="7" s="1"/>
  <c r="C660" i="7"/>
  <c r="D660" i="7"/>
  <c r="E660" i="7"/>
  <c r="F660" i="7"/>
  <c r="G660" i="7"/>
  <c r="H660" i="7"/>
  <c r="I660" i="7"/>
  <c r="J660" i="7"/>
  <c r="D672" i="7"/>
  <c r="A629" i="7"/>
  <c r="E641" i="7" s="1"/>
  <c r="C628" i="7"/>
  <c r="D628" i="7"/>
  <c r="E628" i="7"/>
  <c r="F628" i="7"/>
  <c r="G628" i="7"/>
  <c r="H628" i="7"/>
  <c r="I628" i="7"/>
  <c r="J628" i="7"/>
  <c r="E640" i="7"/>
  <c r="D640" i="7"/>
  <c r="E672" i="7"/>
  <c r="K692" i="7"/>
  <c r="C640" i="7"/>
  <c r="C359" i="7"/>
  <c r="D359" i="7"/>
  <c r="A693" i="7"/>
  <c r="C705" i="7" s="1"/>
  <c r="C692" i="7"/>
  <c r="D692" i="7"/>
  <c r="E692" i="7"/>
  <c r="F692" i="7"/>
  <c r="G692" i="7"/>
  <c r="H692" i="7"/>
  <c r="I692" i="7"/>
  <c r="E704" i="7"/>
  <c r="J692" i="7"/>
  <c r="D704" i="7"/>
  <c r="L691" i="7"/>
  <c r="L689" i="7"/>
  <c r="L692" i="7"/>
  <c r="L690" i="7"/>
  <c r="L688" i="7"/>
  <c r="L659" i="7"/>
  <c r="L657" i="7"/>
  <c r="L628" i="7"/>
  <c r="L627" i="7"/>
  <c r="L626" i="7"/>
  <c r="L625" i="7"/>
  <c r="L624" i="7"/>
  <c r="L660" i="7"/>
  <c r="L658" i="7"/>
  <c r="L656" i="7"/>
  <c r="L28" i="7"/>
  <c r="L61" i="7"/>
  <c r="E307" i="7"/>
  <c r="E330" i="7"/>
  <c r="F359" i="7"/>
  <c r="F307" i="7"/>
  <c r="G607" i="7"/>
  <c r="F39" i="7"/>
  <c r="F441" i="7"/>
  <c r="F469" i="7"/>
  <c r="F493" i="7"/>
  <c r="F494" i="7"/>
  <c r="G704" i="7"/>
  <c r="G703" i="7"/>
  <c r="G702" i="7"/>
  <c r="G359" i="7"/>
  <c r="G358" i="7"/>
  <c r="G357" i="7"/>
  <c r="G356" i="7"/>
  <c r="G672" i="7"/>
  <c r="G671" i="7"/>
  <c r="G670" i="7"/>
  <c r="G669" i="7"/>
  <c r="G333" i="7"/>
  <c r="G332" i="7"/>
  <c r="G331" i="7"/>
  <c r="G330" i="7"/>
  <c r="G640" i="7"/>
  <c r="G639" i="7"/>
  <c r="G638" i="7"/>
  <c r="G637"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5" i="7" l="1"/>
  <c r="D705" i="7"/>
  <c r="C641" i="7"/>
  <c r="M31" i="7"/>
  <c r="M60" i="7" s="1"/>
  <c r="M430" i="7"/>
  <c r="M294" i="7"/>
  <c r="L92" i="7"/>
  <c r="AG146" i="1"/>
  <c r="M581" i="7"/>
  <c r="M613" i="7"/>
  <c r="M592" i="7"/>
  <c r="M593" i="7"/>
  <c r="M595" i="7"/>
  <c r="M591"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3" i="7"/>
  <c r="E673" i="7"/>
  <c r="L661" i="7"/>
  <c r="G334" i="7"/>
  <c r="D641" i="7"/>
  <c r="G309" i="7"/>
  <c r="G641" i="7"/>
  <c r="L629" i="7"/>
  <c r="G360" i="7"/>
  <c r="D673" i="7"/>
  <c r="G705" i="7"/>
  <c r="L693" i="7"/>
  <c r="F673" i="7"/>
  <c r="C309" i="7"/>
  <c r="D309" i="7"/>
  <c r="F309" i="7"/>
  <c r="E309" i="7"/>
  <c r="D360" i="7"/>
  <c r="C360" i="7"/>
  <c r="F360" i="7"/>
  <c r="E360" i="7"/>
  <c r="A630" i="7"/>
  <c r="C642" i="7" s="1"/>
  <c r="C629" i="7"/>
  <c r="D629" i="7"/>
  <c r="E629" i="7"/>
  <c r="F629" i="7"/>
  <c r="G629" i="7"/>
  <c r="H629" i="7"/>
  <c r="I629" i="7"/>
  <c r="J629" i="7"/>
  <c r="K629" i="7"/>
  <c r="F641" i="7"/>
  <c r="C334" i="7"/>
  <c r="D334" i="7"/>
  <c r="F334" i="7"/>
  <c r="E334" i="7"/>
  <c r="A694" i="7"/>
  <c r="E706" i="7" s="1"/>
  <c r="C693" i="7"/>
  <c r="D693" i="7"/>
  <c r="E693" i="7"/>
  <c r="F693" i="7"/>
  <c r="G693" i="7"/>
  <c r="H693" i="7"/>
  <c r="I693" i="7"/>
  <c r="J693" i="7"/>
  <c r="K693" i="7"/>
  <c r="F705" i="7"/>
  <c r="A662" i="7"/>
  <c r="D674" i="7" s="1"/>
  <c r="C661" i="7"/>
  <c r="D661" i="7"/>
  <c r="E661" i="7"/>
  <c r="F661" i="7"/>
  <c r="G661" i="7"/>
  <c r="H661" i="7"/>
  <c r="I661" i="7"/>
  <c r="J661" i="7"/>
  <c r="K661" i="7"/>
  <c r="M692" i="7"/>
  <c r="M690" i="7"/>
  <c r="M689" i="7"/>
  <c r="M688" i="7"/>
  <c r="M693" i="7"/>
  <c r="M656" i="7"/>
  <c r="M661" i="7"/>
  <c r="M659" i="7"/>
  <c r="M691" i="7"/>
  <c r="M660" i="7"/>
  <c r="M658" i="7"/>
  <c r="M628" i="7"/>
  <c r="M626" i="7"/>
  <c r="M624" i="7"/>
  <c r="M657" i="7"/>
  <c r="M629" i="7"/>
  <c r="M627" i="7"/>
  <c r="M625" i="7"/>
  <c r="M61" i="7"/>
  <c r="M28" i="7"/>
  <c r="H607" i="7"/>
  <c r="G39" i="7"/>
  <c r="G441" i="7"/>
  <c r="G444" i="7"/>
  <c r="G468" i="7"/>
  <c r="G496" i="7"/>
  <c r="G469" i="7"/>
  <c r="G493" i="7"/>
  <c r="H705" i="7"/>
  <c r="H704" i="7"/>
  <c r="H703" i="7"/>
  <c r="H702" i="7"/>
  <c r="H360" i="7"/>
  <c r="H359" i="7"/>
  <c r="H358" i="7"/>
  <c r="H357" i="7"/>
  <c r="H356" i="7"/>
  <c r="H673" i="7"/>
  <c r="H672" i="7"/>
  <c r="H671" i="7"/>
  <c r="H670" i="7"/>
  <c r="H669" i="7"/>
  <c r="H334" i="7"/>
  <c r="H333" i="7"/>
  <c r="H332" i="7"/>
  <c r="H331" i="7"/>
  <c r="H330" i="7"/>
  <c r="H641" i="7"/>
  <c r="H640" i="7"/>
  <c r="H639" i="7"/>
  <c r="H638" i="7"/>
  <c r="H637"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31" i="7" l="1"/>
  <c r="N60" i="7" s="1"/>
  <c r="N430" i="7"/>
  <c r="N294" i="7"/>
  <c r="M92" i="7"/>
  <c r="AH146" i="1"/>
  <c r="N581" i="7"/>
  <c r="N613" i="7"/>
  <c r="N592" i="7"/>
  <c r="N593" i="7"/>
  <c r="N595" i="7"/>
  <c r="N591"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4" i="7"/>
  <c r="H706" i="7"/>
  <c r="H642" i="7"/>
  <c r="F642" i="7"/>
  <c r="M662" i="7"/>
  <c r="E674" i="7"/>
  <c r="F674" i="7"/>
  <c r="H310" i="7"/>
  <c r="D642" i="7"/>
  <c r="C674" i="7"/>
  <c r="E642" i="7"/>
  <c r="M630" i="7"/>
  <c r="H335" i="7"/>
  <c r="M694" i="7"/>
  <c r="F706" i="7"/>
  <c r="D706" i="7"/>
  <c r="C706" i="7"/>
  <c r="H361" i="7"/>
  <c r="A663" i="7"/>
  <c r="E675" i="7" s="1"/>
  <c r="C662" i="7"/>
  <c r="D662" i="7"/>
  <c r="E662" i="7"/>
  <c r="F662" i="7"/>
  <c r="G662" i="7"/>
  <c r="H662" i="7"/>
  <c r="I662" i="7"/>
  <c r="J662" i="7"/>
  <c r="K662" i="7"/>
  <c r="L662" i="7"/>
  <c r="G674" i="7"/>
  <c r="C361" i="7"/>
  <c r="D361" i="7"/>
  <c r="E361" i="7"/>
  <c r="F361" i="7"/>
  <c r="G361" i="7"/>
  <c r="C310" i="7"/>
  <c r="D310" i="7"/>
  <c r="E310" i="7"/>
  <c r="G310" i="7"/>
  <c r="F310" i="7"/>
  <c r="C335" i="7"/>
  <c r="D335" i="7"/>
  <c r="E335" i="7"/>
  <c r="F335" i="7"/>
  <c r="G335" i="7"/>
  <c r="A695" i="7"/>
  <c r="G707" i="7" s="1"/>
  <c r="C694" i="7"/>
  <c r="D694" i="7"/>
  <c r="E694" i="7"/>
  <c r="F694" i="7"/>
  <c r="G694" i="7"/>
  <c r="H694" i="7"/>
  <c r="I694" i="7"/>
  <c r="J694" i="7"/>
  <c r="K694" i="7"/>
  <c r="G706" i="7"/>
  <c r="L694" i="7"/>
  <c r="A631" i="7"/>
  <c r="G643" i="7" s="1"/>
  <c r="C630" i="7"/>
  <c r="D630" i="7"/>
  <c r="E630" i="7"/>
  <c r="F630" i="7"/>
  <c r="G630" i="7"/>
  <c r="H630" i="7"/>
  <c r="I630" i="7"/>
  <c r="J630" i="7"/>
  <c r="K630" i="7"/>
  <c r="L630" i="7"/>
  <c r="G642" i="7"/>
  <c r="N694" i="7"/>
  <c r="N692" i="7"/>
  <c r="N690" i="7"/>
  <c r="N662" i="7"/>
  <c r="N661" i="7"/>
  <c r="N660" i="7"/>
  <c r="N659" i="7"/>
  <c r="N658" i="7"/>
  <c r="N657" i="7"/>
  <c r="N656" i="7"/>
  <c r="N689" i="7"/>
  <c r="N693" i="7"/>
  <c r="N688" i="7"/>
  <c r="N691" i="7"/>
  <c r="N630" i="7"/>
  <c r="N628" i="7"/>
  <c r="N626" i="7"/>
  <c r="N624" i="7"/>
  <c r="N629" i="7"/>
  <c r="N627" i="7"/>
  <c r="N625" i="7"/>
  <c r="N61" i="7"/>
  <c r="N28" i="7"/>
  <c r="I607" i="7"/>
  <c r="H39" i="7"/>
  <c r="H442" i="7"/>
  <c r="H443" i="7"/>
  <c r="H467" i="7"/>
  <c r="H471" i="7"/>
  <c r="H495" i="7"/>
  <c r="H437" i="7"/>
  <c r="H468" i="7"/>
  <c r="H496" i="7"/>
  <c r="I706" i="7"/>
  <c r="I705" i="7"/>
  <c r="I704" i="7"/>
  <c r="I703" i="7"/>
  <c r="I361" i="7"/>
  <c r="I360" i="7"/>
  <c r="I359" i="7"/>
  <c r="I358" i="7"/>
  <c r="I357" i="7"/>
  <c r="I335" i="7"/>
  <c r="I334" i="7"/>
  <c r="I356" i="7"/>
  <c r="I674" i="7"/>
  <c r="I673" i="7"/>
  <c r="I672" i="7"/>
  <c r="I671" i="7"/>
  <c r="I670" i="7"/>
  <c r="I669" i="7"/>
  <c r="I310" i="7"/>
  <c r="I309" i="7"/>
  <c r="I333" i="7"/>
  <c r="I331" i="7"/>
  <c r="I330" i="7"/>
  <c r="I642" i="7"/>
  <c r="I641" i="7"/>
  <c r="I640" i="7"/>
  <c r="I639" i="7"/>
  <c r="I638" i="7"/>
  <c r="I637"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3" i="7" l="1"/>
  <c r="O31" i="7"/>
  <c r="O60" i="7" s="1"/>
  <c r="O430" i="7"/>
  <c r="O294" i="7"/>
  <c r="AI146" i="1"/>
  <c r="O581" i="7"/>
  <c r="O613" i="7"/>
  <c r="N92" i="7"/>
  <c r="O592" i="7"/>
  <c r="O593" i="7"/>
  <c r="O595" i="7"/>
  <c r="O591"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7" i="7"/>
  <c r="F707" i="7"/>
  <c r="I675" i="7"/>
  <c r="N663" i="7"/>
  <c r="F675" i="7"/>
  <c r="C675" i="7"/>
  <c r="I707" i="7"/>
  <c r="E707" i="7"/>
  <c r="D707" i="7"/>
  <c r="I643" i="7"/>
  <c r="N695" i="7"/>
  <c r="I336" i="7"/>
  <c r="D675" i="7"/>
  <c r="D643" i="7"/>
  <c r="G675" i="7"/>
  <c r="N631" i="7"/>
  <c r="F643" i="7"/>
  <c r="I362" i="7"/>
  <c r="A696" i="7"/>
  <c r="D708" i="7" s="1"/>
  <c r="C695" i="7"/>
  <c r="D695" i="7"/>
  <c r="E695" i="7"/>
  <c r="F695" i="7"/>
  <c r="G695" i="7"/>
  <c r="H695" i="7"/>
  <c r="I695" i="7"/>
  <c r="J695" i="7"/>
  <c r="K695" i="7"/>
  <c r="L695" i="7"/>
  <c r="H707" i="7"/>
  <c r="M695" i="7"/>
  <c r="C311" i="7"/>
  <c r="E311" i="7"/>
  <c r="D311" i="7"/>
  <c r="F311" i="7"/>
  <c r="G311" i="7"/>
  <c r="H311" i="7"/>
  <c r="C336" i="7"/>
  <c r="D336" i="7"/>
  <c r="F336" i="7"/>
  <c r="E336" i="7"/>
  <c r="G336" i="7"/>
  <c r="H336" i="7"/>
  <c r="A632" i="7"/>
  <c r="E644" i="7" s="1"/>
  <c r="C631" i="7"/>
  <c r="D631" i="7"/>
  <c r="E631" i="7"/>
  <c r="F631" i="7"/>
  <c r="G631" i="7"/>
  <c r="H631" i="7"/>
  <c r="I631" i="7"/>
  <c r="J631" i="7"/>
  <c r="K631" i="7"/>
  <c r="L631" i="7"/>
  <c r="M631" i="7"/>
  <c r="H643" i="7"/>
  <c r="A664" i="7"/>
  <c r="F676" i="7" s="1"/>
  <c r="C663" i="7"/>
  <c r="D663" i="7"/>
  <c r="E663" i="7"/>
  <c r="F663" i="7"/>
  <c r="G663" i="7"/>
  <c r="H663" i="7"/>
  <c r="I663" i="7"/>
  <c r="C676" i="7"/>
  <c r="J663" i="7"/>
  <c r="K663" i="7"/>
  <c r="L663" i="7"/>
  <c r="M663" i="7"/>
  <c r="H675" i="7"/>
  <c r="I311" i="7"/>
  <c r="E643" i="7"/>
  <c r="C362" i="7"/>
  <c r="D362" i="7"/>
  <c r="E362" i="7"/>
  <c r="F362" i="7"/>
  <c r="G362" i="7"/>
  <c r="H362" i="7"/>
  <c r="O695" i="7"/>
  <c r="O694" i="7"/>
  <c r="O693" i="7"/>
  <c r="O692" i="7"/>
  <c r="O691" i="7"/>
  <c r="O690" i="7"/>
  <c r="O688" i="7"/>
  <c r="O663" i="7"/>
  <c r="O661" i="7"/>
  <c r="O689" i="7"/>
  <c r="O662" i="7"/>
  <c r="O660" i="7"/>
  <c r="O658" i="7"/>
  <c r="O656" i="7"/>
  <c r="O629" i="7"/>
  <c r="O627" i="7"/>
  <c r="O625" i="7"/>
  <c r="O657" i="7"/>
  <c r="O631" i="7"/>
  <c r="O659" i="7"/>
  <c r="O630" i="7"/>
  <c r="O628" i="7"/>
  <c r="O626" i="7"/>
  <c r="O624" i="7"/>
  <c r="O28" i="7"/>
  <c r="O61" i="7"/>
  <c r="J607" i="7"/>
  <c r="I445" i="7"/>
  <c r="I444" i="7"/>
  <c r="I468" i="7"/>
  <c r="I472" i="7"/>
  <c r="I496" i="7"/>
  <c r="I469" i="7"/>
  <c r="I493" i="7"/>
  <c r="I497" i="7"/>
  <c r="I39" i="7"/>
  <c r="J707" i="7"/>
  <c r="J706" i="7"/>
  <c r="J705" i="7"/>
  <c r="J704" i="7"/>
  <c r="J703" i="7"/>
  <c r="J362" i="7"/>
  <c r="J361" i="7"/>
  <c r="J360" i="7"/>
  <c r="J359" i="7"/>
  <c r="J358" i="7"/>
  <c r="J357" i="7"/>
  <c r="J356" i="7"/>
  <c r="J675" i="7"/>
  <c r="J674" i="7"/>
  <c r="J673" i="7"/>
  <c r="J672" i="7"/>
  <c r="J671" i="7"/>
  <c r="J670" i="7"/>
  <c r="J669" i="7"/>
  <c r="J336" i="7"/>
  <c r="J335" i="7"/>
  <c r="J334" i="7"/>
  <c r="J333" i="7"/>
  <c r="J332" i="7"/>
  <c r="J331" i="7"/>
  <c r="J330" i="7"/>
  <c r="J643" i="7"/>
  <c r="J642" i="7"/>
  <c r="J641" i="7"/>
  <c r="J640" i="7"/>
  <c r="J639" i="7"/>
  <c r="J638" i="7"/>
  <c r="J637"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08" i="7" l="1"/>
  <c r="C644" i="7"/>
  <c r="P31" i="7"/>
  <c r="P60" i="7" s="1"/>
  <c r="P430" i="7"/>
  <c r="P294" i="7"/>
  <c r="AJ146" i="1"/>
  <c r="O92" i="7"/>
  <c r="P581" i="7"/>
  <c r="P613" i="7"/>
  <c r="P592" i="7"/>
  <c r="P593" i="7"/>
  <c r="P595" i="7"/>
  <c r="P591" i="7"/>
  <c r="P566" i="7"/>
  <c r="P558" i="7"/>
  <c r="P526" i="7"/>
  <c r="P520" i="7"/>
  <c r="P562" i="7"/>
  <c r="P554" i="7"/>
  <c r="P38" i="7"/>
  <c r="P42" i="7"/>
  <c r="P35" i="7"/>
  <c r="Q583" i="7"/>
  <c r="O632" i="7"/>
  <c r="C447" i="7"/>
  <c r="H499" i="7"/>
  <c r="D473" i="7"/>
  <c r="I447" i="7"/>
  <c r="G499" i="7"/>
  <c r="C473" i="7"/>
  <c r="F499" i="7"/>
  <c r="H447" i="7"/>
  <c r="F473" i="7"/>
  <c r="E499" i="7"/>
  <c r="G447" i="7"/>
  <c r="D499" i="7"/>
  <c r="H473" i="7"/>
  <c r="F447" i="7"/>
  <c r="I473" i="7"/>
  <c r="C499" i="7"/>
  <c r="G473" i="7"/>
  <c r="D447" i="7"/>
  <c r="E473" i="7"/>
  <c r="E447" i="7"/>
  <c r="I499" i="7"/>
  <c r="E676" i="7"/>
  <c r="G644" i="7"/>
  <c r="D644" i="7"/>
  <c r="J644" i="7"/>
  <c r="H644" i="7"/>
  <c r="F644" i="7"/>
  <c r="J708" i="7"/>
  <c r="F708" i="7"/>
  <c r="O664" i="7"/>
  <c r="H676" i="7"/>
  <c r="G676" i="7"/>
  <c r="J312" i="7"/>
  <c r="H708" i="7"/>
  <c r="J676" i="7"/>
  <c r="D676" i="7"/>
  <c r="E708" i="7"/>
  <c r="O696" i="7"/>
  <c r="G708" i="7"/>
  <c r="J337" i="7"/>
  <c r="A665" i="7"/>
  <c r="D677" i="7" s="1"/>
  <c r="C664" i="7"/>
  <c r="D664" i="7"/>
  <c r="E664" i="7"/>
  <c r="F664" i="7"/>
  <c r="G664" i="7"/>
  <c r="H664" i="7"/>
  <c r="I664" i="7"/>
  <c r="J664" i="7"/>
  <c r="K664" i="7"/>
  <c r="L664" i="7"/>
  <c r="M664" i="7"/>
  <c r="I676" i="7"/>
  <c r="N664" i="7"/>
  <c r="D363" i="7"/>
  <c r="C363" i="7"/>
  <c r="E363" i="7"/>
  <c r="F363" i="7"/>
  <c r="G363" i="7"/>
  <c r="H363" i="7"/>
  <c r="I363" i="7"/>
  <c r="C312" i="7"/>
  <c r="D312" i="7"/>
  <c r="F312" i="7"/>
  <c r="E312" i="7"/>
  <c r="G312" i="7"/>
  <c r="H312" i="7"/>
  <c r="I312" i="7"/>
  <c r="A697" i="7"/>
  <c r="I709" i="7" s="1"/>
  <c r="C696" i="7"/>
  <c r="D696" i="7"/>
  <c r="E696" i="7"/>
  <c r="F696" i="7"/>
  <c r="G696" i="7"/>
  <c r="H696" i="7"/>
  <c r="I696" i="7"/>
  <c r="J696" i="7"/>
  <c r="K696" i="7"/>
  <c r="L696" i="7"/>
  <c r="M696" i="7"/>
  <c r="I708" i="7"/>
  <c r="N696" i="7"/>
  <c r="J363" i="7"/>
  <c r="C337" i="7"/>
  <c r="E337" i="7"/>
  <c r="D337" i="7"/>
  <c r="F337" i="7"/>
  <c r="G337" i="7"/>
  <c r="H337" i="7"/>
  <c r="I337" i="7"/>
  <c r="A633" i="7"/>
  <c r="F645" i="7" s="1"/>
  <c r="C632" i="7"/>
  <c r="D632" i="7"/>
  <c r="E632" i="7"/>
  <c r="F632" i="7"/>
  <c r="G632" i="7"/>
  <c r="H632" i="7"/>
  <c r="I632" i="7"/>
  <c r="J632" i="7"/>
  <c r="K632" i="7"/>
  <c r="L632" i="7"/>
  <c r="M632" i="7"/>
  <c r="N632" i="7"/>
  <c r="I644" i="7"/>
  <c r="P695" i="7"/>
  <c r="P693" i="7"/>
  <c r="P691" i="7"/>
  <c r="P694" i="7"/>
  <c r="P690" i="7"/>
  <c r="P692" i="7"/>
  <c r="P663" i="7"/>
  <c r="P661" i="7"/>
  <c r="P657" i="7"/>
  <c r="P688" i="7"/>
  <c r="P689" i="7"/>
  <c r="P664" i="7"/>
  <c r="P662" i="7"/>
  <c r="P660" i="7"/>
  <c r="P696" i="7"/>
  <c r="P630" i="7"/>
  <c r="P629" i="7"/>
  <c r="P628" i="7"/>
  <c r="P627" i="7"/>
  <c r="P626" i="7"/>
  <c r="P625" i="7"/>
  <c r="P624" i="7"/>
  <c r="P659" i="7"/>
  <c r="P656" i="7"/>
  <c r="P631" i="7"/>
  <c r="P658" i="7"/>
  <c r="P632" i="7"/>
  <c r="P28" i="7"/>
  <c r="P61" i="7"/>
  <c r="K607" i="7"/>
  <c r="J446" i="7"/>
  <c r="J441" i="7"/>
  <c r="J445" i="7"/>
  <c r="J469" i="7"/>
  <c r="J473" i="7"/>
  <c r="J493" i="7"/>
  <c r="J497" i="7"/>
  <c r="J470" i="7"/>
  <c r="J494" i="7"/>
  <c r="J498" i="7"/>
  <c r="J39" i="7"/>
  <c r="K708" i="7"/>
  <c r="K707" i="7"/>
  <c r="K706" i="7"/>
  <c r="K705" i="7"/>
  <c r="K704" i="7"/>
  <c r="K703" i="7"/>
  <c r="K363" i="7"/>
  <c r="K362" i="7"/>
  <c r="K361" i="7"/>
  <c r="K360" i="7"/>
  <c r="K359" i="7"/>
  <c r="K358" i="7"/>
  <c r="K337" i="7"/>
  <c r="K336" i="7"/>
  <c r="K335" i="7"/>
  <c r="K334" i="7"/>
  <c r="K357" i="7"/>
  <c r="K676" i="7"/>
  <c r="K675" i="7"/>
  <c r="K674" i="7"/>
  <c r="K673" i="7"/>
  <c r="K672" i="7"/>
  <c r="K671" i="7"/>
  <c r="K670" i="7"/>
  <c r="K669" i="7"/>
  <c r="K333" i="7"/>
  <c r="K312" i="7"/>
  <c r="K311" i="7"/>
  <c r="K310" i="7"/>
  <c r="K309" i="7"/>
  <c r="K332" i="7"/>
  <c r="K331" i="7"/>
  <c r="K330" i="7"/>
  <c r="K644" i="7"/>
  <c r="K643" i="7"/>
  <c r="K642" i="7"/>
  <c r="K641" i="7"/>
  <c r="K640" i="7"/>
  <c r="K639" i="7"/>
  <c r="K638" i="7"/>
  <c r="K637"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5" i="7" l="1"/>
  <c r="C709" i="7"/>
  <c r="K709" i="7"/>
  <c r="Q31" i="7"/>
  <c r="Q60" i="7" s="1"/>
  <c r="Q430" i="7"/>
  <c r="Q294" i="7"/>
  <c r="K677" i="7"/>
  <c r="AK146" i="1"/>
  <c r="Q581" i="7"/>
  <c r="Q613" i="7"/>
  <c r="P92" i="7"/>
  <c r="Q592" i="7"/>
  <c r="Q593" i="7"/>
  <c r="Q595" i="7"/>
  <c r="Q591"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7" i="7"/>
  <c r="G677" i="7"/>
  <c r="G645" i="7"/>
  <c r="P633" i="7"/>
  <c r="K338" i="7"/>
  <c r="F709" i="7"/>
  <c r="H709" i="7"/>
  <c r="K364" i="7"/>
  <c r="I645" i="7"/>
  <c r="D645" i="7"/>
  <c r="E677" i="7"/>
  <c r="E709" i="7"/>
  <c r="H645" i="7"/>
  <c r="E645" i="7"/>
  <c r="G709" i="7"/>
  <c r="D709" i="7"/>
  <c r="I677" i="7"/>
  <c r="K645" i="7"/>
  <c r="P665" i="7"/>
  <c r="P697" i="7"/>
  <c r="H677" i="7"/>
  <c r="F677" i="7"/>
  <c r="K313" i="7"/>
  <c r="C364" i="7"/>
  <c r="D364" i="7"/>
  <c r="E364" i="7"/>
  <c r="F364" i="7"/>
  <c r="G364" i="7"/>
  <c r="H364" i="7"/>
  <c r="I364" i="7"/>
  <c r="J364" i="7"/>
  <c r="C633" i="7"/>
  <c r="D633" i="7"/>
  <c r="D634" i="7" s="1"/>
  <c r="D619" i="7" s="1"/>
  <c r="D98" i="7" s="1"/>
  <c r="E633" i="7"/>
  <c r="E634" i="7" s="1"/>
  <c r="E619" i="7" s="1"/>
  <c r="E98" i="7" s="1"/>
  <c r="F633" i="7"/>
  <c r="F634" i="7" s="1"/>
  <c r="F619" i="7" s="1"/>
  <c r="F98" i="7" s="1"/>
  <c r="G633" i="7"/>
  <c r="G634" i="7" s="1"/>
  <c r="G619" i="7" s="1"/>
  <c r="G98" i="7" s="1"/>
  <c r="H633" i="7"/>
  <c r="H634" i="7" s="1"/>
  <c r="H619" i="7" s="1"/>
  <c r="H98" i="7" s="1"/>
  <c r="I633" i="7"/>
  <c r="I634" i="7" s="1"/>
  <c r="I619" i="7" s="1"/>
  <c r="I98" i="7" s="1"/>
  <c r="J633" i="7"/>
  <c r="J634" i="7" s="1"/>
  <c r="J619" i="7" s="1"/>
  <c r="J98" i="7" s="1"/>
  <c r="K633" i="7"/>
  <c r="K634" i="7" s="1"/>
  <c r="K619" i="7" s="1"/>
  <c r="K98" i="7" s="1"/>
  <c r="L633" i="7"/>
  <c r="M633" i="7"/>
  <c r="N633" i="7"/>
  <c r="O633" i="7"/>
  <c r="J645" i="7"/>
  <c r="C697" i="7"/>
  <c r="D697" i="7"/>
  <c r="D698" i="7" s="1"/>
  <c r="D683" i="7" s="1"/>
  <c r="D100" i="7" s="1"/>
  <c r="E697" i="7"/>
  <c r="E698" i="7" s="1"/>
  <c r="E683" i="7" s="1"/>
  <c r="E100" i="7" s="1"/>
  <c r="F697" i="7"/>
  <c r="F698" i="7" s="1"/>
  <c r="F683" i="7" s="1"/>
  <c r="F100" i="7" s="1"/>
  <c r="G697" i="7"/>
  <c r="G698" i="7" s="1"/>
  <c r="G683" i="7" s="1"/>
  <c r="G100" i="7" s="1"/>
  <c r="H697" i="7"/>
  <c r="H698" i="7" s="1"/>
  <c r="H683" i="7" s="1"/>
  <c r="H100" i="7" s="1"/>
  <c r="I697" i="7"/>
  <c r="I698" i="7" s="1"/>
  <c r="I683" i="7" s="1"/>
  <c r="I100" i="7" s="1"/>
  <c r="J697" i="7"/>
  <c r="J698" i="7" s="1"/>
  <c r="J683" i="7" s="1"/>
  <c r="J100" i="7" s="1"/>
  <c r="K697" i="7"/>
  <c r="K698" i="7" s="1"/>
  <c r="K683" i="7" s="1"/>
  <c r="K100" i="7" s="1"/>
  <c r="L697" i="7"/>
  <c r="M697" i="7"/>
  <c r="N697" i="7"/>
  <c r="O697" i="7"/>
  <c r="J709" i="7"/>
  <c r="C338" i="7"/>
  <c r="D338" i="7"/>
  <c r="F338" i="7"/>
  <c r="E338" i="7"/>
  <c r="G338" i="7"/>
  <c r="H338" i="7"/>
  <c r="I338" i="7"/>
  <c r="J338" i="7"/>
  <c r="C313" i="7"/>
  <c r="D313" i="7"/>
  <c r="E313" i="7"/>
  <c r="F313" i="7"/>
  <c r="G313" i="7"/>
  <c r="H313" i="7"/>
  <c r="I313" i="7"/>
  <c r="J313" i="7"/>
  <c r="C665" i="7"/>
  <c r="D665" i="7"/>
  <c r="D666" i="7" s="1"/>
  <c r="D651" i="7" s="1"/>
  <c r="D99" i="7" s="1"/>
  <c r="E665" i="7"/>
  <c r="E666" i="7" s="1"/>
  <c r="E651" i="7" s="1"/>
  <c r="E99" i="7" s="1"/>
  <c r="F665" i="7"/>
  <c r="F666" i="7" s="1"/>
  <c r="F651" i="7" s="1"/>
  <c r="F99" i="7" s="1"/>
  <c r="G665" i="7"/>
  <c r="G666" i="7" s="1"/>
  <c r="G651" i="7" s="1"/>
  <c r="G99" i="7" s="1"/>
  <c r="H665" i="7"/>
  <c r="H666" i="7" s="1"/>
  <c r="H651" i="7" s="1"/>
  <c r="H99" i="7" s="1"/>
  <c r="I665" i="7"/>
  <c r="I666" i="7" s="1"/>
  <c r="I651" i="7" s="1"/>
  <c r="I99" i="7" s="1"/>
  <c r="J665" i="7"/>
  <c r="J666" i="7" s="1"/>
  <c r="J651" i="7" s="1"/>
  <c r="J99" i="7" s="1"/>
  <c r="K665" i="7"/>
  <c r="K666" i="7" s="1"/>
  <c r="K651" i="7" s="1"/>
  <c r="K99" i="7" s="1"/>
  <c r="L665" i="7"/>
  <c r="M665" i="7"/>
  <c r="N665" i="7"/>
  <c r="J677" i="7"/>
  <c r="O665" i="7"/>
  <c r="Q689" i="7"/>
  <c r="Q688" i="7"/>
  <c r="Q697" i="7"/>
  <c r="Q695" i="7"/>
  <c r="Q693" i="7"/>
  <c r="Q691" i="7"/>
  <c r="Q694" i="7"/>
  <c r="Q664" i="7"/>
  <c r="Q662" i="7"/>
  <c r="Q696" i="7"/>
  <c r="Q690" i="7"/>
  <c r="Q692" i="7"/>
  <c r="Q665" i="7"/>
  <c r="Q663" i="7"/>
  <c r="Q661" i="7"/>
  <c r="Q659" i="7"/>
  <c r="Q657" i="7"/>
  <c r="Q633" i="7"/>
  <c r="Q631" i="7"/>
  <c r="Q656" i="7"/>
  <c r="Q629" i="7"/>
  <c r="Q627" i="7"/>
  <c r="Q625" i="7"/>
  <c r="Q658" i="7"/>
  <c r="Q632" i="7"/>
  <c r="Q630" i="7"/>
  <c r="Q628" i="7"/>
  <c r="Q626" i="7"/>
  <c r="Q624" i="7"/>
  <c r="Q660" i="7"/>
  <c r="Q61" i="7"/>
  <c r="Q28" i="7"/>
  <c r="L607" i="7"/>
  <c r="K469" i="7"/>
  <c r="K448" i="7"/>
  <c r="K497" i="7"/>
  <c r="K444" i="7"/>
  <c r="K473" i="7"/>
  <c r="K301" i="7"/>
  <c r="K445" i="7"/>
  <c r="L709" i="7"/>
  <c r="L708" i="7"/>
  <c r="L707" i="7"/>
  <c r="L706" i="7"/>
  <c r="L705" i="7"/>
  <c r="L704" i="7"/>
  <c r="L702" i="7"/>
  <c r="L364" i="7"/>
  <c r="L363" i="7"/>
  <c r="L362" i="7"/>
  <c r="L361" i="7"/>
  <c r="L360" i="7"/>
  <c r="L359" i="7"/>
  <c r="L358" i="7"/>
  <c r="L357" i="7"/>
  <c r="L677" i="7"/>
  <c r="L676" i="7"/>
  <c r="L675" i="7"/>
  <c r="L674" i="7"/>
  <c r="L673" i="7"/>
  <c r="L672" i="7"/>
  <c r="L671" i="7"/>
  <c r="L670" i="7"/>
  <c r="L669" i="7"/>
  <c r="L338" i="7"/>
  <c r="L337" i="7"/>
  <c r="L336" i="7"/>
  <c r="L335" i="7"/>
  <c r="L334" i="7"/>
  <c r="L333" i="7"/>
  <c r="L332" i="7"/>
  <c r="L331" i="7"/>
  <c r="L330" i="7"/>
  <c r="L645" i="7"/>
  <c r="L644" i="7"/>
  <c r="L643" i="7"/>
  <c r="L642" i="7"/>
  <c r="L641" i="7"/>
  <c r="L640" i="7"/>
  <c r="L639" i="7"/>
  <c r="L638" i="7"/>
  <c r="L637"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31" i="7" l="1"/>
  <c r="R60" i="7" s="1"/>
  <c r="R430" i="7"/>
  <c r="R294" i="7"/>
  <c r="Q92" i="7"/>
  <c r="AL146" i="1"/>
  <c r="R581" i="7"/>
  <c r="R613" i="7"/>
  <c r="R592" i="7"/>
  <c r="R593" i="7"/>
  <c r="R595" i="7"/>
  <c r="R591"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1" i="7"/>
  <c r="H101" i="7"/>
  <c r="I101" i="7"/>
  <c r="D101" i="7"/>
  <c r="G101" i="7"/>
  <c r="C314" i="7"/>
  <c r="D314" i="7"/>
  <c r="E314" i="7"/>
  <c r="F314" i="7"/>
  <c r="G314" i="7"/>
  <c r="H314" i="7"/>
  <c r="I314" i="7"/>
  <c r="J314" i="7"/>
  <c r="K314" i="7"/>
  <c r="C634" i="7"/>
  <c r="C619" i="7" s="1"/>
  <c r="C98" i="7" s="1"/>
  <c r="C339" i="7"/>
  <c r="D339" i="7"/>
  <c r="E339" i="7"/>
  <c r="F339" i="7"/>
  <c r="G339" i="7"/>
  <c r="H339" i="7"/>
  <c r="I339" i="7"/>
  <c r="J339" i="7"/>
  <c r="K339" i="7"/>
  <c r="C666" i="7"/>
  <c r="C651" i="7" s="1"/>
  <c r="C99" i="7" s="1"/>
  <c r="F101" i="7"/>
  <c r="C365" i="7"/>
  <c r="D365" i="7"/>
  <c r="F365" i="7"/>
  <c r="E365" i="7"/>
  <c r="G365" i="7"/>
  <c r="H365" i="7"/>
  <c r="I365" i="7"/>
  <c r="J365" i="7"/>
  <c r="K365" i="7"/>
  <c r="C698" i="7"/>
  <c r="C683" i="7" s="1"/>
  <c r="C100" i="7" s="1"/>
  <c r="E101" i="7"/>
  <c r="R696" i="7"/>
  <c r="R694" i="7"/>
  <c r="R692" i="7"/>
  <c r="R690" i="7"/>
  <c r="R695" i="7"/>
  <c r="R691" i="7"/>
  <c r="R689" i="7"/>
  <c r="R665" i="7"/>
  <c r="R664" i="7"/>
  <c r="R663" i="7"/>
  <c r="R662" i="7"/>
  <c r="R661" i="7"/>
  <c r="R660" i="7"/>
  <c r="R659" i="7"/>
  <c r="R658" i="7"/>
  <c r="R657" i="7"/>
  <c r="R656" i="7"/>
  <c r="R633" i="7"/>
  <c r="R632" i="7"/>
  <c r="R631" i="7"/>
  <c r="R693" i="7"/>
  <c r="R688" i="7"/>
  <c r="R697" i="7"/>
  <c r="R630" i="7"/>
  <c r="R628" i="7"/>
  <c r="R626" i="7"/>
  <c r="R624" i="7"/>
  <c r="R629" i="7"/>
  <c r="R627" i="7"/>
  <c r="R625" i="7"/>
  <c r="R61" i="7"/>
  <c r="R28" i="7"/>
  <c r="M607" i="7"/>
  <c r="L356" i="7"/>
  <c r="L634" i="7"/>
  <c r="L619" i="7" s="1"/>
  <c r="L98" i="7" s="1"/>
  <c r="L698" i="7"/>
  <c r="L683" i="7" s="1"/>
  <c r="L100" i="7" s="1"/>
  <c r="L305" i="7"/>
  <c r="L39" i="7"/>
  <c r="L666" i="7"/>
  <c r="L651" i="7" s="1"/>
  <c r="L99" i="7" s="1"/>
  <c r="K493" i="7"/>
  <c r="L446" i="7"/>
  <c r="L301" i="7"/>
  <c r="L444" i="7"/>
  <c r="L445" i="7"/>
  <c r="L449" i="7"/>
  <c r="L469" i="7"/>
  <c r="L473" i="7"/>
  <c r="L497" i="7"/>
  <c r="L501" i="7"/>
  <c r="L470" i="7"/>
  <c r="L474" i="7"/>
  <c r="L494" i="7"/>
  <c r="L498" i="7"/>
  <c r="K441" i="7"/>
  <c r="M709" i="7"/>
  <c r="M708" i="7"/>
  <c r="M707" i="7"/>
  <c r="M706" i="7"/>
  <c r="M705" i="7"/>
  <c r="M704" i="7"/>
  <c r="M701" i="7"/>
  <c r="M365" i="7"/>
  <c r="M364" i="7"/>
  <c r="M363" i="7"/>
  <c r="M362" i="7"/>
  <c r="M361" i="7"/>
  <c r="M360" i="7"/>
  <c r="M359" i="7"/>
  <c r="M358" i="7"/>
  <c r="M357" i="7"/>
  <c r="M339" i="7"/>
  <c r="M338" i="7"/>
  <c r="M337" i="7"/>
  <c r="M336" i="7"/>
  <c r="M335" i="7"/>
  <c r="M334" i="7"/>
  <c r="M333" i="7"/>
  <c r="M677" i="7"/>
  <c r="M676" i="7"/>
  <c r="M675" i="7"/>
  <c r="M674" i="7"/>
  <c r="M673" i="7"/>
  <c r="M672" i="7"/>
  <c r="M671" i="7"/>
  <c r="M670" i="7"/>
  <c r="M669" i="7"/>
  <c r="M314" i="7"/>
  <c r="M313" i="7"/>
  <c r="M312" i="7"/>
  <c r="M311" i="7"/>
  <c r="M310" i="7"/>
  <c r="M309" i="7"/>
  <c r="M332" i="7"/>
  <c r="M331" i="7"/>
  <c r="M330" i="7"/>
  <c r="M645" i="7"/>
  <c r="M644" i="7"/>
  <c r="M643" i="7"/>
  <c r="M642" i="7"/>
  <c r="M641" i="7"/>
  <c r="M640" i="7"/>
  <c r="M639" i="7"/>
  <c r="M638" i="7"/>
  <c r="M637"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1" i="7"/>
  <c r="S31" i="7" l="1"/>
  <c r="S60" i="7" s="1"/>
  <c r="S430" i="7"/>
  <c r="S294" i="7"/>
  <c r="R92" i="7"/>
  <c r="AM146" i="1"/>
  <c r="S581" i="7"/>
  <c r="S613" i="7"/>
  <c r="S592" i="7"/>
  <c r="S593" i="7"/>
  <c r="S595" i="7"/>
  <c r="S591"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1" i="7"/>
  <c r="S697" i="7"/>
  <c r="S696" i="7"/>
  <c r="S695" i="7"/>
  <c r="S694" i="7"/>
  <c r="S693" i="7"/>
  <c r="S692" i="7"/>
  <c r="S691" i="7"/>
  <c r="S690" i="7"/>
  <c r="S660" i="7"/>
  <c r="S689" i="7"/>
  <c r="S665" i="7"/>
  <c r="S663" i="7"/>
  <c r="S661" i="7"/>
  <c r="S659" i="7"/>
  <c r="S688" i="7"/>
  <c r="S664" i="7"/>
  <c r="S662" i="7"/>
  <c r="S658" i="7"/>
  <c r="S656" i="7"/>
  <c r="S631" i="7"/>
  <c r="S630" i="7"/>
  <c r="S628" i="7"/>
  <c r="S626" i="7"/>
  <c r="S624" i="7"/>
  <c r="S657" i="7"/>
  <c r="S632" i="7"/>
  <c r="S629" i="7"/>
  <c r="S627" i="7"/>
  <c r="S625" i="7"/>
  <c r="S633" i="7"/>
  <c r="S28" i="7"/>
  <c r="S61" i="7"/>
  <c r="N607" i="7"/>
  <c r="M356" i="7"/>
  <c r="L101" i="7"/>
  <c r="M698" i="7"/>
  <c r="M683" i="7" s="1"/>
  <c r="M100" i="7" s="1"/>
  <c r="M39" i="7"/>
  <c r="M442" i="7"/>
  <c r="M471" i="7"/>
  <c r="M475" i="7"/>
  <c r="M494" i="7"/>
  <c r="M449" i="7"/>
  <c r="M498" i="7"/>
  <c r="M502" i="7"/>
  <c r="M445" i="7"/>
  <c r="M447" i="7"/>
  <c r="M444" i="7"/>
  <c r="M448" i="7"/>
  <c r="M468" i="7"/>
  <c r="M472" i="7"/>
  <c r="M476" i="7"/>
  <c r="M496" i="7"/>
  <c r="M500" i="7"/>
  <c r="M469" i="7"/>
  <c r="M473" i="7"/>
  <c r="M497" i="7"/>
  <c r="M501" i="7"/>
  <c r="N709" i="7"/>
  <c r="N708" i="7"/>
  <c r="N707" i="7"/>
  <c r="N706" i="7"/>
  <c r="N705" i="7"/>
  <c r="N704" i="7"/>
  <c r="N701" i="7"/>
  <c r="N365" i="7"/>
  <c r="N364" i="7"/>
  <c r="N363" i="7"/>
  <c r="N362" i="7"/>
  <c r="N361" i="7"/>
  <c r="N360" i="7"/>
  <c r="N359" i="7"/>
  <c r="N358" i="7"/>
  <c r="N357" i="7"/>
  <c r="N356" i="7"/>
  <c r="N677" i="7"/>
  <c r="N676" i="7"/>
  <c r="N675" i="7"/>
  <c r="N674" i="7"/>
  <c r="N673" i="7"/>
  <c r="N672" i="7"/>
  <c r="N671" i="7"/>
  <c r="N670" i="7"/>
  <c r="N669" i="7"/>
  <c r="N339" i="7"/>
  <c r="N338" i="7"/>
  <c r="N337" i="7"/>
  <c r="N336" i="7"/>
  <c r="N335" i="7"/>
  <c r="N334" i="7"/>
  <c r="N333" i="7"/>
  <c r="N332" i="7"/>
  <c r="N331" i="7"/>
  <c r="N330" i="7"/>
  <c r="N645" i="7"/>
  <c r="N644" i="7"/>
  <c r="N643" i="7"/>
  <c r="N642" i="7"/>
  <c r="N641" i="7"/>
  <c r="N640" i="7"/>
  <c r="N639" i="7"/>
  <c r="N638" i="7"/>
  <c r="N637"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4" i="7"/>
  <c r="M619" i="7" s="1"/>
  <c r="M98" i="7" s="1"/>
  <c r="M666" i="7"/>
  <c r="M651" i="7" s="1"/>
  <c r="M99" i="7" s="1"/>
  <c r="T31" i="7" l="1"/>
  <c r="T60" i="7" s="1"/>
  <c r="T430" i="7"/>
  <c r="T294" i="7"/>
  <c r="S92" i="7"/>
  <c r="AN146" i="1"/>
  <c r="T581" i="7"/>
  <c r="T613" i="7"/>
  <c r="T592" i="7"/>
  <c r="T593" i="7"/>
  <c r="T595" i="7"/>
  <c r="T591" i="7"/>
  <c r="T562" i="7"/>
  <c r="T554" i="7"/>
  <c r="T526" i="7"/>
  <c r="T520" i="7"/>
  <c r="T566" i="7"/>
  <c r="T558" i="7"/>
  <c r="T38" i="7"/>
  <c r="T42" i="7"/>
  <c r="T35" i="7"/>
  <c r="U583" i="7"/>
  <c r="M493" i="7"/>
  <c r="T696" i="7"/>
  <c r="T694" i="7"/>
  <c r="T692" i="7"/>
  <c r="T690" i="7"/>
  <c r="T688" i="7"/>
  <c r="T689" i="7"/>
  <c r="T695" i="7"/>
  <c r="T665" i="7"/>
  <c r="T663" i="7"/>
  <c r="T661" i="7"/>
  <c r="T697" i="7"/>
  <c r="T691" i="7"/>
  <c r="T693" i="7"/>
  <c r="T664" i="7"/>
  <c r="T662" i="7"/>
  <c r="T660" i="7"/>
  <c r="T658" i="7"/>
  <c r="T656" i="7"/>
  <c r="T632" i="7"/>
  <c r="T630" i="7"/>
  <c r="T629" i="7"/>
  <c r="T628" i="7"/>
  <c r="T627" i="7"/>
  <c r="T626" i="7"/>
  <c r="T625" i="7"/>
  <c r="T624" i="7"/>
  <c r="T657" i="7"/>
  <c r="T659" i="7"/>
  <c r="T633" i="7"/>
  <c r="T631" i="7"/>
  <c r="T28" i="7"/>
  <c r="T61" i="7"/>
  <c r="O607" i="7"/>
  <c r="N470" i="7"/>
  <c r="N446" i="7"/>
  <c r="N448" i="7"/>
  <c r="N494" i="7"/>
  <c r="N498" i="7"/>
  <c r="N502" i="7"/>
  <c r="N474" i="7"/>
  <c r="N444" i="7"/>
  <c r="N301" i="7"/>
  <c r="N442" i="7"/>
  <c r="N450" i="7"/>
  <c r="N443" i="7"/>
  <c r="N447" i="7"/>
  <c r="N467" i="7"/>
  <c r="N471" i="7"/>
  <c r="N475" i="7"/>
  <c r="N495" i="7"/>
  <c r="N499" i="7"/>
  <c r="N437" i="7"/>
  <c r="N468" i="7"/>
  <c r="N472" i="7"/>
  <c r="N476" i="7"/>
  <c r="N496" i="7"/>
  <c r="N500" i="7"/>
  <c r="O709" i="7"/>
  <c r="O708" i="7"/>
  <c r="O707" i="7"/>
  <c r="O706" i="7"/>
  <c r="O705" i="7"/>
  <c r="O703" i="7"/>
  <c r="O365" i="7"/>
  <c r="O364" i="7"/>
  <c r="O363" i="7"/>
  <c r="O362" i="7"/>
  <c r="O361" i="7"/>
  <c r="O360" i="7"/>
  <c r="O359" i="7"/>
  <c r="O358" i="7"/>
  <c r="O701" i="7"/>
  <c r="O356" i="7"/>
  <c r="O339" i="7"/>
  <c r="O338" i="7"/>
  <c r="O337" i="7"/>
  <c r="O336" i="7"/>
  <c r="O335" i="7"/>
  <c r="O334" i="7"/>
  <c r="O333" i="7"/>
  <c r="O357" i="7"/>
  <c r="O677" i="7"/>
  <c r="O676" i="7"/>
  <c r="O675" i="7"/>
  <c r="O674" i="7"/>
  <c r="O673" i="7"/>
  <c r="O672" i="7"/>
  <c r="O671" i="7"/>
  <c r="O670" i="7"/>
  <c r="O669" i="7"/>
  <c r="O314" i="7"/>
  <c r="O313" i="7"/>
  <c r="O312" i="7"/>
  <c r="O311" i="7"/>
  <c r="O310" i="7"/>
  <c r="O309" i="7"/>
  <c r="O332" i="7"/>
  <c r="O331" i="7"/>
  <c r="O330" i="7"/>
  <c r="O645" i="7"/>
  <c r="O644" i="7"/>
  <c r="O643" i="7"/>
  <c r="O642" i="7"/>
  <c r="O641" i="7"/>
  <c r="O640" i="7"/>
  <c r="O639" i="7"/>
  <c r="O638" i="7"/>
  <c r="O636"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1" i="7"/>
  <c r="N39" i="7"/>
  <c r="N634" i="7"/>
  <c r="N619" i="7" s="1"/>
  <c r="N98" i="7" s="1"/>
  <c r="N666" i="7"/>
  <c r="N651" i="7" s="1"/>
  <c r="N99" i="7" s="1"/>
  <c r="N698" i="7"/>
  <c r="N683" i="7" s="1"/>
  <c r="N100" i="7" s="1"/>
  <c r="U31" i="7" l="1"/>
  <c r="U60" i="7" s="1"/>
  <c r="U430" i="7"/>
  <c r="U294" i="7"/>
  <c r="T92" i="7"/>
  <c r="AO146" i="1"/>
  <c r="U581" i="7"/>
  <c r="U613" i="7"/>
  <c r="U592" i="7"/>
  <c r="U593" i="7"/>
  <c r="U595" i="7"/>
  <c r="U591" i="7"/>
  <c r="U526" i="7"/>
  <c r="U520" i="7"/>
  <c r="U566" i="7"/>
  <c r="U562" i="7"/>
  <c r="U558" i="7"/>
  <c r="U554" i="7"/>
  <c r="U38" i="7"/>
  <c r="U42" i="7"/>
  <c r="U35" i="7"/>
  <c r="U587" i="7"/>
  <c r="V583" i="7"/>
  <c r="U575" i="7"/>
  <c r="U697" i="7"/>
  <c r="U695" i="7"/>
  <c r="U693" i="7"/>
  <c r="U691" i="7"/>
  <c r="U689" i="7"/>
  <c r="U688" i="7"/>
  <c r="U665" i="7"/>
  <c r="U696" i="7"/>
  <c r="U692" i="7"/>
  <c r="U694" i="7"/>
  <c r="U690" i="7"/>
  <c r="U664" i="7"/>
  <c r="U662" i="7"/>
  <c r="U660" i="7"/>
  <c r="U663" i="7"/>
  <c r="U661" i="7"/>
  <c r="U659" i="7"/>
  <c r="U657" i="7"/>
  <c r="U633" i="7"/>
  <c r="U632" i="7"/>
  <c r="U658" i="7"/>
  <c r="U629" i="7"/>
  <c r="U627" i="7"/>
  <c r="U625" i="7"/>
  <c r="U631" i="7"/>
  <c r="U656" i="7"/>
  <c r="U630" i="7"/>
  <c r="U628" i="7"/>
  <c r="U626" i="7"/>
  <c r="U624" i="7"/>
  <c r="U61" i="7"/>
  <c r="U28" i="7"/>
  <c r="P607" i="7"/>
  <c r="O39" i="7"/>
  <c r="O634" i="7"/>
  <c r="O619" i="7" s="1"/>
  <c r="O98" i="7" s="1"/>
  <c r="O666" i="7"/>
  <c r="O651" i="7" s="1"/>
  <c r="O99" i="7" s="1"/>
  <c r="O469" i="7"/>
  <c r="O448" i="7"/>
  <c r="O497" i="7"/>
  <c r="O444" i="7"/>
  <c r="O472" i="7"/>
  <c r="P709" i="7"/>
  <c r="P708" i="7"/>
  <c r="P707" i="7"/>
  <c r="P706" i="7"/>
  <c r="P705" i="7"/>
  <c r="P703" i="7"/>
  <c r="P701" i="7"/>
  <c r="P365" i="7"/>
  <c r="P364" i="7"/>
  <c r="P363" i="7"/>
  <c r="P362" i="7"/>
  <c r="P361" i="7"/>
  <c r="P360" i="7"/>
  <c r="P359" i="7"/>
  <c r="P358" i="7"/>
  <c r="P357" i="7"/>
  <c r="P356" i="7"/>
  <c r="P677" i="7"/>
  <c r="P676" i="7"/>
  <c r="P675" i="7"/>
  <c r="P674" i="7"/>
  <c r="P673" i="7"/>
  <c r="P672" i="7"/>
  <c r="P671" i="7"/>
  <c r="P670" i="7"/>
  <c r="P669" i="7"/>
  <c r="P339" i="7"/>
  <c r="P338" i="7"/>
  <c r="P337" i="7"/>
  <c r="P336" i="7"/>
  <c r="P335" i="7"/>
  <c r="P334" i="7"/>
  <c r="P333" i="7"/>
  <c r="P332" i="7"/>
  <c r="P331" i="7"/>
  <c r="P330" i="7"/>
  <c r="P645" i="7"/>
  <c r="P644" i="7"/>
  <c r="P643" i="7"/>
  <c r="P642" i="7"/>
  <c r="P641" i="7"/>
  <c r="P640" i="7"/>
  <c r="P639" i="7"/>
  <c r="P638" i="7"/>
  <c r="P636"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1" i="7"/>
  <c r="O305" i="7"/>
  <c r="O698" i="7"/>
  <c r="O683" i="7" s="1"/>
  <c r="O100" i="7" s="1"/>
  <c r="O301" i="7"/>
  <c r="O443" i="7"/>
  <c r="O442" i="7"/>
  <c r="O450" i="7"/>
  <c r="O474" i="7"/>
  <c r="O467" i="7"/>
  <c r="O495" i="7"/>
  <c r="V31" i="7" l="1"/>
  <c r="V60" i="7" s="1"/>
  <c r="V430" i="7"/>
  <c r="V294" i="7"/>
  <c r="U92" i="7"/>
  <c r="AP146" i="1"/>
  <c r="V581" i="7"/>
  <c r="V613" i="7"/>
  <c r="V592" i="7"/>
  <c r="V593" i="7"/>
  <c r="V595" i="7"/>
  <c r="V591" i="7"/>
  <c r="V520" i="7"/>
  <c r="V566" i="7"/>
  <c r="V562" i="7"/>
  <c r="V558" i="7"/>
  <c r="V554" i="7"/>
  <c r="V526" i="7"/>
  <c r="V38" i="7"/>
  <c r="V42" i="7"/>
  <c r="V35" i="7"/>
  <c r="V587" i="7"/>
  <c r="W583" i="7"/>
  <c r="V575" i="7"/>
  <c r="V697" i="7"/>
  <c r="V695" i="7"/>
  <c r="V693" i="7"/>
  <c r="V691" i="7"/>
  <c r="V664" i="7"/>
  <c r="V663" i="7"/>
  <c r="V662" i="7"/>
  <c r="V661" i="7"/>
  <c r="V660" i="7"/>
  <c r="V659" i="7"/>
  <c r="V658" i="7"/>
  <c r="V657" i="7"/>
  <c r="V656" i="7"/>
  <c r="V633" i="7"/>
  <c r="V632" i="7"/>
  <c r="V631" i="7"/>
  <c r="V690" i="7"/>
  <c r="V665" i="7"/>
  <c r="V696" i="7"/>
  <c r="V692" i="7"/>
  <c r="V688" i="7"/>
  <c r="V694" i="7"/>
  <c r="V689" i="7"/>
  <c r="V629" i="7"/>
  <c r="V627" i="7"/>
  <c r="V625" i="7"/>
  <c r="V630" i="7"/>
  <c r="V628" i="7"/>
  <c r="V626" i="7"/>
  <c r="V624" i="7"/>
  <c r="V61" i="7"/>
  <c r="V28" i="7"/>
  <c r="Q607" i="7"/>
  <c r="O101" i="7"/>
  <c r="O441" i="7"/>
  <c r="P446" i="7"/>
  <c r="P301" i="7"/>
  <c r="P444" i="7"/>
  <c r="P445" i="7"/>
  <c r="P449" i="7"/>
  <c r="P469" i="7"/>
  <c r="P473" i="7"/>
  <c r="P493" i="7"/>
  <c r="P497" i="7"/>
  <c r="P501" i="7"/>
  <c r="P470" i="7"/>
  <c r="P474" i="7"/>
  <c r="P494" i="7"/>
  <c r="P498" i="7"/>
  <c r="P502" i="7"/>
  <c r="P39" i="7"/>
  <c r="P305" i="7"/>
  <c r="P634" i="7"/>
  <c r="P619" i="7" s="1"/>
  <c r="P98" i="7" s="1"/>
  <c r="P666" i="7"/>
  <c r="P651" i="7" s="1"/>
  <c r="P99" i="7" s="1"/>
  <c r="P698" i="7"/>
  <c r="P683" i="7" s="1"/>
  <c r="P100" i="7" s="1"/>
  <c r="Q709" i="7"/>
  <c r="Q708" i="7"/>
  <c r="Q707" i="7"/>
  <c r="Q706" i="7"/>
  <c r="Q705" i="7"/>
  <c r="Q703" i="7"/>
  <c r="Q701" i="7"/>
  <c r="Q365" i="7"/>
  <c r="Q364" i="7"/>
  <c r="Q363" i="7"/>
  <c r="Q362" i="7"/>
  <c r="Q361" i="7"/>
  <c r="Q360" i="7"/>
  <c r="Q359" i="7"/>
  <c r="Q358" i="7"/>
  <c r="Q357" i="7"/>
  <c r="Q339" i="7"/>
  <c r="Q338" i="7"/>
  <c r="Q337" i="7"/>
  <c r="Q336" i="7"/>
  <c r="Q335" i="7"/>
  <c r="Q334" i="7"/>
  <c r="Q333" i="7"/>
  <c r="Q356" i="7"/>
  <c r="Q677" i="7"/>
  <c r="Q676" i="7"/>
  <c r="Q675" i="7"/>
  <c r="Q674" i="7"/>
  <c r="Q673" i="7"/>
  <c r="Q672" i="7"/>
  <c r="Q671" i="7"/>
  <c r="Q670" i="7"/>
  <c r="Q669" i="7"/>
  <c r="Q332" i="7"/>
  <c r="Q314" i="7"/>
  <c r="Q313" i="7"/>
  <c r="Q312" i="7"/>
  <c r="Q311" i="7"/>
  <c r="Q310" i="7"/>
  <c r="Q309" i="7"/>
  <c r="Q331" i="7"/>
  <c r="Q645" i="7"/>
  <c r="Q644" i="7"/>
  <c r="Q643" i="7"/>
  <c r="Q642" i="7"/>
  <c r="Q641" i="7"/>
  <c r="Q640" i="7"/>
  <c r="Q639" i="7"/>
  <c r="Q638" i="7"/>
  <c r="Q636"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31" i="7" l="1"/>
  <c r="W60" i="7" s="1"/>
  <c r="W430" i="7"/>
  <c r="W294" i="7"/>
  <c r="AQ146" i="1"/>
  <c r="V92" i="7"/>
  <c r="W581" i="7"/>
  <c r="W613" i="7"/>
  <c r="W592" i="7"/>
  <c r="W593" i="7"/>
  <c r="W595" i="7"/>
  <c r="W591" i="7"/>
  <c r="U574" i="7"/>
  <c r="U576" i="7" s="1"/>
  <c r="W526" i="7"/>
  <c r="W520" i="7"/>
  <c r="W558" i="7"/>
  <c r="W566" i="7"/>
  <c r="W562" i="7"/>
  <c r="W554" i="7"/>
  <c r="W38" i="7"/>
  <c r="W42" i="7"/>
  <c r="W35" i="7"/>
  <c r="W587" i="7"/>
  <c r="X583" i="7"/>
  <c r="W575" i="7"/>
  <c r="W697" i="7"/>
  <c r="W696" i="7"/>
  <c r="W695" i="7"/>
  <c r="W694" i="7"/>
  <c r="W693" i="7"/>
  <c r="W692" i="7"/>
  <c r="W691" i="7"/>
  <c r="W690" i="7"/>
  <c r="W689" i="7"/>
  <c r="W665" i="7"/>
  <c r="W688" i="7"/>
  <c r="W664" i="7"/>
  <c r="W662" i="7"/>
  <c r="W663" i="7"/>
  <c r="W661" i="7"/>
  <c r="W659" i="7"/>
  <c r="W657" i="7"/>
  <c r="W633" i="7"/>
  <c r="W631" i="7"/>
  <c r="W658" i="7"/>
  <c r="W630" i="7"/>
  <c r="W628" i="7"/>
  <c r="W626" i="7"/>
  <c r="W624" i="7"/>
  <c r="W660" i="7"/>
  <c r="W656" i="7"/>
  <c r="W632" i="7"/>
  <c r="W629" i="7"/>
  <c r="W627" i="7"/>
  <c r="W625" i="7"/>
  <c r="W28" i="7"/>
  <c r="W61" i="7"/>
  <c r="R607" i="7"/>
  <c r="Q305" i="7"/>
  <c r="Q666" i="7"/>
  <c r="Q651" i="7" s="1"/>
  <c r="Q99" i="7" s="1"/>
  <c r="Q39" i="7"/>
  <c r="Q330" i="7"/>
  <c r="Q634" i="7"/>
  <c r="Q619" i="7" s="1"/>
  <c r="Q98" i="7" s="1"/>
  <c r="Q445" i="7"/>
  <c r="Q447" i="7"/>
  <c r="Q444" i="7"/>
  <c r="Q448" i="7"/>
  <c r="Q468" i="7"/>
  <c r="Q472" i="7"/>
  <c r="Q476" i="7"/>
  <c r="Q496" i="7"/>
  <c r="Q500" i="7"/>
  <c r="Q469" i="7"/>
  <c r="Q473" i="7"/>
  <c r="Q493" i="7"/>
  <c r="Q497" i="7"/>
  <c r="Q501" i="7"/>
  <c r="P441" i="7"/>
  <c r="Q698" i="7"/>
  <c r="Q683" i="7" s="1"/>
  <c r="Q100" i="7" s="1"/>
  <c r="P101" i="7"/>
  <c r="R709" i="7"/>
  <c r="R708" i="7"/>
  <c r="R707" i="7"/>
  <c r="R706" i="7"/>
  <c r="R704" i="7"/>
  <c r="R702" i="7"/>
  <c r="R701" i="7"/>
  <c r="R365" i="7"/>
  <c r="R364" i="7"/>
  <c r="R363" i="7"/>
  <c r="R362" i="7"/>
  <c r="R361" i="7"/>
  <c r="R360" i="7"/>
  <c r="R359" i="7"/>
  <c r="R358" i="7"/>
  <c r="R357" i="7"/>
  <c r="R356" i="7"/>
  <c r="R677" i="7"/>
  <c r="R676" i="7"/>
  <c r="R675" i="7"/>
  <c r="R674" i="7"/>
  <c r="R673" i="7"/>
  <c r="R672" i="7"/>
  <c r="R671" i="7"/>
  <c r="R670" i="7"/>
  <c r="R668" i="7"/>
  <c r="R339" i="7"/>
  <c r="R338" i="7"/>
  <c r="R337" i="7"/>
  <c r="R336" i="7"/>
  <c r="R335" i="7"/>
  <c r="R334" i="7"/>
  <c r="R333" i="7"/>
  <c r="R332" i="7"/>
  <c r="R331" i="7"/>
  <c r="R330" i="7"/>
  <c r="R645" i="7"/>
  <c r="R644" i="7"/>
  <c r="R643" i="7"/>
  <c r="R642" i="7"/>
  <c r="R641" i="7"/>
  <c r="R640" i="7"/>
  <c r="R639" i="7"/>
  <c r="R638" i="7"/>
  <c r="R636"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31" i="7" l="1"/>
  <c r="X60" i="7" s="1"/>
  <c r="X430" i="7"/>
  <c r="X294" i="7"/>
  <c r="W92" i="7"/>
  <c r="X581" i="7"/>
  <c r="X613" i="7"/>
  <c r="X592" i="7"/>
  <c r="X593" i="7"/>
  <c r="X595" i="7"/>
  <c r="X591" i="7"/>
  <c r="V574" i="7"/>
  <c r="V576" i="7" s="1"/>
  <c r="X558" i="7"/>
  <c r="X526" i="7"/>
  <c r="X520" i="7"/>
  <c r="X566" i="7"/>
  <c r="X562" i="7"/>
  <c r="X554" i="7"/>
  <c r="X38" i="7"/>
  <c r="X42" i="7"/>
  <c r="X35" i="7"/>
  <c r="X587" i="7"/>
  <c r="Y583" i="7"/>
  <c r="X575" i="7"/>
  <c r="Q467" i="7"/>
  <c r="Q441" i="7"/>
  <c r="X696" i="7"/>
  <c r="X694" i="7"/>
  <c r="X692" i="7"/>
  <c r="X690" i="7"/>
  <c r="X697" i="7"/>
  <c r="X693" i="7"/>
  <c r="X689" i="7"/>
  <c r="X695" i="7"/>
  <c r="X688" i="7"/>
  <c r="X664" i="7"/>
  <c r="X662" i="7"/>
  <c r="X658" i="7"/>
  <c r="X691" i="7"/>
  <c r="X663" i="7"/>
  <c r="X661" i="7"/>
  <c r="X659" i="7"/>
  <c r="X665" i="7"/>
  <c r="X630" i="7"/>
  <c r="X629" i="7"/>
  <c r="X628" i="7"/>
  <c r="X627" i="7"/>
  <c r="X626" i="7"/>
  <c r="X625" i="7"/>
  <c r="X624" i="7"/>
  <c r="X660" i="7"/>
  <c r="X656" i="7"/>
  <c r="X633" i="7"/>
  <c r="X631" i="7"/>
  <c r="X632" i="7"/>
  <c r="X657" i="7"/>
  <c r="X28" i="7"/>
  <c r="X61" i="7"/>
  <c r="S607" i="7"/>
  <c r="B411" i="7"/>
  <c r="E390" i="7" s="1"/>
  <c r="E389" i="7" s="1"/>
  <c r="R305" i="7"/>
  <c r="Q101" i="7"/>
  <c r="S709" i="7"/>
  <c r="S708" i="7"/>
  <c r="S707" i="7"/>
  <c r="S706" i="7"/>
  <c r="S704" i="7"/>
  <c r="S702" i="7"/>
  <c r="S365" i="7"/>
  <c r="S364" i="7"/>
  <c r="S363" i="7"/>
  <c r="S362" i="7"/>
  <c r="S361" i="7"/>
  <c r="S360" i="7"/>
  <c r="S359" i="7"/>
  <c r="S358" i="7"/>
  <c r="S701" i="7"/>
  <c r="S356" i="7"/>
  <c r="S339" i="7"/>
  <c r="S338" i="7"/>
  <c r="S337" i="7"/>
  <c r="S336" i="7"/>
  <c r="S335" i="7"/>
  <c r="S334" i="7"/>
  <c r="S333" i="7"/>
  <c r="S357" i="7"/>
  <c r="S677" i="7"/>
  <c r="S676" i="7"/>
  <c r="S675" i="7"/>
  <c r="S674" i="7"/>
  <c r="S673" i="7"/>
  <c r="S672" i="7"/>
  <c r="S671" i="7"/>
  <c r="S670" i="7"/>
  <c r="S668" i="7"/>
  <c r="S314" i="7"/>
  <c r="S313" i="7"/>
  <c r="S312" i="7"/>
  <c r="S311" i="7"/>
  <c r="S310" i="7"/>
  <c r="S309" i="7"/>
  <c r="S332" i="7"/>
  <c r="S331" i="7"/>
  <c r="S330" i="7"/>
  <c r="S645" i="7"/>
  <c r="S644" i="7"/>
  <c r="S643" i="7"/>
  <c r="S642" i="7"/>
  <c r="S641" i="7"/>
  <c r="S640" i="7"/>
  <c r="S639" i="7"/>
  <c r="S638" i="7"/>
  <c r="S636"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4" i="7"/>
  <c r="R619" i="7" s="1"/>
  <c r="R98" i="7" s="1"/>
  <c r="R666" i="7"/>
  <c r="R651" i="7" s="1"/>
  <c r="R99" i="7" s="1"/>
  <c r="R698" i="7"/>
  <c r="R683" i="7" s="1"/>
  <c r="R100" i="7" s="1"/>
  <c r="R444" i="7"/>
  <c r="R301" i="7"/>
  <c r="R442" i="7"/>
  <c r="R450" i="7"/>
  <c r="R443" i="7"/>
  <c r="R447" i="7"/>
  <c r="R467" i="7"/>
  <c r="R471" i="7"/>
  <c r="R475" i="7"/>
  <c r="R495" i="7"/>
  <c r="R499" i="7"/>
  <c r="R437" i="7"/>
  <c r="R468" i="7"/>
  <c r="R472" i="7"/>
  <c r="R476" i="7"/>
  <c r="R496" i="7"/>
  <c r="R500" i="7"/>
  <c r="Y31" i="7" l="1"/>
  <c r="Y430" i="7"/>
  <c r="Y294" i="7"/>
  <c r="Y581" i="7"/>
  <c r="Y613" i="7"/>
  <c r="X92" i="7"/>
  <c r="Y592" i="7"/>
  <c r="Y593" i="7"/>
  <c r="Y595" i="7"/>
  <c r="Y591" i="7"/>
  <c r="W574" i="7"/>
  <c r="W576" i="7" s="1"/>
  <c r="Y526" i="7"/>
  <c r="Y520" i="7"/>
  <c r="Y566" i="7"/>
  <c r="Y562" i="7"/>
  <c r="Y558" i="7"/>
  <c r="Y554" i="7"/>
  <c r="Y38" i="7"/>
  <c r="Y42" i="7"/>
  <c r="Y35" i="7"/>
  <c r="Y587" i="7"/>
  <c r="Z583" i="7"/>
  <c r="Y575" i="7"/>
  <c r="E386" i="7"/>
  <c r="B412" i="7"/>
  <c r="E247" i="7"/>
  <c r="E250" i="7"/>
  <c r="E252" i="7"/>
  <c r="E251" i="7"/>
  <c r="E248" i="7"/>
  <c r="E249" i="7"/>
  <c r="R441" i="7"/>
  <c r="Y60" i="7"/>
  <c r="Y688" i="7"/>
  <c r="Y665" i="7"/>
  <c r="Y696" i="7"/>
  <c r="Y694" i="7"/>
  <c r="Y692" i="7"/>
  <c r="Y690" i="7"/>
  <c r="Y691" i="7"/>
  <c r="Y697" i="7"/>
  <c r="Y663" i="7"/>
  <c r="Y661" i="7"/>
  <c r="Y693" i="7"/>
  <c r="Y689" i="7"/>
  <c r="Y695" i="7"/>
  <c r="Y664" i="7"/>
  <c r="Y662" i="7"/>
  <c r="Y660" i="7"/>
  <c r="Y658" i="7"/>
  <c r="Y656" i="7"/>
  <c r="Y632" i="7"/>
  <c r="Y633" i="7"/>
  <c r="Y631" i="7"/>
  <c r="Y630" i="7"/>
  <c r="Y628" i="7"/>
  <c r="Y626" i="7"/>
  <c r="Y624" i="7"/>
  <c r="Y659" i="7"/>
  <c r="Y657" i="7"/>
  <c r="Y629" i="7"/>
  <c r="Y627" i="7"/>
  <c r="Y625" i="7"/>
  <c r="Y61" i="7"/>
  <c r="Y28" i="7"/>
  <c r="C190" i="7"/>
  <c r="T607" i="7"/>
  <c r="S305" i="7"/>
  <c r="T709" i="7"/>
  <c r="T708" i="7"/>
  <c r="T707" i="7"/>
  <c r="T706" i="7"/>
  <c r="T704" i="7"/>
  <c r="T702" i="7"/>
  <c r="T701" i="7"/>
  <c r="T365" i="7"/>
  <c r="T364" i="7"/>
  <c r="T363" i="7"/>
  <c r="T362" i="7"/>
  <c r="T361" i="7"/>
  <c r="T360" i="7"/>
  <c r="T359" i="7"/>
  <c r="T358" i="7"/>
  <c r="T357" i="7"/>
  <c r="T356" i="7"/>
  <c r="T677" i="7"/>
  <c r="T676" i="7"/>
  <c r="T675" i="7"/>
  <c r="T674" i="7"/>
  <c r="T673" i="7"/>
  <c r="T672" i="7"/>
  <c r="T671" i="7"/>
  <c r="T670" i="7"/>
  <c r="T668" i="7"/>
  <c r="T339" i="7"/>
  <c r="T338" i="7"/>
  <c r="T337" i="7"/>
  <c r="T336" i="7"/>
  <c r="T335" i="7"/>
  <c r="T334" i="7"/>
  <c r="T333" i="7"/>
  <c r="T332" i="7"/>
  <c r="T331" i="7"/>
  <c r="T330" i="7"/>
  <c r="T645" i="7"/>
  <c r="T644" i="7"/>
  <c r="T643" i="7"/>
  <c r="T642" i="7"/>
  <c r="T641" i="7"/>
  <c r="T640" i="7"/>
  <c r="T639" i="7"/>
  <c r="T638" i="7"/>
  <c r="T636"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1" i="7"/>
  <c r="S39" i="7"/>
  <c r="S634" i="7"/>
  <c r="S619" i="7" s="1"/>
  <c r="S98" i="7" s="1"/>
  <c r="S666" i="7"/>
  <c r="S651" i="7" s="1"/>
  <c r="S99" i="7" s="1"/>
  <c r="S447" i="7"/>
  <c r="S449" i="7"/>
  <c r="S444" i="7"/>
  <c r="S448" i="7"/>
  <c r="S468" i="7"/>
  <c r="S472" i="7"/>
  <c r="S476" i="7"/>
  <c r="S496" i="7"/>
  <c r="S500" i="7"/>
  <c r="S469" i="7"/>
  <c r="S473" i="7"/>
  <c r="S493" i="7"/>
  <c r="S497" i="7"/>
  <c r="S501" i="7"/>
  <c r="S698" i="7"/>
  <c r="S683" i="7" s="1"/>
  <c r="S100" i="7" s="1"/>
  <c r="Z31" i="7" l="1"/>
  <c r="Z60" i="7" s="1"/>
  <c r="Z430" i="7"/>
  <c r="Z294" i="7"/>
  <c r="Y92" i="7"/>
  <c r="Z581" i="7"/>
  <c r="Z613" i="7"/>
  <c r="Z592" i="7"/>
  <c r="Z593" i="7"/>
  <c r="Z595" i="7"/>
  <c r="Z591" i="7"/>
  <c r="X574" i="7"/>
  <c r="X576" i="7" s="1"/>
  <c r="Z526" i="7"/>
  <c r="Z554" i="7"/>
  <c r="Z520" i="7"/>
  <c r="Z566" i="7"/>
  <c r="Z562" i="7"/>
  <c r="Z558" i="7"/>
  <c r="Z38" i="7"/>
  <c r="Z42" i="7"/>
  <c r="Z35" i="7"/>
  <c r="Z587" i="7"/>
  <c r="AA583" i="7"/>
  <c r="Z575" i="7"/>
  <c r="E383" i="7"/>
  <c r="E385" i="7"/>
  <c r="E384" i="7"/>
  <c r="E388" i="7"/>
  <c r="E387" i="7"/>
  <c r="S441" i="7"/>
  <c r="Z697" i="7"/>
  <c r="Z695" i="7"/>
  <c r="Z693" i="7"/>
  <c r="Z691" i="7"/>
  <c r="Z689" i="7"/>
  <c r="Z694" i="7"/>
  <c r="Z690" i="7"/>
  <c r="Z688" i="7"/>
  <c r="Z664" i="7"/>
  <c r="Z663" i="7"/>
  <c r="Z662" i="7"/>
  <c r="Z661" i="7"/>
  <c r="Z660" i="7"/>
  <c r="Z659" i="7"/>
  <c r="Z658" i="7"/>
  <c r="Z657" i="7"/>
  <c r="Z656" i="7"/>
  <c r="Z633" i="7"/>
  <c r="Z632" i="7"/>
  <c r="Z631" i="7"/>
  <c r="Z696" i="7"/>
  <c r="Z692" i="7"/>
  <c r="Z665" i="7"/>
  <c r="Z624" i="7"/>
  <c r="Z629" i="7"/>
  <c r="Z627" i="7"/>
  <c r="Z625" i="7"/>
  <c r="Z630" i="7"/>
  <c r="Z628" i="7"/>
  <c r="Z626" i="7"/>
  <c r="Z61" i="7"/>
  <c r="Z28" i="7"/>
  <c r="U607" i="7"/>
  <c r="T305" i="7"/>
  <c r="T698" i="7"/>
  <c r="T683" i="7" s="1"/>
  <c r="T100" i="7" s="1"/>
  <c r="U709" i="7"/>
  <c r="U708" i="7"/>
  <c r="U707" i="7"/>
  <c r="U705" i="7"/>
  <c r="U704" i="7"/>
  <c r="U702" i="7"/>
  <c r="U701" i="7"/>
  <c r="U365" i="7"/>
  <c r="U364" i="7"/>
  <c r="U363" i="7"/>
  <c r="U362" i="7"/>
  <c r="U361" i="7"/>
  <c r="U360" i="7"/>
  <c r="U359" i="7"/>
  <c r="U358" i="7"/>
  <c r="U357" i="7"/>
  <c r="U339" i="7"/>
  <c r="U338" i="7"/>
  <c r="U337" i="7"/>
  <c r="U336" i="7"/>
  <c r="U335" i="7"/>
  <c r="U334" i="7"/>
  <c r="U333" i="7"/>
  <c r="U356" i="7"/>
  <c r="U677" i="7"/>
  <c r="U676" i="7"/>
  <c r="U675" i="7"/>
  <c r="U674" i="7"/>
  <c r="U673" i="7"/>
  <c r="U672" i="7"/>
  <c r="U671" i="7"/>
  <c r="U670" i="7"/>
  <c r="U668" i="7"/>
  <c r="U332" i="7"/>
  <c r="U314" i="7"/>
  <c r="U313" i="7"/>
  <c r="U312" i="7"/>
  <c r="U311" i="7"/>
  <c r="U310" i="7"/>
  <c r="U309" i="7"/>
  <c r="U331" i="7"/>
  <c r="U330" i="7"/>
  <c r="U645" i="7"/>
  <c r="U644" i="7"/>
  <c r="U643" i="7"/>
  <c r="U642" i="7"/>
  <c r="U641" i="7"/>
  <c r="U640" i="7"/>
  <c r="U639" i="7"/>
  <c r="U638" i="7"/>
  <c r="U636"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4" i="7"/>
  <c r="T619" i="7" s="1"/>
  <c r="T98" i="7" s="1"/>
  <c r="T666" i="7"/>
  <c r="T651" i="7" s="1"/>
  <c r="T99" i="7" s="1"/>
  <c r="T442" i="7"/>
  <c r="T450" i="7"/>
  <c r="T448" i="7"/>
  <c r="T443" i="7"/>
  <c r="T447" i="7"/>
  <c r="T467" i="7"/>
  <c r="T471" i="7"/>
  <c r="T475" i="7"/>
  <c r="T495" i="7"/>
  <c r="T499" i="7"/>
  <c r="T437" i="7"/>
  <c r="T468" i="7"/>
  <c r="T472" i="7"/>
  <c r="T476" i="7"/>
  <c r="T496" i="7"/>
  <c r="T500" i="7"/>
  <c r="S101" i="7"/>
  <c r="Z92" i="7" l="1"/>
  <c r="AA31" i="7"/>
  <c r="AA60" i="7" s="1"/>
  <c r="AA430" i="7"/>
  <c r="AA294" i="7"/>
  <c r="AA581" i="7"/>
  <c r="AA613" i="7"/>
  <c r="AA592" i="7"/>
  <c r="AA593" i="7"/>
  <c r="AA595" i="7"/>
  <c r="AA591" i="7"/>
  <c r="Y574" i="7"/>
  <c r="Y576" i="7" s="1"/>
  <c r="AA526" i="7"/>
  <c r="AA520" i="7"/>
  <c r="AA566" i="7"/>
  <c r="AA562" i="7"/>
  <c r="AA558" i="7"/>
  <c r="AA554" i="7"/>
  <c r="AA38" i="7"/>
  <c r="AA42" i="7"/>
  <c r="AA35" i="7"/>
  <c r="AA587" i="7"/>
  <c r="AB583" i="7"/>
  <c r="AA575" i="7"/>
  <c r="T441" i="7"/>
  <c r="AA697" i="7"/>
  <c r="AA696" i="7"/>
  <c r="AA695" i="7"/>
  <c r="AA694" i="7"/>
  <c r="AA693" i="7"/>
  <c r="AA692" i="7"/>
  <c r="AA691" i="7"/>
  <c r="AA690" i="7"/>
  <c r="AA689" i="7"/>
  <c r="AA665" i="7"/>
  <c r="AA664" i="7"/>
  <c r="AA662" i="7"/>
  <c r="AA660" i="7"/>
  <c r="AA688" i="7"/>
  <c r="AA663" i="7"/>
  <c r="AA661" i="7"/>
  <c r="AA659" i="7"/>
  <c r="AA657" i="7"/>
  <c r="AA633" i="7"/>
  <c r="AA629" i="7"/>
  <c r="AA627" i="7"/>
  <c r="AA625" i="7"/>
  <c r="AA656" i="7"/>
  <c r="AA632" i="7"/>
  <c r="AA630" i="7"/>
  <c r="AA628" i="7"/>
  <c r="AA626" i="7"/>
  <c r="AA624" i="7"/>
  <c r="AA658" i="7"/>
  <c r="AA631" i="7"/>
  <c r="AA28" i="7"/>
  <c r="AA61" i="7"/>
  <c r="V607" i="7"/>
  <c r="U305" i="7"/>
  <c r="U698" i="7"/>
  <c r="U683" i="7" s="1"/>
  <c r="U100" i="7" s="1"/>
  <c r="V709" i="7"/>
  <c r="V708" i="7"/>
  <c r="V707" i="7"/>
  <c r="V705" i="7"/>
  <c r="V704" i="7"/>
  <c r="V702" i="7"/>
  <c r="V701" i="7"/>
  <c r="V365" i="7"/>
  <c r="V364" i="7"/>
  <c r="V363" i="7"/>
  <c r="V362" i="7"/>
  <c r="V361" i="7"/>
  <c r="V360" i="7"/>
  <c r="V359" i="7"/>
  <c r="V358" i="7"/>
  <c r="V357" i="7"/>
  <c r="V356" i="7"/>
  <c r="V677" i="7"/>
  <c r="V676" i="7"/>
  <c r="V675" i="7"/>
  <c r="V674" i="7"/>
  <c r="V673" i="7"/>
  <c r="V672" i="7"/>
  <c r="V671" i="7"/>
  <c r="V670" i="7"/>
  <c r="V668" i="7"/>
  <c r="V339" i="7"/>
  <c r="V338" i="7"/>
  <c r="V337" i="7"/>
  <c r="V336" i="7"/>
  <c r="V335" i="7"/>
  <c r="V334" i="7"/>
  <c r="V333" i="7"/>
  <c r="V332" i="7"/>
  <c r="V331" i="7"/>
  <c r="V330" i="7"/>
  <c r="V645" i="7"/>
  <c r="V644" i="7"/>
  <c r="V643" i="7"/>
  <c r="V642" i="7"/>
  <c r="V641" i="7"/>
  <c r="V640" i="7"/>
  <c r="V639" i="7"/>
  <c r="V638" i="7"/>
  <c r="V636"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1" i="7"/>
  <c r="U39" i="7"/>
  <c r="U634" i="7"/>
  <c r="U619" i="7" s="1"/>
  <c r="U98" i="7" s="1"/>
  <c r="U666" i="7"/>
  <c r="U651" i="7" s="1"/>
  <c r="U99" i="7" s="1"/>
  <c r="U445" i="7"/>
  <c r="U447" i="7"/>
  <c r="U444" i="7"/>
  <c r="U448" i="7"/>
  <c r="U468" i="7"/>
  <c r="U472" i="7"/>
  <c r="U476" i="7"/>
  <c r="U496" i="7"/>
  <c r="U500" i="7"/>
  <c r="U469" i="7"/>
  <c r="U473" i="7"/>
  <c r="U493" i="7"/>
  <c r="U497" i="7"/>
  <c r="U501" i="7"/>
  <c r="AB31" i="7" l="1"/>
  <c r="AB430" i="7"/>
  <c r="AB294" i="7"/>
  <c r="AA92" i="7"/>
  <c r="AB581" i="7"/>
  <c r="AB613" i="7"/>
  <c r="AB592" i="7"/>
  <c r="AB593" i="7"/>
  <c r="AB595" i="7"/>
  <c r="AB591" i="7"/>
  <c r="Z574" i="7"/>
  <c r="Z576" i="7" s="1"/>
  <c r="AB562" i="7"/>
  <c r="AB554" i="7"/>
  <c r="AB526" i="7"/>
  <c r="AB520" i="7"/>
  <c r="AB566" i="7"/>
  <c r="AB558" i="7"/>
  <c r="AB38" i="7"/>
  <c r="AB35" i="7"/>
  <c r="AB42" i="7"/>
  <c r="AB587" i="7"/>
  <c r="AC583" i="7"/>
  <c r="AB575" i="7"/>
  <c r="U441" i="7"/>
  <c r="AB60" i="7"/>
  <c r="AB697" i="7"/>
  <c r="AB695" i="7"/>
  <c r="AB693" i="7"/>
  <c r="AB691" i="7"/>
  <c r="AB665" i="7"/>
  <c r="AB692" i="7"/>
  <c r="AB689" i="7"/>
  <c r="AB664" i="7"/>
  <c r="AB662" i="7"/>
  <c r="AB694" i="7"/>
  <c r="AB688" i="7"/>
  <c r="AB696" i="7"/>
  <c r="AB690" i="7"/>
  <c r="AB663" i="7"/>
  <c r="AB661" i="7"/>
  <c r="AB659" i="7"/>
  <c r="AB657" i="7"/>
  <c r="AB633" i="7"/>
  <c r="AB631" i="7"/>
  <c r="AB630" i="7"/>
  <c r="AB629" i="7"/>
  <c r="AB628" i="7"/>
  <c r="AB627" i="7"/>
  <c r="AB626" i="7"/>
  <c r="AB625" i="7"/>
  <c r="AB624" i="7"/>
  <c r="AB656" i="7"/>
  <c r="AB632" i="7"/>
  <c r="AB660" i="7"/>
  <c r="AB658" i="7"/>
  <c r="AB28" i="7"/>
  <c r="AB61" i="7"/>
  <c r="W607" i="7"/>
  <c r="W580" i="7"/>
  <c r="V634" i="7"/>
  <c r="V619" i="7" s="1"/>
  <c r="V98" i="7" s="1"/>
  <c r="V698" i="7"/>
  <c r="V683" i="7" s="1"/>
  <c r="V100" i="7" s="1"/>
  <c r="V305" i="7"/>
  <c r="V39" i="7"/>
  <c r="V666" i="7"/>
  <c r="V651" i="7" s="1"/>
  <c r="V99" i="7" s="1"/>
  <c r="W709" i="7"/>
  <c r="W708" i="7"/>
  <c r="W707" i="7"/>
  <c r="W705" i="7"/>
  <c r="W703" i="7"/>
  <c r="W702" i="7"/>
  <c r="W365" i="7"/>
  <c r="W364" i="7"/>
  <c r="W363" i="7"/>
  <c r="W362" i="7"/>
  <c r="W361" i="7"/>
  <c r="W360" i="7"/>
  <c r="W359" i="7"/>
  <c r="W358" i="7"/>
  <c r="W700" i="7"/>
  <c r="W356" i="7"/>
  <c r="W339" i="7"/>
  <c r="W338" i="7"/>
  <c r="W337" i="7"/>
  <c r="W336" i="7"/>
  <c r="W335" i="7"/>
  <c r="W334" i="7"/>
  <c r="W333" i="7"/>
  <c r="W357" i="7"/>
  <c r="W677" i="7"/>
  <c r="W676" i="7"/>
  <c r="W675" i="7"/>
  <c r="W674" i="7"/>
  <c r="W673" i="7"/>
  <c r="W672" i="7"/>
  <c r="W671" i="7"/>
  <c r="W670" i="7"/>
  <c r="W668" i="7"/>
  <c r="W314" i="7"/>
  <c r="W313" i="7"/>
  <c r="W312" i="7"/>
  <c r="W311" i="7"/>
  <c r="W310" i="7"/>
  <c r="W309" i="7"/>
  <c r="W332" i="7"/>
  <c r="W331" i="7"/>
  <c r="W330" i="7"/>
  <c r="W645" i="7"/>
  <c r="W644" i="7"/>
  <c r="W643" i="7"/>
  <c r="W642" i="7"/>
  <c r="W641" i="7"/>
  <c r="W640" i="7"/>
  <c r="W639" i="7"/>
  <c r="W638" i="7"/>
  <c r="W636"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1" i="7"/>
  <c r="AB92" i="7" l="1"/>
  <c r="AC31" i="7"/>
  <c r="AC60" i="7" s="1"/>
  <c r="AC430" i="7"/>
  <c r="AC294" i="7"/>
  <c r="AC581" i="7"/>
  <c r="AC613" i="7"/>
  <c r="AC592" i="7"/>
  <c r="AC593" i="7"/>
  <c r="AC595" i="7"/>
  <c r="AC591" i="7"/>
  <c r="AA574" i="7"/>
  <c r="AA576" i="7" s="1"/>
  <c r="AC526" i="7"/>
  <c r="AC520" i="7"/>
  <c r="AC566" i="7"/>
  <c r="AC562" i="7"/>
  <c r="AC558" i="7"/>
  <c r="AC554" i="7"/>
  <c r="AC38" i="7"/>
  <c r="AC42" i="7"/>
  <c r="AC35" i="7"/>
  <c r="AC587" i="7"/>
  <c r="AD583" i="7"/>
  <c r="AC575" i="7"/>
  <c r="V441" i="7"/>
  <c r="AC696" i="7"/>
  <c r="AC694" i="7"/>
  <c r="AC692" i="7"/>
  <c r="AC690" i="7"/>
  <c r="AC688" i="7"/>
  <c r="AC665" i="7"/>
  <c r="AC695" i="7"/>
  <c r="AC691" i="7"/>
  <c r="AC697" i="7"/>
  <c r="AC689" i="7"/>
  <c r="AC656" i="7"/>
  <c r="AC693" i="7"/>
  <c r="AC663" i="7"/>
  <c r="AC661" i="7"/>
  <c r="AC659" i="7"/>
  <c r="AC664" i="7"/>
  <c r="AC662" i="7"/>
  <c r="AC660" i="7"/>
  <c r="AC658" i="7"/>
  <c r="AC657" i="7"/>
  <c r="AC630" i="7"/>
  <c r="AC628" i="7"/>
  <c r="AC626" i="7"/>
  <c r="AC624" i="7"/>
  <c r="AC631" i="7"/>
  <c r="AC633" i="7"/>
  <c r="AC632" i="7"/>
  <c r="AC629" i="7"/>
  <c r="AC627" i="7"/>
  <c r="AC625" i="7"/>
  <c r="AC61" i="7"/>
  <c r="AC28" i="7"/>
  <c r="W582" i="7"/>
  <c r="W584" i="7" s="1"/>
  <c r="X607" i="7"/>
  <c r="X580" i="7"/>
  <c r="W206" i="7"/>
  <c r="W169" i="7"/>
  <c r="W76" i="7"/>
  <c r="W90" i="7"/>
  <c r="V101" i="7"/>
  <c r="W305" i="7"/>
  <c r="W39" i="7"/>
  <c r="W666" i="7"/>
  <c r="W651" i="7" s="1"/>
  <c r="W99" i="7" s="1"/>
  <c r="W634" i="7"/>
  <c r="W619" i="7" s="1"/>
  <c r="W98" i="7" s="1"/>
  <c r="W447" i="7"/>
  <c r="W449" i="7"/>
  <c r="W444" i="7"/>
  <c r="W448" i="7"/>
  <c r="W468" i="7"/>
  <c r="W472" i="7"/>
  <c r="W476" i="7"/>
  <c r="W496" i="7"/>
  <c r="W500" i="7"/>
  <c r="W469" i="7"/>
  <c r="W473" i="7"/>
  <c r="W493" i="7"/>
  <c r="W497" i="7"/>
  <c r="W501" i="7"/>
  <c r="X599" i="7"/>
  <c r="W698" i="7"/>
  <c r="W683" i="7" s="1"/>
  <c r="W100" i="7" s="1"/>
  <c r="X709" i="7"/>
  <c r="X708" i="7"/>
  <c r="X706" i="7"/>
  <c r="X705" i="7"/>
  <c r="X703" i="7"/>
  <c r="X702" i="7"/>
  <c r="X700" i="7"/>
  <c r="X365" i="7"/>
  <c r="X364" i="7"/>
  <c r="X363" i="7"/>
  <c r="X362" i="7"/>
  <c r="X361" i="7"/>
  <c r="X359" i="7"/>
  <c r="X358" i="7"/>
  <c r="X357" i="7"/>
  <c r="X356" i="7"/>
  <c r="X677" i="7"/>
  <c r="X676" i="7"/>
  <c r="X675" i="7"/>
  <c r="X674" i="7"/>
  <c r="X673" i="7"/>
  <c r="X672" i="7"/>
  <c r="X671" i="7"/>
  <c r="X670" i="7"/>
  <c r="X668" i="7"/>
  <c r="X339" i="7"/>
  <c r="X338" i="7"/>
  <c r="X337" i="7"/>
  <c r="X336" i="7"/>
  <c r="X335" i="7"/>
  <c r="X334" i="7"/>
  <c r="X333" i="7"/>
  <c r="X332" i="7"/>
  <c r="X331" i="7"/>
  <c r="X330" i="7"/>
  <c r="X645" i="7"/>
  <c r="X644" i="7"/>
  <c r="X643" i="7"/>
  <c r="X642" i="7"/>
  <c r="X641" i="7"/>
  <c r="X640" i="7"/>
  <c r="X639" i="7"/>
  <c r="X638" i="7"/>
  <c r="X636"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31" i="7" l="1"/>
  <c r="AD60" i="7" s="1"/>
  <c r="AD430" i="7"/>
  <c r="AD294" i="7"/>
  <c r="AC92" i="7"/>
  <c r="AD581" i="7"/>
  <c r="AD613" i="7"/>
  <c r="AD592" i="7"/>
  <c r="AD593" i="7"/>
  <c r="AD595" i="7"/>
  <c r="AD591" i="7"/>
  <c r="AB574" i="7"/>
  <c r="AB576" i="7" s="1"/>
  <c r="AD566" i="7"/>
  <c r="AD562" i="7"/>
  <c r="AD558" i="7"/>
  <c r="AD554" i="7"/>
  <c r="AD526" i="7"/>
  <c r="AD520" i="7"/>
  <c r="AD38" i="7"/>
  <c r="AD42" i="7"/>
  <c r="AD35" i="7"/>
  <c r="AD587" i="7"/>
  <c r="AE583" i="7"/>
  <c r="AD575" i="7"/>
  <c r="W441" i="7"/>
  <c r="AD696" i="7"/>
  <c r="AD694" i="7"/>
  <c r="AD692" i="7"/>
  <c r="AD690" i="7"/>
  <c r="AD689" i="7"/>
  <c r="AD664" i="7"/>
  <c r="AD663" i="7"/>
  <c r="AD662" i="7"/>
  <c r="AD661" i="7"/>
  <c r="AD660" i="7"/>
  <c r="AD659" i="7"/>
  <c r="AD658" i="7"/>
  <c r="AD657" i="7"/>
  <c r="AD656" i="7"/>
  <c r="AD633" i="7"/>
  <c r="AD632" i="7"/>
  <c r="AD631" i="7"/>
  <c r="AD693" i="7"/>
  <c r="AD688" i="7"/>
  <c r="AD695" i="7"/>
  <c r="AD697" i="7"/>
  <c r="AD691" i="7"/>
  <c r="AD665" i="7"/>
  <c r="AD630" i="7"/>
  <c r="AD628" i="7"/>
  <c r="AD626" i="7"/>
  <c r="AD624" i="7"/>
  <c r="AD629" i="7"/>
  <c r="AD627" i="7"/>
  <c r="AD625" i="7"/>
  <c r="AD61" i="7"/>
  <c r="AD28" i="7"/>
  <c r="X582" i="7"/>
  <c r="X584" i="7" s="1"/>
  <c r="Y607" i="7"/>
  <c r="Y580" i="7"/>
  <c r="X206" i="7"/>
  <c r="X169" i="7"/>
  <c r="X76" i="7"/>
  <c r="X305" i="7"/>
  <c r="W101" i="7"/>
  <c r="X446" i="7"/>
  <c r="X301" i="7"/>
  <c r="X444" i="7"/>
  <c r="X445" i="7"/>
  <c r="X449" i="7"/>
  <c r="X469" i="7"/>
  <c r="X473" i="7"/>
  <c r="X493" i="7"/>
  <c r="X497" i="7"/>
  <c r="X501" i="7"/>
  <c r="X470" i="7"/>
  <c r="X474" i="7"/>
  <c r="X494" i="7"/>
  <c r="X498" i="7"/>
  <c r="X502" i="7"/>
  <c r="Y599" i="7"/>
  <c r="X39" i="7"/>
  <c r="X90" i="7"/>
  <c r="X634" i="7"/>
  <c r="X619" i="7" s="1"/>
  <c r="X98" i="7" s="1"/>
  <c r="X666" i="7"/>
  <c r="X651" i="7" s="1"/>
  <c r="X99" i="7" s="1"/>
  <c r="X698" i="7"/>
  <c r="X683" i="7" s="1"/>
  <c r="X100" i="7" s="1"/>
  <c r="Y709" i="7"/>
  <c r="Y708" i="7"/>
  <c r="Y706" i="7"/>
  <c r="Y705" i="7"/>
  <c r="Y703" i="7"/>
  <c r="Y702" i="7"/>
  <c r="Y365" i="7"/>
  <c r="Y364" i="7"/>
  <c r="Y363" i="7"/>
  <c r="Y362" i="7"/>
  <c r="Y361" i="7"/>
  <c r="Y360" i="7"/>
  <c r="Y359" i="7"/>
  <c r="Y358" i="7"/>
  <c r="Y700" i="7"/>
  <c r="Y357" i="7"/>
  <c r="Y339" i="7"/>
  <c r="Y338" i="7"/>
  <c r="Y337" i="7"/>
  <c r="Y336" i="7"/>
  <c r="Y335" i="7"/>
  <c r="Y334" i="7"/>
  <c r="Y333" i="7"/>
  <c r="Y356" i="7"/>
  <c r="Y677" i="7"/>
  <c r="Y676" i="7"/>
  <c r="Y675" i="7"/>
  <c r="Y674" i="7"/>
  <c r="Y673" i="7"/>
  <c r="Y672" i="7"/>
  <c r="Y671" i="7"/>
  <c r="Y670" i="7"/>
  <c r="Y668" i="7"/>
  <c r="Y332" i="7"/>
  <c r="Y314" i="7"/>
  <c r="Y313" i="7"/>
  <c r="Y312" i="7"/>
  <c r="Y311" i="7"/>
  <c r="Y310" i="7"/>
  <c r="Y309" i="7"/>
  <c r="Y331" i="7"/>
  <c r="Y330" i="7"/>
  <c r="Y645" i="7"/>
  <c r="Y644" i="7"/>
  <c r="Y643" i="7"/>
  <c r="Y642" i="7"/>
  <c r="Y641" i="7"/>
  <c r="Y640" i="7"/>
  <c r="Y639" i="7"/>
  <c r="Y638" i="7"/>
  <c r="Y636"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2" i="7" l="1"/>
  <c r="AE31" i="7"/>
  <c r="AE60" i="7" s="1"/>
  <c r="AE430" i="7"/>
  <c r="AE294" i="7"/>
  <c r="AE581" i="7"/>
  <c r="AE613" i="7"/>
  <c r="AE592" i="7"/>
  <c r="AE593" i="7"/>
  <c r="AE595" i="7"/>
  <c r="AE591" i="7"/>
  <c r="AC574" i="7"/>
  <c r="AC576" i="7" s="1"/>
  <c r="AE526" i="7"/>
  <c r="AE520" i="7"/>
  <c r="AE566" i="7"/>
  <c r="AE562" i="7"/>
  <c r="AE554" i="7"/>
  <c r="AE558" i="7"/>
  <c r="AE38" i="7"/>
  <c r="AE42" i="7"/>
  <c r="AE35" i="7"/>
  <c r="AE587" i="7"/>
  <c r="AF583" i="7"/>
  <c r="AE575" i="7"/>
  <c r="W111" i="7"/>
  <c r="W112" i="7" s="1"/>
  <c r="X441" i="7"/>
  <c r="AE697" i="7"/>
  <c r="AE696" i="7"/>
  <c r="AE695" i="7"/>
  <c r="AE694" i="7"/>
  <c r="AE693" i="7"/>
  <c r="AE692" i="7"/>
  <c r="AE691" i="7"/>
  <c r="AE690" i="7"/>
  <c r="AE689" i="7"/>
  <c r="AE688" i="7"/>
  <c r="AE663" i="7"/>
  <c r="AE661" i="7"/>
  <c r="AE665" i="7"/>
  <c r="AE664" i="7"/>
  <c r="AE662" i="7"/>
  <c r="AE660" i="7"/>
  <c r="AE658" i="7"/>
  <c r="AE656" i="7"/>
  <c r="AE632" i="7"/>
  <c r="AE624" i="7"/>
  <c r="AE659" i="7"/>
  <c r="AE657" i="7"/>
  <c r="AE631" i="7"/>
  <c r="AE629" i="7"/>
  <c r="AE627" i="7"/>
  <c r="AE625" i="7"/>
  <c r="AE633" i="7"/>
  <c r="AE630" i="7"/>
  <c r="AE628" i="7"/>
  <c r="AE626" i="7"/>
  <c r="AE28" i="7"/>
  <c r="AE61" i="7"/>
  <c r="Y582" i="7"/>
  <c r="Y584" i="7" s="1"/>
  <c r="Z607" i="7"/>
  <c r="Y305" i="7"/>
  <c r="Z580" i="7"/>
  <c r="Y206" i="7"/>
  <c r="Y169" i="7"/>
  <c r="Y76" i="7"/>
  <c r="Y698" i="7"/>
  <c r="Y683" i="7" s="1"/>
  <c r="Y100" i="7" s="1"/>
  <c r="Y39" i="7"/>
  <c r="Z709" i="7"/>
  <c r="Z708" i="7"/>
  <c r="Z706" i="7"/>
  <c r="Z705" i="7"/>
  <c r="Z703" i="7"/>
  <c r="Z702" i="7"/>
  <c r="Z700" i="7"/>
  <c r="Z365" i="7"/>
  <c r="Z364" i="7"/>
  <c r="Z363" i="7"/>
  <c r="Z362" i="7"/>
  <c r="Z361" i="7"/>
  <c r="Z360" i="7"/>
  <c r="Z359" i="7"/>
  <c r="Z358" i="7"/>
  <c r="Z357" i="7"/>
  <c r="Z356" i="7"/>
  <c r="Z677" i="7"/>
  <c r="Z676" i="7"/>
  <c r="Z675" i="7"/>
  <c r="Z674" i="7"/>
  <c r="Z673" i="7"/>
  <c r="Z672" i="7"/>
  <c r="Z671" i="7"/>
  <c r="Z670" i="7"/>
  <c r="Z668" i="7"/>
  <c r="Z339" i="7"/>
  <c r="Z338" i="7"/>
  <c r="Z337" i="7"/>
  <c r="Z336" i="7"/>
  <c r="Z335" i="7"/>
  <c r="Z334" i="7"/>
  <c r="Z333" i="7"/>
  <c r="Z332" i="7"/>
  <c r="Z331" i="7"/>
  <c r="Z330" i="7"/>
  <c r="Z645" i="7"/>
  <c r="Z644" i="7"/>
  <c r="Z643" i="7"/>
  <c r="Z642" i="7"/>
  <c r="Z641" i="7"/>
  <c r="Z640" i="7"/>
  <c r="Z639" i="7"/>
  <c r="Z638" i="7"/>
  <c r="Z636"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0" i="7"/>
  <c r="Y634" i="7"/>
  <c r="Y619" i="7" s="1"/>
  <c r="Y98" i="7" s="1"/>
  <c r="Y666" i="7"/>
  <c r="Y651" i="7" s="1"/>
  <c r="Y99" i="7" s="1"/>
  <c r="X101" i="7"/>
  <c r="Y445" i="7"/>
  <c r="Y447" i="7"/>
  <c r="Y444" i="7"/>
  <c r="Y448" i="7"/>
  <c r="Y468" i="7"/>
  <c r="Y472" i="7"/>
  <c r="Y476" i="7"/>
  <c r="Y496" i="7"/>
  <c r="Y500" i="7"/>
  <c r="Y469" i="7"/>
  <c r="Y473" i="7"/>
  <c r="Y493" i="7"/>
  <c r="Y497" i="7"/>
  <c r="Y501" i="7"/>
  <c r="Z599" i="7"/>
  <c r="AF31" i="7" l="1"/>
  <c r="AF60" i="7" s="1"/>
  <c r="AF430" i="7"/>
  <c r="AF294" i="7"/>
  <c r="AE92" i="7"/>
  <c r="AF581" i="7"/>
  <c r="AF613" i="7"/>
  <c r="W599" i="7"/>
  <c r="AF592" i="7"/>
  <c r="AF593" i="7"/>
  <c r="AF595" i="7"/>
  <c r="AF591" i="7"/>
  <c r="AD574" i="7"/>
  <c r="AD576" i="7" s="1"/>
  <c r="AF558" i="7"/>
  <c r="AF526" i="7"/>
  <c r="AF520" i="7"/>
  <c r="AF566" i="7"/>
  <c r="AF562" i="7"/>
  <c r="AF554" i="7"/>
  <c r="AF38" i="7"/>
  <c r="AF42" i="7"/>
  <c r="AF35" i="7"/>
  <c r="AF587" i="7"/>
  <c r="AG583" i="7"/>
  <c r="AF575" i="7"/>
  <c r="Y441" i="7"/>
  <c r="AF697" i="7"/>
  <c r="AF695" i="7"/>
  <c r="AF693" i="7"/>
  <c r="AF691" i="7"/>
  <c r="AF689" i="7"/>
  <c r="AF696" i="7"/>
  <c r="AF692" i="7"/>
  <c r="AF688" i="7"/>
  <c r="AF663" i="7"/>
  <c r="AF661" i="7"/>
  <c r="AF659" i="7"/>
  <c r="AF657" i="7"/>
  <c r="AF633" i="7"/>
  <c r="AF694" i="7"/>
  <c r="AF690" i="7"/>
  <c r="AF665" i="7"/>
  <c r="AF664" i="7"/>
  <c r="AF662" i="7"/>
  <c r="AF660" i="7"/>
  <c r="AF630" i="7"/>
  <c r="AF629" i="7"/>
  <c r="AF628" i="7"/>
  <c r="AF627" i="7"/>
  <c r="AF626" i="7"/>
  <c r="AF625" i="7"/>
  <c r="AF624" i="7"/>
  <c r="AF631" i="7"/>
  <c r="AF658" i="7"/>
  <c r="AF632" i="7"/>
  <c r="AF656" i="7"/>
  <c r="AF28" i="7"/>
  <c r="AF61" i="7"/>
  <c r="X111" i="7"/>
  <c r="X112" i="7" s="1"/>
  <c r="Z582" i="7"/>
  <c r="Z584" i="7" s="1"/>
  <c r="Z305" i="7"/>
  <c r="AA580" i="7"/>
  <c r="Z206" i="7"/>
  <c r="Z169" i="7"/>
  <c r="Z76" i="7"/>
  <c r="AA709" i="7"/>
  <c r="AA707" i="7"/>
  <c r="AA706" i="7"/>
  <c r="AA705" i="7"/>
  <c r="AA703" i="7"/>
  <c r="AA702" i="7"/>
  <c r="AA365" i="7"/>
  <c r="AA364" i="7"/>
  <c r="AA363" i="7"/>
  <c r="AA362" i="7"/>
  <c r="AA361" i="7"/>
  <c r="AA360" i="7"/>
  <c r="AA359" i="7"/>
  <c r="AA358" i="7"/>
  <c r="AA700" i="7"/>
  <c r="AA356" i="7"/>
  <c r="AA339" i="7"/>
  <c r="AA338" i="7"/>
  <c r="AA337" i="7"/>
  <c r="AA336" i="7"/>
  <c r="AA335" i="7"/>
  <c r="AA334" i="7"/>
  <c r="AA333" i="7"/>
  <c r="AA357" i="7"/>
  <c r="AA677" i="7"/>
  <c r="AA676" i="7"/>
  <c r="AA675" i="7"/>
  <c r="AA674" i="7"/>
  <c r="AA673" i="7"/>
  <c r="AA672" i="7"/>
  <c r="AA671" i="7"/>
  <c r="AA670" i="7"/>
  <c r="AA668" i="7"/>
  <c r="AA314" i="7"/>
  <c r="AA313" i="7"/>
  <c r="AA312" i="7"/>
  <c r="AA311" i="7"/>
  <c r="AA310" i="7"/>
  <c r="AA309" i="7"/>
  <c r="AA332" i="7"/>
  <c r="AA331" i="7"/>
  <c r="AA330" i="7"/>
  <c r="AA645" i="7"/>
  <c r="AA644" i="7"/>
  <c r="AA643" i="7"/>
  <c r="AA642" i="7"/>
  <c r="AA641" i="7"/>
  <c r="AA640" i="7"/>
  <c r="AA639" i="7"/>
  <c r="AA637" i="7"/>
  <c r="AA636"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599" i="7"/>
  <c r="Z39" i="7"/>
  <c r="Z90" i="7"/>
  <c r="Z634" i="7"/>
  <c r="Z619" i="7" s="1"/>
  <c r="Z98" i="7" s="1"/>
  <c r="Z666" i="7"/>
  <c r="Z651" i="7" s="1"/>
  <c r="Z99" i="7" s="1"/>
  <c r="Z698" i="7"/>
  <c r="Z683" i="7" s="1"/>
  <c r="Z100" i="7" s="1"/>
  <c r="Z444" i="7"/>
  <c r="Z301" i="7"/>
  <c r="Z442" i="7"/>
  <c r="Z450" i="7"/>
  <c r="Z443" i="7"/>
  <c r="Z447" i="7"/>
  <c r="Z467" i="7"/>
  <c r="Z471" i="7"/>
  <c r="Z475" i="7"/>
  <c r="Z495" i="7"/>
  <c r="Z499" i="7"/>
  <c r="Z437" i="7"/>
  <c r="Z468" i="7"/>
  <c r="Z472" i="7"/>
  <c r="Z476" i="7"/>
  <c r="Z496" i="7"/>
  <c r="Z500" i="7"/>
  <c r="Y101" i="7"/>
  <c r="AG31" i="7" l="1"/>
  <c r="AG60" i="7" s="1"/>
  <c r="AG430" i="7"/>
  <c r="AG294" i="7"/>
  <c r="AF92" i="7"/>
  <c r="AG581" i="7"/>
  <c r="AG613" i="7"/>
  <c r="AG592" i="7"/>
  <c r="AG593" i="7"/>
  <c r="AG595" i="7"/>
  <c r="AG591" i="7"/>
  <c r="AE574" i="7"/>
  <c r="AE576" i="7" s="1"/>
  <c r="AG526" i="7"/>
  <c r="AG520" i="7"/>
  <c r="AG566" i="7"/>
  <c r="AG562" i="7"/>
  <c r="AG558" i="7"/>
  <c r="AG554" i="7"/>
  <c r="AG38" i="7"/>
  <c r="AG42" i="7"/>
  <c r="AG35" i="7"/>
  <c r="AG587" i="7"/>
  <c r="AH583" i="7"/>
  <c r="AG575" i="7"/>
  <c r="Z111" i="7"/>
  <c r="Z112" i="7" s="1"/>
  <c r="Z441" i="7"/>
  <c r="Y111" i="7"/>
  <c r="Y112" i="7" s="1"/>
  <c r="AG688" i="7"/>
  <c r="AG665" i="7"/>
  <c r="AG697" i="7"/>
  <c r="AG695" i="7"/>
  <c r="AG693" i="7"/>
  <c r="AG691" i="7"/>
  <c r="AG694" i="7"/>
  <c r="AG690" i="7"/>
  <c r="AG664" i="7"/>
  <c r="AG662" i="7"/>
  <c r="AG660" i="7"/>
  <c r="AG696" i="7"/>
  <c r="AG692" i="7"/>
  <c r="AG689" i="7"/>
  <c r="AG663" i="7"/>
  <c r="AG661" i="7"/>
  <c r="AG659" i="7"/>
  <c r="AG657" i="7"/>
  <c r="AG633" i="7"/>
  <c r="AG631" i="7"/>
  <c r="AG658" i="7"/>
  <c r="AG629" i="7"/>
  <c r="AG627" i="7"/>
  <c r="AG625" i="7"/>
  <c r="AG632" i="7"/>
  <c r="AG656" i="7"/>
  <c r="AG630" i="7"/>
  <c r="AG628" i="7"/>
  <c r="AG626" i="7"/>
  <c r="AG624" i="7"/>
  <c r="AG714" i="7"/>
  <c r="AG61" i="7"/>
  <c r="AG28" i="7"/>
  <c r="AA305" i="7"/>
  <c r="AA582" i="7"/>
  <c r="AA584" i="7" s="1"/>
  <c r="AB607" i="7"/>
  <c r="AB580" i="7"/>
  <c r="AA206" i="7"/>
  <c r="AA169" i="7"/>
  <c r="AA76" i="7"/>
  <c r="AA666" i="7"/>
  <c r="AA651" i="7" s="1"/>
  <c r="AA99" i="7" s="1"/>
  <c r="AA634" i="7"/>
  <c r="AA619" i="7" s="1"/>
  <c r="AA98" i="7" s="1"/>
  <c r="AA90" i="7"/>
  <c r="AB709" i="7"/>
  <c r="AB707" i="7"/>
  <c r="AB706" i="7"/>
  <c r="AB704" i="7"/>
  <c r="AB703" i="7"/>
  <c r="AB702" i="7"/>
  <c r="AB700" i="7"/>
  <c r="AB365" i="7"/>
  <c r="AB364" i="7"/>
  <c r="AB363" i="7"/>
  <c r="AB362" i="7"/>
  <c r="AB361" i="7"/>
  <c r="AB360" i="7"/>
  <c r="AB359" i="7"/>
  <c r="AB358" i="7"/>
  <c r="AB357" i="7"/>
  <c r="AB356" i="7"/>
  <c r="AB677" i="7"/>
  <c r="AB676" i="7"/>
  <c r="AB675" i="7"/>
  <c r="AB674" i="7"/>
  <c r="AB673" i="7"/>
  <c r="AB672" i="7"/>
  <c r="AB671" i="7"/>
  <c r="AB670" i="7"/>
  <c r="AB668" i="7"/>
  <c r="AB339" i="7"/>
  <c r="AB338" i="7"/>
  <c r="AB337" i="7"/>
  <c r="AB336" i="7"/>
  <c r="AB335" i="7"/>
  <c r="AB334" i="7"/>
  <c r="AB333" i="7"/>
  <c r="AB332" i="7"/>
  <c r="AB331" i="7"/>
  <c r="AB330" i="7"/>
  <c r="AB645" i="7"/>
  <c r="AB644" i="7"/>
  <c r="AB643" i="7"/>
  <c r="AB642" i="7"/>
  <c r="AB641" i="7"/>
  <c r="AB640" i="7"/>
  <c r="AB639" i="7"/>
  <c r="AB637" i="7"/>
  <c r="AB636"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599" i="7"/>
  <c r="Z101" i="7"/>
  <c r="AA39" i="7"/>
  <c r="AA698" i="7"/>
  <c r="AA683" i="7" s="1"/>
  <c r="AA100" i="7" s="1"/>
  <c r="AA301" i="7"/>
  <c r="AA443" i="7"/>
  <c r="AA445" i="7"/>
  <c r="AA442" i="7"/>
  <c r="AA446" i="7"/>
  <c r="AA450" i="7"/>
  <c r="AA470" i="7"/>
  <c r="AA474" i="7"/>
  <c r="AA494" i="7"/>
  <c r="AA498" i="7"/>
  <c r="AA502" i="7"/>
  <c r="AA467" i="7"/>
  <c r="AA471" i="7"/>
  <c r="AA475" i="7"/>
  <c r="AA495" i="7"/>
  <c r="AA499" i="7"/>
  <c r="AA437" i="7"/>
  <c r="AG92" i="7" l="1"/>
  <c r="AH31" i="7"/>
  <c r="AH60" i="7" s="1"/>
  <c r="AH430" i="7"/>
  <c r="AH294" i="7"/>
  <c r="AH581" i="7"/>
  <c r="AH613" i="7"/>
  <c r="AH592" i="7"/>
  <c r="AH593" i="7"/>
  <c r="AH595" i="7"/>
  <c r="AH591" i="7"/>
  <c r="AF574" i="7"/>
  <c r="AF576" i="7" s="1"/>
  <c r="AH520" i="7"/>
  <c r="AH558" i="7"/>
  <c r="AH526" i="7"/>
  <c r="AH566" i="7"/>
  <c r="AH562" i="7"/>
  <c r="AH554" i="7"/>
  <c r="AH38" i="7"/>
  <c r="AH42" i="7"/>
  <c r="AH35" i="7"/>
  <c r="AH587" i="7"/>
  <c r="AI583" i="7"/>
  <c r="AH575" i="7"/>
  <c r="AA441" i="7"/>
  <c r="AH696" i="7"/>
  <c r="AH694" i="7"/>
  <c r="AH692" i="7"/>
  <c r="AH690" i="7"/>
  <c r="AH697" i="7"/>
  <c r="AH693" i="7"/>
  <c r="AH665" i="7"/>
  <c r="AH664" i="7"/>
  <c r="AH663" i="7"/>
  <c r="AH662" i="7"/>
  <c r="AH661" i="7"/>
  <c r="AH660" i="7"/>
  <c r="AH659" i="7"/>
  <c r="AH658" i="7"/>
  <c r="AH657" i="7"/>
  <c r="AH656" i="7"/>
  <c r="AH633" i="7"/>
  <c r="AH632" i="7"/>
  <c r="AH631" i="7"/>
  <c r="AH695" i="7"/>
  <c r="AH691" i="7"/>
  <c r="AH689" i="7"/>
  <c r="AH688" i="7"/>
  <c r="AH630" i="7"/>
  <c r="AH628" i="7"/>
  <c r="AH626" i="7"/>
  <c r="AH624" i="7"/>
  <c r="AH629" i="7"/>
  <c r="AH627" i="7"/>
  <c r="AH625" i="7"/>
  <c r="AH714" i="7"/>
  <c r="AH61" i="7"/>
  <c r="AH28" i="7"/>
  <c r="AB582" i="7"/>
  <c r="AB584" i="7" s="1"/>
  <c r="AC607" i="7"/>
  <c r="AC580" i="7"/>
  <c r="AB206" i="7"/>
  <c r="AB169" i="7"/>
  <c r="AB76" i="7"/>
  <c r="AA101" i="7"/>
  <c r="AB634" i="7"/>
  <c r="AB619" i="7" s="1"/>
  <c r="AB98" i="7" s="1"/>
  <c r="AB698" i="7"/>
  <c r="AB683" i="7" s="1"/>
  <c r="AB100" i="7" s="1"/>
  <c r="AB39" i="7"/>
  <c r="AB666" i="7"/>
  <c r="AB651" i="7" s="1"/>
  <c r="AB99" i="7" s="1"/>
  <c r="AB90" i="7"/>
  <c r="AC709" i="7"/>
  <c r="AC707" i="7"/>
  <c r="AC706" i="7"/>
  <c r="AC704" i="7"/>
  <c r="AC703" i="7"/>
  <c r="AC702" i="7"/>
  <c r="AC365" i="7"/>
  <c r="AC364" i="7"/>
  <c r="AC363" i="7"/>
  <c r="AC362" i="7"/>
  <c r="AC361" i="7"/>
  <c r="AC360" i="7"/>
  <c r="AC359" i="7"/>
  <c r="AC358" i="7"/>
  <c r="AC700" i="7"/>
  <c r="AC357" i="7"/>
  <c r="AC339" i="7"/>
  <c r="AC338" i="7"/>
  <c r="AC337" i="7"/>
  <c r="AC336" i="7"/>
  <c r="AC335" i="7"/>
  <c r="AC334" i="7"/>
  <c r="AC333" i="7"/>
  <c r="AC356" i="7"/>
  <c r="AC677" i="7"/>
  <c r="AC676" i="7"/>
  <c r="AC675" i="7"/>
  <c r="AC674" i="7"/>
  <c r="AC673" i="7"/>
  <c r="AC672" i="7"/>
  <c r="AC671" i="7"/>
  <c r="AC670" i="7"/>
  <c r="AC668" i="7"/>
  <c r="AC332" i="7"/>
  <c r="AC314" i="7"/>
  <c r="AC313" i="7"/>
  <c r="AC312" i="7"/>
  <c r="AC311" i="7"/>
  <c r="AC310" i="7"/>
  <c r="AC309" i="7"/>
  <c r="AC331" i="7"/>
  <c r="AC330" i="7"/>
  <c r="AC645" i="7"/>
  <c r="AC644" i="7"/>
  <c r="AC643" i="7"/>
  <c r="AC642" i="7"/>
  <c r="AC641" i="7"/>
  <c r="AC640" i="7"/>
  <c r="AC639" i="7"/>
  <c r="AC637" i="7"/>
  <c r="AC636"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599" i="7"/>
  <c r="AI31" i="7" l="1"/>
  <c r="AI60" i="7" s="1"/>
  <c r="AI430" i="7"/>
  <c r="AI294" i="7"/>
  <c r="AH92" i="7"/>
  <c r="AI581" i="7"/>
  <c r="AI613" i="7"/>
  <c r="AI592" i="7"/>
  <c r="AI593" i="7"/>
  <c r="AI595" i="7"/>
  <c r="AI591" i="7"/>
  <c r="AG574" i="7"/>
  <c r="AG576" i="7" s="1"/>
  <c r="AI526" i="7"/>
  <c r="AI520" i="7"/>
  <c r="AI566" i="7"/>
  <c r="AI562" i="7"/>
  <c r="AI558" i="7"/>
  <c r="AI554" i="7"/>
  <c r="AI38" i="7"/>
  <c r="AI42" i="7"/>
  <c r="AI35" i="7"/>
  <c r="AI587" i="7"/>
  <c r="AJ583" i="7"/>
  <c r="AI575" i="7"/>
  <c r="AB111" i="7"/>
  <c r="AB112" i="7" s="1"/>
  <c r="AA111" i="7"/>
  <c r="AA112" i="7" s="1"/>
  <c r="AI697" i="7"/>
  <c r="AI696" i="7"/>
  <c r="AI695" i="7"/>
  <c r="AI694" i="7"/>
  <c r="AI693" i="7"/>
  <c r="AI692" i="7"/>
  <c r="AI691" i="7"/>
  <c r="AI690" i="7"/>
  <c r="AI689" i="7"/>
  <c r="AI664" i="7"/>
  <c r="AI660" i="7"/>
  <c r="AI665" i="7"/>
  <c r="AI688" i="7"/>
  <c r="AI663" i="7"/>
  <c r="AI661" i="7"/>
  <c r="AI659" i="7"/>
  <c r="AI662" i="7"/>
  <c r="AI658" i="7"/>
  <c r="AI656" i="7"/>
  <c r="AI632" i="7"/>
  <c r="AI630" i="7"/>
  <c r="AI628" i="7"/>
  <c r="AI626" i="7"/>
  <c r="AI624" i="7"/>
  <c r="AI633" i="7"/>
  <c r="AI629" i="7"/>
  <c r="AI627" i="7"/>
  <c r="AI625" i="7"/>
  <c r="AI657" i="7"/>
  <c r="AI631" i="7"/>
  <c r="AI714" i="7"/>
  <c r="AI28" i="7"/>
  <c r="AI61" i="7"/>
  <c r="AC582" i="7"/>
  <c r="AC584" i="7" s="1"/>
  <c r="AD607" i="7"/>
  <c r="AD580" i="7"/>
  <c r="AC206" i="7"/>
  <c r="AC169" i="7"/>
  <c r="AC76" i="7"/>
  <c r="AB101" i="7"/>
  <c r="AC698" i="7"/>
  <c r="AC683" i="7" s="1"/>
  <c r="AC100" i="7" s="1"/>
  <c r="AC39" i="7"/>
  <c r="AD708" i="7"/>
  <c r="AD707" i="7"/>
  <c r="AD706" i="7"/>
  <c r="AD704" i="7"/>
  <c r="AD703" i="7"/>
  <c r="AD702" i="7"/>
  <c r="AD700" i="7"/>
  <c r="AD365" i="7"/>
  <c r="AD364" i="7"/>
  <c r="AD363" i="7"/>
  <c r="AD362" i="7"/>
  <c r="AD361" i="7"/>
  <c r="AD360" i="7"/>
  <c r="AD359" i="7"/>
  <c r="AD358" i="7"/>
  <c r="AD357" i="7"/>
  <c r="AD356" i="7"/>
  <c r="AD677" i="7"/>
  <c r="AD676" i="7"/>
  <c r="AD675" i="7"/>
  <c r="AD674" i="7"/>
  <c r="AD673" i="7"/>
  <c r="AD672" i="7"/>
  <c r="AD671" i="7"/>
  <c r="AD670" i="7"/>
  <c r="AD668" i="7"/>
  <c r="AD339" i="7"/>
  <c r="AD338" i="7"/>
  <c r="AD337" i="7"/>
  <c r="AD336" i="7"/>
  <c r="AD335" i="7"/>
  <c r="AD334" i="7"/>
  <c r="AD333" i="7"/>
  <c r="AD332" i="7"/>
  <c r="AD331" i="7"/>
  <c r="AD330" i="7"/>
  <c r="AD645" i="7"/>
  <c r="AD644" i="7"/>
  <c r="AD643" i="7"/>
  <c r="AD642" i="7"/>
  <c r="AD641" i="7"/>
  <c r="AD640" i="7"/>
  <c r="AD639" i="7"/>
  <c r="AD637" i="7"/>
  <c r="AD636"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0" i="7"/>
  <c r="AC634" i="7"/>
  <c r="AC619" i="7" s="1"/>
  <c r="AC98" i="7" s="1"/>
  <c r="AC666" i="7"/>
  <c r="AC651" i="7" s="1"/>
  <c r="AC99" i="7" s="1"/>
  <c r="AC441" i="7"/>
  <c r="AC449" i="7"/>
  <c r="AC447" i="7"/>
  <c r="AC444" i="7"/>
  <c r="AC448" i="7"/>
  <c r="AC468" i="7"/>
  <c r="AC472" i="7"/>
  <c r="AC476" i="7"/>
  <c r="AC496" i="7"/>
  <c r="AC500" i="7"/>
  <c r="AC469" i="7"/>
  <c r="AC473" i="7"/>
  <c r="AC493" i="7"/>
  <c r="AC497" i="7"/>
  <c r="AC501" i="7"/>
  <c r="AD599" i="7"/>
  <c r="AI92" i="7" l="1"/>
  <c r="AJ31" i="7"/>
  <c r="AJ60" i="7" s="1"/>
  <c r="AJ430" i="7"/>
  <c r="AJ294" i="7"/>
  <c r="AJ581" i="7"/>
  <c r="AJ613" i="7"/>
  <c r="AJ592" i="7"/>
  <c r="AJ593" i="7"/>
  <c r="AJ595" i="7"/>
  <c r="AJ591" i="7"/>
  <c r="AH574" i="7"/>
  <c r="AH576" i="7" s="1"/>
  <c r="AJ562" i="7"/>
  <c r="AJ558" i="7"/>
  <c r="AJ554" i="7"/>
  <c r="AJ526" i="7"/>
  <c r="AJ520" i="7"/>
  <c r="AJ566" i="7"/>
  <c r="AJ38" i="7"/>
  <c r="AJ42" i="7"/>
  <c r="AJ35" i="7"/>
  <c r="AJ587" i="7"/>
  <c r="AK583" i="7"/>
  <c r="AJ575" i="7"/>
  <c r="AJ696" i="7"/>
  <c r="AJ694" i="7"/>
  <c r="AJ692" i="7"/>
  <c r="AJ690" i="7"/>
  <c r="AJ688" i="7"/>
  <c r="AJ695" i="7"/>
  <c r="AJ665" i="7"/>
  <c r="AJ691" i="7"/>
  <c r="AJ689" i="7"/>
  <c r="AJ663" i="7"/>
  <c r="AJ661" i="7"/>
  <c r="AJ697" i="7"/>
  <c r="AJ693" i="7"/>
  <c r="AJ664" i="7"/>
  <c r="AJ662" i="7"/>
  <c r="AJ660" i="7"/>
  <c r="AJ658" i="7"/>
  <c r="AJ656" i="7"/>
  <c r="AJ632" i="7"/>
  <c r="AJ630" i="7"/>
  <c r="AJ629" i="7"/>
  <c r="AJ628" i="7"/>
  <c r="AJ627" i="7"/>
  <c r="AJ626" i="7"/>
  <c r="AJ625" i="7"/>
  <c r="AJ624" i="7"/>
  <c r="AJ633" i="7"/>
  <c r="AJ657" i="7"/>
  <c r="AJ631" i="7"/>
  <c r="AJ659" i="7"/>
  <c r="AJ714" i="7"/>
  <c r="AJ28" i="7"/>
  <c r="AJ61" i="7"/>
  <c r="AD582" i="7"/>
  <c r="AD584" i="7" s="1"/>
  <c r="AE607" i="7"/>
  <c r="AE580" i="7"/>
  <c r="AD206" i="7"/>
  <c r="AD169" i="7"/>
  <c r="AD76" i="7"/>
  <c r="AE708" i="7"/>
  <c r="AE707" i="7"/>
  <c r="AE706" i="7"/>
  <c r="AE704" i="7"/>
  <c r="AE703" i="7"/>
  <c r="AE702" i="7"/>
  <c r="AE700" i="7"/>
  <c r="AE365" i="7"/>
  <c r="AE364" i="7"/>
  <c r="AE363" i="7"/>
  <c r="AE362" i="7"/>
  <c r="AE361" i="7"/>
  <c r="AE360" i="7"/>
  <c r="AE359" i="7"/>
  <c r="AE358" i="7"/>
  <c r="AE356" i="7"/>
  <c r="AE339" i="7"/>
  <c r="AE338" i="7"/>
  <c r="AE337" i="7"/>
  <c r="AE336" i="7"/>
  <c r="AE335" i="7"/>
  <c r="AE334" i="7"/>
  <c r="AE333" i="7"/>
  <c r="AE357" i="7"/>
  <c r="AE677" i="7"/>
  <c r="AE676" i="7"/>
  <c r="AE675" i="7"/>
  <c r="AE674" i="7"/>
  <c r="AE673" i="7"/>
  <c r="AE672" i="7"/>
  <c r="AE671" i="7"/>
  <c r="AE670" i="7"/>
  <c r="AE668" i="7"/>
  <c r="AE314" i="7"/>
  <c r="AE313" i="7"/>
  <c r="AE312" i="7"/>
  <c r="AE311" i="7"/>
  <c r="AE310" i="7"/>
  <c r="AE309" i="7"/>
  <c r="AE332" i="7"/>
  <c r="AE331" i="7"/>
  <c r="AE330" i="7"/>
  <c r="AE645" i="7"/>
  <c r="AE644" i="7"/>
  <c r="AE643" i="7"/>
  <c r="AE642" i="7"/>
  <c r="AE641" i="7"/>
  <c r="AE640" i="7"/>
  <c r="AE639" i="7"/>
  <c r="AE637" i="7"/>
  <c r="AE636"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599" i="7"/>
  <c r="AD39" i="7"/>
  <c r="AD90" i="7"/>
  <c r="AD634" i="7"/>
  <c r="AD619" i="7" s="1"/>
  <c r="AD98" i="7" s="1"/>
  <c r="AD666" i="7"/>
  <c r="AD651" i="7" s="1"/>
  <c r="AD99" i="7" s="1"/>
  <c r="AD698" i="7"/>
  <c r="AD683" i="7" s="1"/>
  <c r="AD100" i="7" s="1"/>
  <c r="AD448" i="7"/>
  <c r="AD446" i="7"/>
  <c r="AD443" i="7"/>
  <c r="AD447" i="7"/>
  <c r="AD467" i="7"/>
  <c r="AD471" i="7"/>
  <c r="AD475" i="7"/>
  <c r="AD495" i="7"/>
  <c r="AD499" i="7"/>
  <c r="AD437" i="7"/>
  <c r="AD468" i="7"/>
  <c r="AD472" i="7"/>
  <c r="AD476" i="7"/>
  <c r="AD496" i="7"/>
  <c r="AD500" i="7"/>
  <c r="AC101" i="7"/>
  <c r="AK31" i="7" l="1"/>
  <c r="AK60" i="7" s="1"/>
  <c r="AK430" i="7"/>
  <c r="AK294" i="7"/>
  <c r="AJ92" i="7"/>
  <c r="AK581" i="7"/>
  <c r="AK613" i="7"/>
  <c r="AK592" i="7"/>
  <c r="AK593" i="7"/>
  <c r="AK595" i="7"/>
  <c r="AK591" i="7"/>
  <c r="AI574" i="7"/>
  <c r="AI576" i="7" s="1"/>
  <c r="AK526" i="7"/>
  <c r="AK520" i="7"/>
  <c r="AK566" i="7"/>
  <c r="AK562" i="7"/>
  <c r="AK558" i="7"/>
  <c r="AK554" i="7"/>
  <c r="AK38" i="7"/>
  <c r="AK42" i="7"/>
  <c r="AK35" i="7"/>
  <c r="AK587" i="7"/>
  <c r="AL583" i="7"/>
  <c r="AK575" i="7"/>
  <c r="AC111" i="7"/>
  <c r="AC112" i="7" s="1"/>
  <c r="AK697" i="7"/>
  <c r="AK695" i="7"/>
  <c r="AK693" i="7"/>
  <c r="AK691" i="7"/>
  <c r="AK689" i="7"/>
  <c r="AK688" i="7"/>
  <c r="AK665" i="7"/>
  <c r="AK694" i="7"/>
  <c r="AK690" i="7"/>
  <c r="AK696" i="7"/>
  <c r="AK692" i="7"/>
  <c r="AK664" i="7"/>
  <c r="AK662" i="7"/>
  <c r="AK660" i="7"/>
  <c r="AK663" i="7"/>
  <c r="AK661" i="7"/>
  <c r="AK659" i="7"/>
  <c r="AK657" i="7"/>
  <c r="AK633" i="7"/>
  <c r="AK656" i="7"/>
  <c r="AK631" i="7"/>
  <c r="AK629" i="7"/>
  <c r="AK627" i="7"/>
  <c r="AK625" i="7"/>
  <c r="AK658" i="7"/>
  <c r="AK632" i="7"/>
  <c r="AK630" i="7"/>
  <c r="AK628" i="7"/>
  <c r="AK626" i="7"/>
  <c r="AK624" i="7"/>
  <c r="AK714" i="7"/>
  <c r="AK61" i="7"/>
  <c r="AK28" i="7"/>
  <c r="AE582" i="7"/>
  <c r="AE584" i="7" s="1"/>
  <c r="AF580" i="7"/>
  <c r="AE206" i="7"/>
  <c r="AE169" i="7"/>
  <c r="AE76" i="7"/>
  <c r="AE634" i="7"/>
  <c r="AE619" i="7" s="1"/>
  <c r="AE98" i="7" s="1"/>
  <c r="AE666" i="7"/>
  <c r="AE651" i="7" s="1"/>
  <c r="AE99" i="7" s="1"/>
  <c r="AE90" i="7"/>
  <c r="AE447" i="7"/>
  <c r="AE441" i="7"/>
  <c r="AE449" i="7"/>
  <c r="AE444" i="7"/>
  <c r="AE448" i="7"/>
  <c r="AE468" i="7"/>
  <c r="AE472" i="7"/>
  <c r="AE476" i="7"/>
  <c r="AE496" i="7"/>
  <c r="AE500" i="7"/>
  <c r="AE469" i="7"/>
  <c r="AE473" i="7"/>
  <c r="AE493" i="7"/>
  <c r="AE497" i="7"/>
  <c r="AE501" i="7"/>
  <c r="AF599" i="7"/>
  <c r="AE39" i="7"/>
  <c r="AE698" i="7"/>
  <c r="AE683" i="7" s="1"/>
  <c r="AE100" i="7" s="1"/>
  <c r="AF708" i="7"/>
  <c r="AF707" i="7"/>
  <c r="AF706" i="7"/>
  <c r="AF704" i="7"/>
  <c r="AF703" i="7"/>
  <c r="AF702" i="7"/>
  <c r="AF700" i="7"/>
  <c r="AF365" i="7"/>
  <c r="AF364" i="7"/>
  <c r="AF363" i="7"/>
  <c r="AF362" i="7"/>
  <c r="AF361" i="7"/>
  <c r="AF360" i="7"/>
  <c r="AF359" i="7"/>
  <c r="AF358" i="7"/>
  <c r="AF357" i="7"/>
  <c r="AF356" i="7"/>
  <c r="AF677" i="7"/>
  <c r="AF676" i="7"/>
  <c r="AF675" i="7"/>
  <c r="AF674" i="7"/>
  <c r="AF673" i="7"/>
  <c r="AF672" i="7"/>
  <c r="AF671" i="7"/>
  <c r="AF670" i="7"/>
  <c r="AF668" i="7"/>
  <c r="AF339" i="7"/>
  <c r="AF338" i="7"/>
  <c r="AF337" i="7"/>
  <c r="AF336" i="7"/>
  <c r="AF335" i="7"/>
  <c r="AF334" i="7"/>
  <c r="AF333" i="7"/>
  <c r="AF332" i="7"/>
  <c r="AF331" i="7"/>
  <c r="AF330" i="7"/>
  <c r="AF645" i="7"/>
  <c r="AF644" i="7"/>
  <c r="AF643" i="7"/>
  <c r="AF642" i="7"/>
  <c r="AF641" i="7"/>
  <c r="AF640" i="7"/>
  <c r="AF639" i="7"/>
  <c r="AF637" i="7"/>
  <c r="AF636"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1" i="7"/>
  <c r="AK92" i="7" l="1"/>
  <c r="AL31" i="7"/>
  <c r="AL60" i="7" s="1"/>
  <c r="AL430" i="7"/>
  <c r="AL294" i="7"/>
  <c r="AL581" i="7"/>
  <c r="AL613" i="7"/>
  <c r="AL592" i="7"/>
  <c r="AL593" i="7"/>
  <c r="AL595" i="7"/>
  <c r="AL591" i="7"/>
  <c r="AJ574" i="7"/>
  <c r="AJ576" i="7" s="1"/>
  <c r="AL566" i="7"/>
  <c r="AL562" i="7"/>
  <c r="AL558" i="7"/>
  <c r="AL554" i="7"/>
  <c r="AL526" i="7"/>
  <c r="AL520" i="7"/>
  <c r="AL38" i="7"/>
  <c r="AL42" i="7"/>
  <c r="AL35" i="7"/>
  <c r="AL587" i="7"/>
  <c r="AM583" i="7"/>
  <c r="AL575" i="7"/>
  <c r="AE111" i="7"/>
  <c r="AE112" i="7" s="1"/>
  <c r="AD111" i="7"/>
  <c r="AD112" i="7" s="1"/>
  <c r="AL697" i="7"/>
  <c r="AL695" i="7"/>
  <c r="AL693" i="7"/>
  <c r="AL691" i="7"/>
  <c r="AL689" i="7"/>
  <c r="AL664" i="7"/>
  <c r="AL663" i="7"/>
  <c r="AL662" i="7"/>
  <c r="AL661" i="7"/>
  <c r="AL660" i="7"/>
  <c r="AL659" i="7"/>
  <c r="AL658" i="7"/>
  <c r="AL657" i="7"/>
  <c r="AL656" i="7"/>
  <c r="AL633" i="7"/>
  <c r="AL632" i="7"/>
  <c r="AL631" i="7"/>
  <c r="AL696" i="7"/>
  <c r="AL690" i="7"/>
  <c r="AL692" i="7"/>
  <c r="AL688" i="7"/>
  <c r="AL694" i="7"/>
  <c r="AL665" i="7"/>
  <c r="AL629" i="7"/>
  <c r="AL627" i="7"/>
  <c r="AL625" i="7"/>
  <c r="AL630" i="7"/>
  <c r="AL628" i="7"/>
  <c r="AL626" i="7"/>
  <c r="AL624" i="7"/>
  <c r="AL714" i="7"/>
  <c r="AL61" i="7"/>
  <c r="AL28" i="7"/>
  <c r="AF582" i="7"/>
  <c r="AF584" i="7" s="1"/>
  <c r="AG607" i="7"/>
  <c r="C421" i="7"/>
  <c r="C285" i="7"/>
  <c r="AG580" i="7"/>
  <c r="AF206" i="7"/>
  <c r="AF169" i="7"/>
  <c r="AF76" i="7"/>
  <c r="AE101" i="7"/>
  <c r="AF666" i="7"/>
  <c r="AF651" i="7" s="1"/>
  <c r="AF99" i="7" s="1"/>
  <c r="AF39" i="7"/>
  <c r="AF634" i="7"/>
  <c r="AF619" i="7" s="1"/>
  <c r="AF98" i="7" s="1"/>
  <c r="AF698" i="7"/>
  <c r="AF683" i="7" s="1"/>
  <c r="AF100" i="7" s="1"/>
  <c r="AF90" i="7"/>
  <c r="AG709" i="7"/>
  <c r="AG708" i="7"/>
  <c r="AG707" i="7"/>
  <c r="AG705" i="7"/>
  <c r="AG704" i="7"/>
  <c r="AG703" i="7"/>
  <c r="AG702" i="7"/>
  <c r="AG365" i="7"/>
  <c r="AG363" i="7"/>
  <c r="AG362" i="7"/>
  <c r="AG361" i="7"/>
  <c r="AG360" i="7"/>
  <c r="AG359" i="7"/>
  <c r="AG358" i="7"/>
  <c r="AG700" i="7"/>
  <c r="AG357" i="7"/>
  <c r="AG339" i="7"/>
  <c r="AG338" i="7"/>
  <c r="AG337" i="7"/>
  <c r="AG336" i="7"/>
  <c r="AG335" i="7"/>
  <c r="AG334" i="7"/>
  <c r="AG333" i="7"/>
  <c r="AG356" i="7"/>
  <c r="AG677" i="7"/>
  <c r="AG676" i="7"/>
  <c r="AG675" i="7"/>
  <c r="AG674" i="7"/>
  <c r="AG673" i="7"/>
  <c r="AG672" i="7"/>
  <c r="AG671" i="7"/>
  <c r="AG669" i="7"/>
  <c r="AG668" i="7"/>
  <c r="AG332" i="7"/>
  <c r="AG314" i="7"/>
  <c r="AG313" i="7"/>
  <c r="AG312" i="7"/>
  <c r="AG311" i="7"/>
  <c r="AG310" i="7"/>
  <c r="AG309" i="7"/>
  <c r="AG331" i="7"/>
  <c r="AG330" i="7"/>
  <c r="AG645" i="7"/>
  <c r="AG644" i="7"/>
  <c r="AG643" i="7"/>
  <c r="AG642" i="7"/>
  <c r="AG641" i="7"/>
  <c r="AG640" i="7"/>
  <c r="AG639" i="7"/>
  <c r="AG637" i="7"/>
  <c r="AG636"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599" i="7"/>
  <c r="AM31" i="7" l="1"/>
  <c r="AM60" i="7" s="1"/>
  <c r="AM430" i="7"/>
  <c r="AM294" i="7"/>
  <c r="AL92" i="7"/>
  <c r="AM581" i="7"/>
  <c r="AM613" i="7"/>
  <c r="AM592" i="7"/>
  <c r="AM593" i="7"/>
  <c r="AM595" i="7"/>
  <c r="AM591" i="7"/>
  <c r="AK574" i="7"/>
  <c r="AK576" i="7" s="1"/>
  <c r="AM520" i="7"/>
  <c r="AM526" i="7"/>
  <c r="AM558" i="7"/>
  <c r="AM566" i="7"/>
  <c r="AM562" i="7"/>
  <c r="AM554" i="7"/>
  <c r="AM38" i="7"/>
  <c r="AM42" i="7"/>
  <c r="AM35" i="7"/>
  <c r="AM587" i="7"/>
  <c r="AN583" i="7"/>
  <c r="AM575" i="7"/>
  <c r="AF111" i="7"/>
  <c r="AF112" i="7" s="1"/>
  <c r="AM697" i="7"/>
  <c r="AM696" i="7"/>
  <c r="AM695" i="7"/>
  <c r="AM694" i="7"/>
  <c r="AM693" i="7"/>
  <c r="AM692" i="7"/>
  <c r="AM691" i="7"/>
  <c r="AM690" i="7"/>
  <c r="AM689" i="7"/>
  <c r="AM665" i="7"/>
  <c r="AM688" i="7"/>
  <c r="AM664" i="7"/>
  <c r="AM662" i="7"/>
  <c r="AM660" i="7"/>
  <c r="AM663" i="7"/>
  <c r="AM661" i="7"/>
  <c r="AM659" i="7"/>
  <c r="AM657" i="7"/>
  <c r="AM633" i="7"/>
  <c r="AM631" i="7"/>
  <c r="AM627" i="7"/>
  <c r="AM656" i="7"/>
  <c r="AM630" i="7"/>
  <c r="AM628" i="7"/>
  <c r="AM626" i="7"/>
  <c r="AM624" i="7"/>
  <c r="AM658" i="7"/>
  <c r="AM632" i="7"/>
  <c r="AM629" i="7"/>
  <c r="AM625" i="7"/>
  <c r="AM714" i="7"/>
  <c r="AM28" i="7"/>
  <c r="AM61" i="7"/>
  <c r="AG582" i="7"/>
  <c r="AG584" i="7" s="1"/>
  <c r="AH607" i="7"/>
  <c r="AH580" i="7"/>
  <c r="AG206" i="7"/>
  <c r="AG169" i="7"/>
  <c r="AG76" i="7"/>
  <c r="AG698" i="7"/>
  <c r="AG683" i="7" s="1"/>
  <c r="AG100" i="7" s="1"/>
  <c r="AF101" i="7"/>
  <c r="AH709" i="7"/>
  <c r="AH708" i="7"/>
  <c r="AH707" i="7"/>
  <c r="AH705" i="7"/>
  <c r="AH704" i="7"/>
  <c r="AH703" i="7"/>
  <c r="AH702" i="7"/>
  <c r="AH700" i="7"/>
  <c r="AH365" i="7"/>
  <c r="AH364" i="7"/>
  <c r="AH363" i="7"/>
  <c r="AH362" i="7"/>
  <c r="AH361" i="7"/>
  <c r="AH359" i="7"/>
  <c r="AH358" i="7"/>
  <c r="AH357" i="7"/>
  <c r="AH356" i="7"/>
  <c r="AH677" i="7"/>
  <c r="AH676" i="7"/>
  <c r="AH675" i="7"/>
  <c r="AH674" i="7"/>
  <c r="AH673" i="7"/>
  <c r="AH672" i="7"/>
  <c r="AH671" i="7"/>
  <c r="AH669" i="7"/>
  <c r="AH668" i="7"/>
  <c r="AH339" i="7"/>
  <c r="AH338" i="7"/>
  <c r="AH337" i="7"/>
  <c r="AH336" i="7"/>
  <c r="AH335" i="7"/>
  <c r="AH334" i="7"/>
  <c r="AH333" i="7"/>
  <c r="AH332" i="7"/>
  <c r="AH331" i="7"/>
  <c r="AH330" i="7"/>
  <c r="AH645" i="7"/>
  <c r="AH644" i="7"/>
  <c r="AH643" i="7"/>
  <c r="AH642" i="7"/>
  <c r="AH641" i="7"/>
  <c r="AH640" i="7"/>
  <c r="AH639" i="7"/>
  <c r="AH637" i="7"/>
  <c r="AH636"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0" i="7"/>
  <c r="AG634" i="7"/>
  <c r="AG619" i="7" s="1"/>
  <c r="AG98" i="7" s="1"/>
  <c r="AG666" i="7"/>
  <c r="AG651" i="7" s="1"/>
  <c r="AG99" i="7" s="1"/>
  <c r="AG441" i="7"/>
  <c r="AG449" i="7"/>
  <c r="AG447" i="7"/>
  <c r="AG444" i="7"/>
  <c r="AG448" i="7"/>
  <c r="AG468" i="7"/>
  <c r="AG472" i="7"/>
  <c r="AG476" i="7"/>
  <c r="AG496" i="7"/>
  <c r="AG500" i="7"/>
  <c r="AG469" i="7"/>
  <c r="AG473" i="7"/>
  <c r="AG493" i="7"/>
  <c r="AG497" i="7"/>
  <c r="AG501" i="7"/>
  <c r="AH599" i="7"/>
  <c r="AN31" i="7" l="1"/>
  <c r="AN60" i="7" s="1"/>
  <c r="AN430" i="7"/>
  <c r="AN294" i="7"/>
  <c r="AM92" i="7"/>
  <c r="AN581" i="7"/>
  <c r="AN613" i="7"/>
  <c r="AN592" i="7"/>
  <c r="AN593" i="7"/>
  <c r="AN595" i="7"/>
  <c r="AN591" i="7"/>
  <c r="AL574" i="7"/>
  <c r="AL576" i="7" s="1"/>
  <c r="AN526" i="7"/>
  <c r="AN520" i="7"/>
  <c r="AN566" i="7"/>
  <c r="AN562" i="7"/>
  <c r="AN558" i="7"/>
  <c r="AN554" i="7"/>
  <c r="AN38" i="7"/>
  <c r="AN42" i="7"/>
  <c r="AN35" i="7"/>
  <c r="AN587" i="7"/>
  <c r="AO583" i="7"/>
  <c r="AN575" i="7"/>
  <c r="AN696" i="7"/>
  <c r="AN694" i="7"/>
  <c r="AN692" i="7"/>
  <c r="AN690" i="7"/>
  <c r="AN695" i="7"/>
  <c r="AN691" i="7"/>
  <c r="AN689" i="7"/>
  <c r="AN662" i="7"/>
  <c r="AN658" i="7"/>
  <c r="AN656" i="7"/>
  <c r="AN697" i="7"/>
  <c r="AN693" i="7"/>
  <c r="AN665" i="7"/>
  <c r="AN663" i="7"/>
  <c r="AN661" i="7"/>
  <c r="AN659" i="7"/>
  <c r="AN688" i="7"/>
  <c r="AN630" i="7"/>
  <c r="AN629" i="7"/>
  <c r="AN628" i="7"/>
  <c r="AN627" i="7"/>
  <c r="AN626" i="7"/>
  <c r="AN625" i="7"/>
  <c r="AN624" i="7"/>
  <c r="AN664" i="7"/>
  <c r="AN660" i="7"/>
  <c r="AN632" i="7"/>
  <c r="AN631" i="7"/>
  <c r="AN657" i="7"/>
  <c r="AN633" i="7"/>
  <c r="AN714" i="7"/>
  <c r="AN28" i="7"/>
  <c r="AN61" i="7"/>
  <c r="AH582" i="7"/>
  <c r="AH584" i="7" s="1"/>
  <c r="AI607" i="7"/>
  <c r="AI580" i="7"/>
  <c r="AH206" i="7"/>
  <c r="AH169" i="7"/>
  <c r="AH76" i="7"/>
  <c r="AH39" i="7"/>
  <c r="AH634" i="7"/>
  <c r="AH619" i="7" s="1"/>
  <c r="AH98" i="7" s="1"/>
  <c r="AH90" i="7"/>
  <c r="AI709" i="7"/>
  <c r="AI708" i="7"/>
  <c r="AI707" i="7"/>
  <c r="AI705" i="7"/>
  <c r="AI704" i="7"/>
  <c r="AI703" i="7"/>
  <c r="AI702" i="7"/>
  <c r="AI700" i="7"/>
  <c r="AI365" i="7"/>
  <c r="AI364" i="7"/>
  <c r="AI363" i="7"/>
  <c r="AI362" i="7"/>
  <c r="AI361" i="7"/>
  <c r="AI360" i="7"/>
  <c r="AI359" i="7"/>
  <c r="AI358" i="7"/>
  <c r="AI356" i="7"/>
  <c r="AI339" i="7"/>
  <c r="AI338" i="7"/>
  <c r="AI337" i="7"/>
  <c r="AI336" i="7"/>
  <c r="AI335" i="7"/>
  <c r="AI334" i="7"/>
  <c r="AI333" i="7"/>
  <c r="AI357" i="7"/>
  <c r="AI677" i="7"/>
  <c r="AI676" i="7"/>
  <c r="AI675" i="7"/>
  <c r="AI674" i="7"/>
  <c r="AI673" i="7"/>
  <c r="AI672" i="7"/>
  <c r="AI671" i="7"/>
  <c r="AI669" i="7"/>
  <c r="AI668" i="7"/>
  <c r="AI314" i="7"/>
  <c r="AI313" i="7"/>
  <c r="AI312" i="7"/>
  <c r="AI311" i="7"/>
  <c r="AI310" i="7"/>
  <c r="AI309" i="7"/>
  <c r="AI332" i="7"/>
  <c r="AI331" i="7"/>
  <c r="AI330" i="7"/>
  <c r="AI645" i="7"/>
  <c r="AI644" i="7"/>
  <c r="AI643" i="7"/>
  <c r="AI642" i="7"/>
  <c r="AI641" i="7"/>
  <c r="AI640" i="7"/>
  <c r="AI639" i="7"/>
  <c r="AI637" i="7"/>
  <c r="AI636"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1" i="7"/>
  <c r="AH444" i="7"/>
  <c r="AH301" i="7"/>
  <c r="AH442" i="7"/>
  <c r="AH450" i="7"/>
  <c r="AH441" i="7"/>
  <c r="AH445" i="7"/>
  <c r="AH449" i="7"/>
  <c r="AH469" i="7"/>
  <c r="AH473" i="7"/>
  <c r="AH493" i="7"/>
  <c r="AH497" i="7"/>
  <c r="AH501" i="7"/>
  <c r="AH470" i="7"/>
  <c r="AH474" i="7"/>
  <c r="AH494" i="7"/>
  <c r="AH498" i="7"/>
  <c r="AH502" i="7"/>
  <c r="AI599" i="7"/>
  <c r="AH666" i="7"/>
  <c r="AH651" i="7" s="1"/>
  <c r="AH99" i="7" s="1"/>
  <c r="AH698" i="7"/>
  <c r="AH683" i="7" s="1"/>
  <c r="AH100" i="7" s="1"/>
  <c r="AO31" i="7" l="1"/>
  <c r="AO60" i="7" s="1"/>
  <c r="AO430" i="7"/>
  <c r="AO294" i="7"/>
  <c r="AN92" i="7"/>
  <c r="AO581" i="7"/>
  <c r="AO613" i="7"/>
  <c r="AO592" i="7"/>
  <c r="AO593" i="7"/>
  <c r="AO595" i="7"/>
  <c r="AO591" i="7"/>
  <c r="AM574" i="7"/>
  <c r="AM576" i="7" s="1"/>
  <c r="AO526" i="7"/>
  <c r="AO520" i="7"/>
  <c r="AO566" i="7"/>
  <c r="AO562" i="7"/>
  <c r="AO558" i="7"/>
  <c r="AO554" i="7"/>
  <c r="AO38" i="7"/>
  <c r="AO42" i="7"/>
  <c r="AO35" i="7"/>
  <c r="AO587" i="7"/>
  <c r="AP583" i="7"/>
  <c r="AO575" i="7"/>
  <c r="AG111" i="7"/>
  <c r="AG112" i="7" s="1"/>
  <c r="AO688" i="7"/>
  <c r="AO665" i="7"/>
  <c r="AO696" i="7"/>
  <c r="AO694" i="7"/>
  <c r="AO692" i="7"/>
  <c r="AO690" i="7"/>
  <c r="AO697" i="7"/>
  <c r="AO691" i="7"/>
  <c r="AO693" i="7"/>
  <c r="AO663" i="7"/>
  <c r="AO661" i="7"/>
  <c r="AO695" i="7"/>
  <c r="AO689" i="7"/>
  <c r="AO664" i="7"/>
  <c r="AO662" i="7"/>
  <c r="AO660" i="7"/>
  <c r="AO658" i="7"/>
  <c r="AO656" i="7"/>
  <c r="AO632" i="7"/>
  <c r="AO657" i="7"/>
  <c r="AO630" i="7"/>
  <c r="AO628" i="7"/>
  <c r="AO626" i="7"/>
  <c r="AO624" i="7"/>
  <c r="AO659" i="7"/>
  <c r="AO633" i="7"/>
  <c r="AO629" i="7"/>
  <c r="AO627" i="7"/>
  <c r="AO625" i="7"/>
  <c r="AO631" i="7"/>
  <c r="AO714" i="7"/>
  <c r="AO61" i="7"/>
  <c r="AO28" i="7"/>
  <c r="AI582" i="7"/>
  <c r="AI584" i="7" s="1"/>
  <c r="AJ607" i="7"/>
  <c r="AJ580" i="7"/>
  <c r="AI206" i="7"/>
  <c r="AI169" i="7"/>
  <c r="AI76" i="7"/>
  <c r="AH101" i="7"/>
  <c r="AJ709" i="7"/>
  <c r="AJ708" i="7"/>
  <c r="AJ707" i="7"/>
  <c r="AJ705" i="7"/>
  <c r="AJ704" i="7"/>
  <c r="AJ703" i="7"/>
  <c r="AJ702" i="7"/>
  <c r="AJ700" i="7"/>
  <c r="AJ365" i="7"/>
  <c r="AJ364" i="7"/>
  <c r="AJ363" i="7"/>
  <c r="AJ362" i="7"/>
  <c r="AJ361" i="7"/>
  <c r="AJ360" i="7"/>
  <c r="AJ359" i="7"/>
  <c r="AJ358" i="7"/>
  <c r="AJ357" i="7"/>
  <c r="AJ677" i="7"/>
  <c r="AJ676" i="7"/>
  <c r="AJ675" i="7"/>
  <c r="AJ674" i="7"/>
  <c r="AJ673" i="7"/>
  <c r="AJ672" i="7"/>
  <c r="AJ671" i="7"/>
  <c r="AJ669" i="7"/>
  <c r="AJ668" i="7"/>
  <c r="AJ339" i="7"/>
  <c r="AJ338" i="7"/>
  <c r="AJ337" i="7"/>
  <c r="AJ336" i="7"/>
  <c r="AJ335" i="7"/>
  <c r="AJ334" i="7"/>
  <c r="AJ333" i="7"/>
  <c r="AJ332" i="7"/>
  <c r="AJ331" i="7"/>
  <c r="AJ330" i="7"/>
  <c r="AJ645" i="7"/>
  <c r="AJ644" i="7"/>
  <c r="AJ643" i="7"/>
  <c r="AJ642" i="7"/>
  <c r="AJ641" i="7"/>
  <c r="AJ640" i="7"/>
  <c r="AJ639" i="7"/>
  <c r="AJ637" i="7"/>
  <c r="AJ636"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0" i="7"/>
  <c r="AI634" i="7"/>
  <c r="AI619" i="7" s="1"/>
  <c r="AI98" i="7" s="1"/>
  <c r="AI666" i="7"/>
  <c r="AI651" i="7" s="1"/>
  <c r="AI99" i="7" s="1"/>
  <c r="AI447" i="7"/>
  <c r="AI441" i="7"/>
  <c r="AI449" i="7"/>
  <c r="AI444" i="7"/>
  <c r="AI448" i="7"/>
  <c r="AI468" i="7"/>
  <c r="AI472" i="7"/>
  <c r="AI476" i="7"/>
  <c r="AI496" i="7"/>
  <c r="AI500" i="7"/>
  <c r="AI469" i="7"/>
  <c r="AI473" i="7"/>
  <c r="AI493" i="7"/>
  <c r="AI497" i="7"/>
  <c r="AI501" i="7"/>
  <c r="AJ599" i="7"/>
  <c r="AI698" i="7"/>
  <c r="AI683" i="7" s="1"/>
  <c r="AI100" i="7" s="1"/>
  <c r="AO92" i="7" l="1"/>
  <c r="AP31" i="7"/>
  <c r="AP60" i="7" s="1"/>
  <c r="AP430" i="7"/>
  <c r="AP294" i="7"/>
  <c r="AP581" i="7"/>
  <c r="AP613" i="7"/>
  <c r="AP592" i="7"/>
  <c r="AP593" i="7"/>
  <c r="AP595" i="7"/>
  <c r="AP591" i="7"/>
  <c r="AN574" i="7"/>
  <c r="AN576" i="7" s="1"/>
  <c r="AP526" i="7"/>
  <c r="AP562" i="7"/>
  <c r="AP558" i="7"/>
  <c r="AP554" i="7"/>
  <c r="AP520" i="7"/>
  <c r="AP566" i="7"/>
  <c r="AP38" i="7"/>
  <c r="AP42" i="7"/>
  <c r="AP35" i="7"/>
  <c r="AP587" i="7"/>
  <c r="AP575" i="7"/>
  <c r="AH111" i="7"/>
  <c r="AH112" i="7" s="1"/>
  <c r="AP697" i="7"/>
  <c r="AP695" i="7"/>
  <c r="AP693" i="7"/>
  <c r="AP691" i="7"/>
  <c r="AP689" i="7"/>
  <c r="AP696" i="7"/>
  <c r="AP692" i="7"/>
  <c r="AP688" i="7"/>
  <c r="AP664" i="7"/>
  <c r="AP663" i="7"/>
  <c r="AP662" i="7"/>
  <c r="AP661" i="7"/>
  <c r="AP660" i="7"/>
  <c r="AP659" i="7"/>
  <c r="AP658" i="7"/>
  <c r="AP657" i="7"/>
  <c r="AP656" i="7"/>
  <c r="AP633" i="7"/>
  <c r="AP632" i="7"/>
  <c r="AP631" i="7"/>
  <c r="AP665" i="7"/>
  <c r="AP694" i="7"/>
  <c r="AP690" i="7"/>
  <c r="AP629" i="7"/>
  <c r="AP627" i="7"/>
  <c r="AP625" i="7"/>
  <c r="AP630" i="7"/>
  <c r="AP628" i="7"/>
  <c r="AP626" i="7"/>
  <c r="AP624" i="7"/>
  <c r="AP714" i="7"/>
  <c r="AP61" i="7"/>
  <c r="AP28" i="7"/>
  <c r="AJ582" i="7"/>
  <c r="AJ584" i="7" s="1"/>
  <c r="AK607" i="7"/>
  <c r="AK580" i="7"/>
  <c r="AJ206" i="7"/>
  <c r="AJ169" i="7"/>
  <c r="AJ76" i="7"/>
  <c r="AK709" i="7"/>
  <c r="AK708" i="7"/>
  <c r="AK707" i="7"/>
  <c r="AK705" i="7"/>
  <c r="AK704" i="7"/>
  <c r="AK703" i="7"/>
  <c r="AK702" i="7"/>
  <c r="AK365" i="7"/>
  <c r="AK363" i="7"/>
  <c r="AK362" i="7"/>
  <c r="AK361" i="7"/>
  <c r="AK360" i="7"/>
  <c r="AK359" i="7"/>
  <c r="AK358" i="7"/>
  <c r="AK700" i="7"/>
  <c r="AK357" i="7"/>
  <c r="AK339" i="7"/>
  <c r="AK338" i="7"/>
  <c r="AK337" i="7"/>
  <c r="AK336" i="7"/>
  <c r="AK335" i="7"/>
  <c r="AK334" i="7"/>
  <c r="AK333" i="7"/>
  <c r="AK356" i="7"/>
  <c r="AK677" i="7"/>
  <c r="AK676" i="7"/>
  <c r="AK675" i="7"/>
  <c r="AK674" i="7"/>
  <c r="AK673" i="7"/>
  <c r="AK672" i="7"/>
  <c r="AK671" i="7"/>
  <c r="AK669" i="7"/>
  <c r="AK668" i="7"/>
  <c r="AK332" i="7"/>
  <c r="AK314" i="7"/>
  <c r="AK313" i="7"/>
  <c r="AK312" i="7"/>
  <c r="AK311" i="7"/>
  <c r="AK310" i="7"/>
  <c r="AK309" i="7"/>
  <c r="AK331" i="7"/>
  <c r="AK330" i="7"/>
  <c r="AK645" i="7"/>
  <c r="AK644" i="7"/>
  <c r="AK643" i="7"/>
  <c r="AK642" i="7"/>
  <c r="AK641" i="7"/>
  <c r="AK640" i="7"/>
  <c r="AK639" i="7"/>
  <c r="AK637" i="7"/>
  <c r="AK636"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599" i="7"/>
  <c r="AJ39" i="7"/>
  <c r="AJ90" i="7"/>
  <c r="AJ634" i="7"/>
  <c r="AJ619" i="7" s="1"/>
  <c r="AJ98" i="7" s="1"/>
  <c r="AJ666" i="7"/>
  <c r="AJ651" i="7" s="1"/>
  <c r="AJ99" i="7" s="1"/>
  <c r="AJ698" i="7"/>
  <c r="AJ683" i="7" s="1"/>
  <c r="AJ100" i="7" s="1"/>
  <c r="AJ446" i="7"/>
  <c r="AJ301" i="7"/>
  <c r="AJ444" i="7"/>
  <c r="AJ443" i="7"/>
  <c r="AJ447" i="7"/>
  <c r="AJ467" i="7"/>
  <c r="AJ471" i="7"/>
  <c r="AJ475" i="7"/>
  <c r="AJ495" i="7"/>
  <c r="AJ499" i="7"/>
  <c r="AJ437" i="7"/>
  <c r="AJ468" i="7"/>
  <c r="AJ472" i="7"/>
  <c r="AJ476" i="7"/>
  <c r="AJ496" i="7"/>
  <c r="AJ500" i="7"/>
  <c r="AI101" i="7"/>
  <c r="AP92" i="7" l="1"/>
  <c r="AO574" i="7"/>
  <c r="AO576" i="7" s="1"/>
  <c r="AI111" i="7"/>
  <c r="AI112" i="7" s="1"/>
  <c r="AK582" i="7"/>
  <c r="AK584" i="7" s="1"/>
  <c r="AL607" i="7"/>
  <c r="AL580" i="7"/>
  <c r="AK206" i="7"/>
  <c r="AK169" i="7"/>
  <c r="AK76" i="7"/>
  <c r="AK698" i="7"/>
  <c r="AK683" i="7" s="1"/>
  <c r="AK100" i="7" s="1"/>
  <c r="AK39" i="7"/>
  <c r="AK441" i="7"/>
  <c r="AK449" i="7"/>
  <c r="AK447" i="7"/>
  <c r="AK444" i="7"/>
  <c r="AK448" i="7"/>
  <c r="AK468" i="7"/>
  <c r="AK472" i="7"/>
  <c r="AK476" i="7"/>
  <c r="AK496" i="7"/>
  <c r="AK500" i="7"/>
  <c r="AK469" i="7"/>
  <c r="AK473" i="7"/>
  <c r="AK493" i="7"/>
  <c r="AK497" i="7"/>
  <c r="AK501" i="7"/>
  <c r="AL599" i="7"/>
  <c r="AL709" i="7"/>
  <c r="AL708" i="7"/>
  <c r="AL706" i="7"/>
  <c r="AL705" i="7"/>
  <c r="AL704" i="7"/>
  <c r="AL703" i="7"/>
  <c r="AL702" i="7"/>
  <c r="AL700" i="7"/>
  <c r="AL365" i="7"/>
  <c r="AL363" i="7"/>
  <c r="AL362" i="7"/>
  <c r="AL361" i="7"/>
  <c r="AL360" i="7"/>
  <c r="AL359" i="7"/>
  <c r="AL358" i="7"/>
  <c r="AL357" i="7"/>
  <c r="AL356" i="7"/>
  <c r="AL677" i="7"/>
  <c r="AL676" i="7"/>
  <c r="AL675" i="7"/>
  <c r="AL674" i="7"/>
  <c r="AL673" i="7"/>
  <c r="AL672" i="7"/>
  <c r="AL671" i="7"/>
  <c r="AL669" i="7"/>
  <c r="AL668" i="7"/>
  <c r="AL339" i="7"/>
  <c r="AL338" i="7"/>
  <c r="AL337" i="7"/>
  <c r="AL336" i="7"/>
  <c r="AL335" i="7"/>
  <c r="AL334" i="7"/>
  <c r="AL333" i="7"/>
  <c r="AL332" i="7"/>
  <c r="AL331" i="7"/>
  <c r="AL330" i="7"/>
  <c r="AL645" i="7"/>
  <c r="AL644" i="7"/>
  <c r="AL643" i="7"/>
  <c r="AL642" i="7"/>
  <c r="AL641" i="7"/>
  <c r="AL640" i="7"/>
  <c r="AL639" i="7"/>
  <c r="AL637" i="7"/>
  <c r="AL636"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1" i="7"/>
  <c r="AK90" i="7"/>
  <c r="AK634" i="7"/>
  <c r="AK619" i="7" s="1"/>
  <c r="AK98" i="7" s="1"/>
  <c r="AK666" i="7"/>
  <c r="AK651" i="7" s="1"/>
  <c r="AK99" i="7" s="1"/>
  <c r="AP574" i="7" l="1"/>
  <c r="AP576" i="7" s="1"/>
  <c r="AJ111" i="7"/>
  <c r="AJ112" i="7" s="1"/>
  <c r="AL582" i="7"/>
  <c r="AL584" i="7" s="1"/>
  <c r="AM607" i="7"/>
  <c r="AM580" i="7"/>
  <c r="AL206" i="7"/>
  <c r="AL169" i="7"/>
  <c r="AL76" i="7"/>
  <c r="AL634" i="7"/>
  <c r="AL619" i="7" s="1"/>
  <c r="AL98" i="7" s="1"/>
  <c r="AL698" i="7"/>
  <c r="AL683" i="7" s="1"/>
  <c r="AL100" i="7" s="1"/>
  <c r="AL39" i="7"/>
  <c r="AL666" i="7"/>
  <c r="AL651" i="7" s="1"/>
  <c r="AL99" i="7" s="1"/>
  <c r="AL90" i="7"/>
  <c r="AM709" i="7"/>
  <c r="AM708" i="7"/>
  <c r="AM706" i="7"/>
  <c r="AM705" i="7"/>
  <c r="AM704" i="7"/>
  <c r="AM703" i="7"/>
  <c r="AM702" i="7"/>
  <c r="AM700" i="7"/>
  <c r="AM365" i="7"/>
  <c r="AM364" i="7"/>
  <c r="AM363" i="7"/>
  <c r="AM362" i="7"/>
  <c r="AM361" i="7"/>
  <c r="AM360" i="7"/>
  <c r="AM359" i="7"/>
  <c r="AM358" i="7"/>
  <c r="AM356" i="7"/>
  <c r="AM339" i="7"/>
  <c r="AM338" i="7"/>
  <c r="AM337" i="7"/>
  <c r="AM336" i="7"/>
  <c r="AM335" i="7"/>
  <c r="AM334" i="7"/>
  <c r="AM333" i="7"/>
  <c r="AM357" i="7"/>
  <c r="AM677" i="7"/>
  <c r="AM676" i="7"/>
  <c r="AM675" i="7"/>
  <c r="AM674" i="7"/>
  <c r="AM673" i="7"/>
  <c r="AM672" i="7"/>
  <c r="AM671" i="7"/>
  <c r="AM669" i="7"/>
  <c r="AM668" i="7"/>
  <c r="AM314" i="7"/>
  <c r="AM313" i="7"/>
  <c r="AM312" i="7"/>
  <c r="AM311" i="7"/>
  <c r="AM310" i="7"/>
  <c r="AM309" i="7"/>
  <c r="AM332" i="7"/>
  <c r="AM331" i="7"/>
  <c r="AM330" i="7"/>
  <c r="AM645" i="7"/>
  <c r="AM644" i="7"/>
  <c r="AM643" i="7"/>
  <c r="AM642" i="7"/>
  <c r="AM641" i="7"/>
  <c r="AM640" i="7"/>
  <c r="AM638" i="7"/>
  <c r="AM637" i="7"/>
  <c r="AM636"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1" i="7"/>
  <c r="AL444" i="7"/>
  <c r="AL301" i="7"/>
  <c r="AL442" i="7"/>
  <c r="AL450" i="7"/>
  <c r="AL441" i="7"/>
  <c r="AL445" i="7"/>
  <c r="AL449" i="7"/>
  <c r="AL469" i="7"/>
  <c r="AL473" i="7"/>
  <c r="AL493" i="7"/>
  <c r="AL497" i="7"/>
  <c r="AL501" i="7"/>
  <c r="AL470" i="7"/>
  <c r="AL474" i="7"/>
  <c r="AL494" i="7"/>
  <c r="AL498" i="7"/>
  <c r="AL502" i="7"/>
  <c r="AM599" i="7"/>
  <c r="AK111" i="7" l="1"/>
  <c r="AK112" i="7" s="1"/>
  <c r="AM582" i="7"/>
  <c r="AM584" i="7" s="1"/>
  <c r="AN607" i="7"/>
  <c r="AN580" i="7"/>
  <c r="AM206" i="7"/>
  <c r="AM169" i="7"/>
  <c r="AM76" i="7"/>
  <c r="AL101" i="7"/>
  <c r="AM39" i="7"/>
  <c r="AM634" i="7"/>
  <c r="AM619" i="7" s="1"/>
  <c r="AM98" i="7" s="1"/>
  <c r="AM666" i="7"/>
  <c r="AM651" i="7" s="1"/>
  <c r="AM99" i="7" s="1"/>
  <c r="AM90" i="7"/>
  <c r="AM447" i="7"/>
  <c r="AM441" i="7"/>
  <c r="AM449" i="7"/>
  <c r="AM444" i="7"/>
  <c r="AM448" i="7"/>
  <c r="AM468" i="7"/>
  <c r="AM472" i="7"/>
  <c r="AM476" i="7"/>
  <c r="AM496" i="7"/>
  <c r="AM500" i="7"/>
  <c r="AM469" i="7"/>
  <c r="AM473" i="7"/>
  <c r="AM493" i="7"/>
  <c r="AM497" i="7"/>
  <c r="AM501" i="7"/>
  <c r="AN599" i="7"/>
  <c r="AM698" i="7"/>
  <c r="AM683" i="7" s="1"/>
  <c r="AM100" i="7" s="1"/>
  <c r="AN709" i="7"/>
  <c r="AN708" i="7"/>
  <c r="AN706" i="7"/>
  <c r="AN705" i="7"/>
  <c r="AN704" i="7"/>
  <c r="AN703" i="7"/>
  <c r="AN702" i="7"/>
  <c r="AN700" i="7"/>
  <c r="AN365" i="7"/>
  <c r="AN364" i="7"/>
  <c r="AN363" i="7"/>
  <c r="AN362" i="7"/>
  <c r="AN361" i="7"/>
  <c r="AN360" i="7"/>
  <c r="AN359" i="7"/>
  <c r="AN358" i="7"/>
  <c r="AN357" i="7"/>
  <c r="AN356" i="7"/>
  <c r="AN677" i="7"/>
  <c r="AN676" i="7"/>
  <c r="AN675" i="7"/>
  <c r="AN674" i="7"/>
  <c r="AN673" i="7"/>
  <c r="AN672" i="7"/>
  <c r="AN671" i="7"/>
  <c r="AN669" i="7"/>
  <c r="AN668" i="7"/>
  <c r="AN338" i="7"/>
  <c r="AN337" i="7"/>
  <c r="AN336" i="7"/>
  <c r="AN335" i="7"/>
  <c r="AN334" i="7"/>
  <c r="AN333" i="7"/>
  <c r="AN332" i="7"/>
  <c r="AN331" i="7"/>
  <c r="AN330" i="7"/>
  <c r="AN645" i="7"/>
  <c r="AN644" i="7"/>
  <c r="AN643" i="7"/>
  <c r="AN642" i="7"/>
  <c r="AN641" i="7"/>
  <c r="AN640" i="7"/>
  <c r="AN638" i="7"/>
  <c r="AN637" i="7"/>
  <c r="AN636"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1" i="7" l="1"/>
  <c r="AL112" i="7" s="1"/>
  <c r="AN582" i="7"/>
  <c r="AN584" i="7" s="1"/>
  <c r="AO607" i="7"/>
  <c r="AO580" i="7"/>
  <c r="AN206" i="7"/>
  <c r="AN169" i="7"/>
  <c r="AN76" i="7"/>
  <c r="AM101" i="7"/>
  <c r="AN446" i="7"/>
  <c r="AN301" i="7"/>
  <c r="AN444" i="7"/>
  <c r="AN443" i="7"/>
  <c r="AN447" i="7"/>
  <c r="AN467" i="7"/>
  <c r="AN471" i="7"/>
  <c r="AN475" i="7"/>
  <c r="AN495" i="7"/>
  <c r="AN499" i="7"/>
  <c r="AN437" i="7"/>
  <c r="AN468" i="7"/>
  <c r="AN472" i="7"/>
  <c r="AN476" i="7"/>
  <c r="AN496" i="7"/>
  <c r="AN500" i="7"/>
  <c r="AO709" i="7"/>
  <c r="AO708" i="7"/>
  <c r="AO706" i="7"/>
  <c r="AO705" i="7"/>
  <c r="AO704" i="7"/>
  <c r="AO703" i="7"/>
  <c r="AO702" i="7"/>
  <c r="AO365" i="7"/>
  <c r="AO363" i="7"/>
  <c r="AO362" i="7"/>
  <c r="AO361" i="7"/>
  <c r="AO360" i="7"/>
  <c r="AO359" i="7"/>
  <c r="AO358" i="7"/>
  <c r="AO700" i="7"/>
  <c r="AO357" i="7"/>
  <c r="AO339" i="7"/>
  <c r="AO338" i="7"/>
  <c r="AO337" i="7"/>
  <c r="AO336" i="7"/>
  <c r="AO335" i="7"/>
  <c r="AO334" i="7"/>
  <c r="AO333" i="7"/>
  <c r="AO356" i="7"/>
  <c r="AO677" i="7"/>
  <c r="AO676" i="7"/>
  <c r="AO675" i="7"/>
  <c r="AO674" i="7"/>
  <c r="AO673" i="7"/>
  <c r="AO672" i="7"/>
  <c r="AO671" i="7"/>
  <c r="AO669" i="7"/>
  <c r="AO668" i="7"/>
  <c r="AO332" i="7"/>
  <c r="AO314" i="7"/>
  <c r="AO313" i="7"/>
  <c r="AO312" i="7"/>
  <c r="AO311" i="7"/>
  <c r="AO310" i="7"/>
  <c r="AO309" i="7"/>
  <c r="AO331" i="7"/>
  <c r="AO330" i="7"/>
  <c r="AO645" i="7"/>
  <c r="AO644" i="7"/>
  <c r="AO643" i="7"/>
  <c r="AO642" i="7"/>
  <c r="AO641" i="7"/>
  <c r="AO640" i="7"/>
  <c r="AO638" i="7"/>
  <c r="AO637" i="7"/>
  <c r="AO636"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599" i="7"/>
  <c r="AN39" i="7"/>
  <c r="AN90" i="7"/>
  <c r="AN634" i="7"/>
  <c r="AN619" i="7" s="1"/>
  <c r="AN98" i="7" s="1"/>
  <c r="AN666" i="7"/>
  <c r="AN651" i="7" s="1"/>
  <c r="AN99" i="7" s="1"/>
  <c r="AN698" i="7"/>
  <c r="AN683" i="7" s="1"/>
  <c r="AN100" i="7" s="1"/>
  <c r="AM111" i="7" l="1"/>
  <c r="AM112" i="7" s="1"/>
  <c r="AO582" i="7"/>
  <c r="AO584" i="7" s="1"/>
  <c r="AP580" i="7"/>
  <c r="AO206" i="7"/>
  <c r="AO169" i="7"/>
  <c r="AO76" i="7"/>
  <c r="AO39" i="7"/>
  <c r="AO634" i="7"/>
  <c r="AO619" i="7" s="1"/>
  <c r="AO98" i="7" s="1"/>
  <c r="AO666" i="7"/>
  <c r="AO651" i="7" s="1"/>
  <c r="AO99" i="7" s="1"/>
  <c r="AO90" i="7"/>
  <c r="AO441" i="7"/>
  <c r="AO449" i="7"/>
  <c r="AO447" i="7"/>
  <c r="AO444" i="7"/>
  <c r="AO448" i="7"/>
  <c r="AO468" i="7"/>
  <c r="AO472" i="7"/>
  <c r="AO476" i="7"/>
  <c r="AO496" i="7"/>
  <c r="AO500" i="7"/>
  <c r="AO469" i="7"/>
  <c r="AO473" i="7"/>
  <c r="AO493" i="7"/>
  <c r="AO497" i="7"/>
  <c r="AO501" i="7"/>
  <c r="AP599" i="7"/>
  <c r="AO698" i="7"/>
  <c r="AO683" i="7" s="1"/>
  <c r="AO100" i="7" s="1"/>
  <c r="AP709" i="7"/>
  <c r="AP708" i="7"/>
  <c r="AP706" i="7"/>
  <c r="AP705" i="7"/>
  <c r="AP704" i="7"/>
  <c r="AP703" i="7"/>
  <c r="AP702" i="7"/>
  <c r="AP700" i="7"/>
  <c r="B697" i="7"/>
  <c r="B696" i="7"/>
  <c r="B695" i="7"/>
  <c r="B694" i="7"/>
  <c r="B693" i="7"/>
  <c r="B692" i="7"/>
  <c r="B691" i="7"/>
  <c r="B690" i="7"/>
  <c r="B689" i="7"/>
  <c r="AP356" i="7"/>
  <c r="AP677" i="7"/>
  <c r="B677" i="7" s="1"/>
  <c r="AP676" i="7"/>
  <c r="B676" i="7" s="1"/>
  <c r="AP675" i="7"/>
  <c r="B675" i="7" s="1"/>
  <c r="AP674" i="7"/>
  <c r="B674" i="7" s="1"/>
  <c r="AP673" i="7"/>
  <c r="B673" i="7" s="1"/>
  <c r="AP672" i="7"/>
  <c r="B672" i="7" s="1"/>
  <c r="AP671" i="7"/>
  <c r="B671" i="7" s="1"/>
  <c r="AP669" i="7"/>
  <c r="AP668" i="7"/>
  <c r="B665" i="7"/>
  <c r="B664" i="7"/>
  <c r="B663" i="7"/>
  <c r="B662" i="7"/>
  <c r="B661" i="7"/>
  <c r="B660" i="7"/>
  <c r="B659" i="7"/>
  <c r="B658" i="7"/>
  <c r="B657" i="7"/>
  <c r="AP330" i="7"/>
  <c r="AP645" i="7"/>
  <c r="B645" i="7" s="1"/>
  <c r="AP644" i="7"/>
  <c r="B644" i="7" s="1"/>
  <c r="AP643" i="7"/>
  <c r="B643" i="7" s="1"/>
  <c r="AP642" i="7"/>
  <c r="B642" i="7" s="1"/>
  <c r="AP641" i="7"/>
  <c r="B641" i="7" s="1"/>
  <c r="AP640" i="7"/>
  <c r="B640" i="7" s="1"/>
  <c r="AP638" i="7"/>
  <c r="AP637" i="7"/>
  <c r="AP636" i="7"/>
  <c r="B633" i="7"/>
  <c r="B632" i="7"/>
  <c r="B631" i="7"/>
  <c r="B630" i="7"/>
  <c r="B629" i="7"/>
  <c r="B628" i="7"/>
  <c r="B627" i="7"/>
  <c r="B626" i="7"/>
  <c r="B625"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1"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1" i="7"/>
  <c r="AN112"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3" i="7"/>
  <c r="S703" i="7"/>
  <c r="T703" i="7"/>
  <c r="U703" i="7"/>
  <c r="V703" i="7"/>
  <c r="AL707" i="7"/>
  <c r="AM707" i="7"/>
  <c r="AN707" i="7"/>
  <c r="AO707" i="7"/>
  <c r="W704" i="7"/>
  <c r="X704" i="7"/>
  <c r="Y704" i="7"/>
  <c r="Z704" i="7"/>
  <c r="AA704" i="7"/>
  <c r="AP707" i="7"/>
  <c r="I701" i="7"/>
  <c r="J701" i="7"/>
  <c r="K701" i="7"/>
  <c r="L701" i="7"/>
  <c r="AB705" i="7"/>
  <c r="AC705" i="7"/>
  <c r="AD705" i="7"/>
  <c r="AE705" i="7"/>
  <c r="AF705" i="7"/>
  <c r="M702" i="7"/>
  <c r="N702" i="7"/>
  <c r="O702" i="7"/>
  <c r="P702" i="7"/>
  <c r="Q702" i="7"/>
  <c r="AG706" i="7"/>
  <c r="AH706" i="7"/>
  <c r="AI706" i="7"/>
  <c r="AJ706" i="7"/>
  <c r="AK706"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6" i="7"/>
  <c r="AP701" i="7"/>
  <c r="F701" i="7"/>
  <c r="G701" i="7"/>
  <c r="H701" i="7"/>
  <c r="L703" i="7"/>
  <c r="M703" i="7"/>
  <c r="N703" i="7"/>
  <c r="R705" i="7"/>
  <c r="S705" i="7"/>
  <c r="T705" i="7"/>
  <c r="X707" i="7"/>
  <c r="Y707" i="7"/>
  <c r="Z707" i="7"/>
  <c r="AD709" i="7"/>
  <c r="AE709" i="7"/>
  <c r="AF709" i="7"/>
  <c r="I702" i="7"/>
  <c r="J702" i="7"/>
  <c r="K702" i="7"/>
  <c r="O704" i="7"/>
  <c r="P704" i="7"/>
  <c r="Q704" i="7"/>
  <c r="U706" i="7"/>
  <c r="V706" i="7"/>
  <c r="W706" i="7"/>
  <c r="AA708" i="7"/>
  <c r="AB708" i="7"/>
  <c r="AC708" i="7"/>
  <c r="AP39" i="7"/>
  <c r="AO101" i="7"/>
  <c r="AP90" i="7"/>
  <c r="AP467" i="7"/>
  <c r="AP437" i="7"/>
  <c r="AP476" i="7"/>
  <c r="AP488" i="7" s="1"/>
  <c r="O637" i="7"/>
  <c r="O646" i="7" s="1"/>
  <c r="O618" i="7" s="1"/>
  <c r="P637" i="7"/>
  <c r="P646" i="7" s="1"/>
  <c r="P618" i="7" s="1"/>
  <c r="Q637" i="7"/>
  <c r="Q646" i="7" s="1"/>
  <c r="Q618" i="7" s="1"/>
  <c r="R637" i="7"/>
  <c r="R646" i="7" s="1"/>
  <c r="R618" i="7" s="1"/>
  <c r="S637" i="7"/>
  <c r="S646" i="7" s="1"/>
  <c r="S618" i="7" s="1"/>
  <c r="T637" i="7"/>
  <c r="T646" i="7" s="1"/>
  <c r="T618" i="7" s="1"/>
  <c r="U637" i="7"/>
  <c r="U646" i="7" s="1"/>
  <c r="U618" i="7" s="1"/>
  <c r="V637" i="7"/>
  <c r="V646" i="7" s="1"/>
  <c r="V618" i="7" s="1"/>
  <c r="W637" i="7"/>
  <c r="W646" i="7" s="1"/>
  <c r="W618" i="7" s="1"/>
  <c r="W93" i="7" s="1"/>
  <c r="X637" i="7"/>
  <c r="X646" i="7" s="1"/>
  <c r="X618" i="7" s="1"/>
  <c r="X93" i="7" s="1"/>
  <c r="Y637" i="7"/>
  <c r="Y646" i="7" s="1"/>
  <c r="Y618" i="7" s="1"/>
  <c r="Y93" i="7" s="1"/>
  <c r="Z637" i="7"/>
  <c r="Z646" i="7" s="1"/>
  <c r="Z618" i="7" s="1"/>
  <c r="Z93" i="7" s="1"/>
  <c r="AM639" i="7"/>
  <c r="AM646" i="7" s="1"/>
  <c r="AM618" i="7" s="1"/>
  <c r="AM93" i="7" s="1"/>
  <c r="AN639" i="7"/>
  <c r="AN646" i="7" s="1"/>
  <c r="AN618" i="7" s="1"/>
  <c r="AN93" i="7" s="1"/>
  <c r="AO639" i="7"/>
  <c r="AO646" i="7" s="1"/>
  <c r="AO618" i="7" s="1"/>
  <c r="AO93" i="7" s="1"/>
  <c r="R669" i="7"/>
  <c r="R678" i="7" s="1"/>
  <c r="R650" i="7" s="1"/>
  <c r="R94" i="7" s="1"/>
  <c r="S669" i="7"/>
  <c r="S678" i="7" s="1"/>
  <c r="S650" i="7" s="1"/>
  <c r="S94" i="7" s="1"/>
  <c r="T669" i="7"/>
  <c r="T678" i="7" s="1"/>
  <c r="T650" i="7" s="1"/>
  <c r="T94" i="7" s="1"/>
  <c r="U669" i="7"/>
  <c r="U678" i="7" s="1"/>
  <c r="U650" i="7" s="1"/>
  <c r="U94" i="7" s="1"/>
  <c r="V669" i="7"/>
  <c r="V678" i="7" s="1"/>
  <c r="V650" i="7" s="1"/>
  <c r="V94" i="7" s="1"/>
  <c r="W669" i="7"/>
  <c r="W678" i="7" s="1"/>
  <c r="W650" i="7" s="1"/>
  <c r="W94" i="7" s="1"/>
  <c r="X669" i="7"/>
  <c r="X678" i="7" s="1"/>
  <c r="X650" i="7" s="1"/>
  <c r="X94" i="7" s="1"/>
  <c r="Y669" i="7"/>
  <c r="Y678" i="7" s="1"/>
  <c r="Y650" i="7" s="1"/>
  <c r="Y94" i="7" s="1"/>
  <c r="Z669" i="7"/>
  <c r="Z678" i="7" s="1"/>
  <c r="Z650" i="7" s="1"/>
  <c r="Z94" i="7" s="1"/>
  <c r="AA669" i="7"/>
  <c r="AA678" i="7" s="1"/>
  <c r="AA650" i="7" s="1"/>
  <c r="AA94" i="7" s="1"/>
  <c r="AB669" i="7"/>
  <c r="AB678" i="7" s="1"/>
  <c r="AB650" i="7" s="1"/>
  <c r="AB94" i="7" s="1"/>
  <c r="AC669" i="7"/>
  <c r="AC678" i="7" s="1"/>
  <c r="AC650" i="7" s="1"/>
  <c r="AC94" i="7" s="1"/>
  <c r="AD669" i="7"/>
  <c r="AD678" i="7" s="1"/>
  <c r="AD650" i="7" s="1"/>
  <c r="AD94" i="7" s="1"/>
  <c r="AE669" i="7"/>
  <c r="AE678" i="7" s="1"/>
  <c r="AE650" i="7" s="1"/>
  <c r="AE94" i="7" s="1"/>
  <c r="AF669" i="7"/>
  <c r="AF678" i="7" s="1"/>
  <c r="AF650" i="7" s="1"/>
  <c r="AF94" i="7" s="1"/>
  <c r="W701" i="7"/>
  <c r="X701" i="7"/>
  <c r="Y701" i="7"/>
  <c r="Z701" i="7"/>
  <c r="AA701" i="7"/>
  <c r="AB701" i="7"/>
  <c r="AC701" i="7"/>
  <c r="AD701" i="7"/>
  <c r="AE701" i="7"/>
  <c r="AF701" i="7"/>
  <c r="AG701" i="7"/>
  <c r="AH701" i="7"/>
  <c r="AI701" i="7"/>
  <c r="AJ701" i="7"/>
  <c r="AK701" i="7"/>
  <c r="AL701" i="7"/>
  <c r="AM701" i="7"/>
  <c r="AN701" i="7"/>
  <c r="AO701" i="7"/>
  <c r="AP639" i="7"/>
  <c r="AP646" i="7" s="1"/>
  <c r="AP618" i="7" s="1"/>
  <c r="AP301" i="7"/>
  <c r="AP441" i="7"/>
  <c r="AP493" i="7"/>
  <c r="AP634" i="7"/>
  <c r="AP619" i="7" s="1"/>
  <c r="AP98" i="7" s="1"/>
  <c r="B624" i="7"/>
  <c r="C316" i="7" s="1"/>
  <c r="AA638" i="7"/>
  <c r="AA646" i="7" s="1"/>
  <c r="AA618" i="7" s="1"/>
  <c r="AA93" i="7" s="1"/>
  <c r="AB638" i="7"/>
  <c r="AB646" i="7" s="1"/>
  <c r="AB618" i="7" s="1"/>
  <c r="AB93" i="7" s="1"/>
  <c r="AC638" i="7"/>
  <c r="AC646" i="7" s="1"/>
  <c r="AC618" i="7" s="1"/>
  <c r="AC93" i="7" s="1"/>
  <c r="AD638" i="7"/>
  <c r="AD646" i="7" s="1"/>
  <c r="AD618" i="7" s="1"/>
  <c r="AD93" i="7" s="1"/>
  <c r="AE638" i="7"/>
  <c r="AE646" i="7" s="1"/>
  <c r="AE618" i="7" s="1"/>
  <c r="AE93" i="7" s="1"/>
  <c r="AF638" i="7"/>
  <c r="AF646" i="7" s="1"/>
  <c r="AF618" i="7" s="1"/>
  <c r="AF93" i="7" s="1"/>
  <c r="AG638" i="7"/>
  <c r="AG646" i="7" s="1"/>
  <c r="AG618" i="7" s="1"/>
  <c r="AG93" i="7" s="1"/>
  <c r="AH638" i="7"/>
  <c r="AH646" i="7" s="1"/>
  <c r="AH618" i="7" s="1"/>
  <c r="AH93" i="7" s="1"/>
  <c r="AI638" i="7"/>
  <c r="AI646" i="7" s="1"/>
  <c r="AI618" i="7" s="1"/>
  <c r="AI93" i="7" s="1"/>
  <c r="AJ638" i="7"/>
  <c r="AJ646" i="7" s="1"/>
  <c r="AJ618" i="7" s="1"/>
  <c r="AJ93" i="7" s="1"/>
  <c r="AK638" i="7"/>
  <c r="AK646" i="7" s="1"/>
  <c r="AK618" i="7" s="1"/>
  <c r="AK93" i="7" s="1"/>
  <c r="AL638" i="7"/>
  <c r="AL646" i="7" s="1"/>
  <c r="AL618" i="7" s="1"/>
  <c r="AL93" i="7" s="1"/>
  <c r="AP666" i="7"/>
  <c r="AP651" i="7" s="1"/>
  <c r="AP99" i="7" s="1"/>
  <c r="B656" i="7"/>
  <c r="AP342" i="7" s="1"/>
  <c r="AG670" i="7"/>
  <c r="AG678" i="7" s="1"/>
  <c r="AG650" i="7" s="1"/>
  <c r="AG94" i="7" s="1"/>
  <c r="AH670" i="7"/>
  <c r="AH678" i="7" s="1"/>
  <c r="AH650" i="7" s="1"/>
  <c r="AH94" i="7" s="1"/>
  <c r="AI670" i="7"/>
  <c r="AI678" i="7" s="1"/>
  <c r="AI650" i="7" s="1"/>
  <c r="AI94" i="7" s="1"/>
  <c r="AJ670" i="7"/>
  <c r="AJ678" i="7" s="1"/>
  <c r="AJ650" i="7" s="1"/>
  <c r="AJ94" i="7" s="1"/>
  <c r="AK670" i="7"/>
  <c r="AK678" i="7" s="1"/>
  <c r="AK650" i="7" s="1"/>
  <c r="AK94" i="7" s="1"/>
  <c r="AL670" i="7"/>
  <c r="AL678" i="7" s="1"/>
  <c r="AL650" i="7" s="1"/>
  <c r="AL94" i="7" s="1"/>
  <c r="AM670" i="7"/>
  <c r="AM678" i="7" s="1"/>
  <c r="AM650" i="7" s="1"/>
  <c r="AM94" i="7" s="1"/>
  <c r="AN670" i="7"/>
  <c r="AN678" i="7" s="1"/>
  <c r="AN650" i="7" s="1"/>
  <c r="AN94" i="7" s="1"/>
  <c r="AO670" i="7"/>
  <c r="AO678" i="7" s="1"/>
  <c r="AO650" i="7" s="1"/>
  <c r="AO94" i="7" s="1"/>
  <c r="AP698" i="7"/>
  <c r="AP683" i="7" s="1"/>
  <c r="AP100" i="7" s="1"/>
  <c r="B688" i="7"/>
  <c r="AP670" i="7"/>
  <c r="U93" i="7" l="1"/>
  <c r="V93"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0" i="7"/>
  <c r="AM682" i="7" s="1"/>
  <c r="AM95"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0" i="7"/>
  <c r="AO682" i="7" s="1"/>
  <c r="AO95" i="7" s="1"/>
  <c r="AO111" i="7"/>
  <c r="AO112" i="7" s="1"/>
  <c r="Q93" i="7"/>
  <c r="T93" i="7"/>
  <c r="P93" i="7"/>
  <c r="S93" i="7"/>
  <c r="R93" i="7"/>
  <c r="AP474" i="7"/>
  <c r="AP486" i="7" s="1"/>
  <c r="B486" i="7" s="1"/>
  <c r="AP449" i="7"/>
  <c r="AP461" i="7" s="1"/>
  <c r="B461" i="7" s="1"/>
  <c r="AP444" i="7"/>
  <c r="AP710" i="7"/>
  <c r="AP682" i="7" s="1"/>
  <c r="AP95" i="7" s="1"/>
  <c r="AJ710" i="7"/>
  <c r="AJ682" i="7" s="1"/>
  <c r="AJ95" i="7" s="1"/>
  <c r="AH710" i="7"/>
  <c r="AH682" i="7" s="1"/>
  <c r="AH95" i="7" s="1"/>
  <c r="AK710" i="7"/>
  <c r="AK682" i="7" s="1"/>
  <c r="AK95" i="7" s="1"/>
  <c r="AL710" i="7"/>
  <c r="AL682" i="7" s="1"/>
  <c r="AL95" i="7" s="1"/>
  <c r="AG710" i="7"/>
  <c r="AG682" i="7" s="1"/>
  <c r="AG95" i="7" s="1"/>
  <c r="AA710" i="7"/>
  <c r="AA682" i="7" s="1"/>
  <c r="AA95" i="7" s="1"/>
  <c r="AN710" i="7"/>
  <c r="AN682" i="7" s="1"/>
  <c r="AN95" i="7" s="1"/>
  <c r="AI710" i="7"/>
  <c r="AI682" i="7" s="1"/>
  <c r="AI95" i="7" s="1"/>
  <c r="AP495" i="7"/>
  <c r="AF710" i="7"/>
  <c r="AF682" i="7" s="1"/>
  <c r="AF95" i="7" s="1"/>
  <c r="AC710" i="7"/>
  <c r="AC682" i="7" s="1"/>
  <c r="AC95" i="7" s="1"/>
  <c r="Z710" i="7"/>
  <c r="Z682" i="7" s="1"/>
  <c r="Z95" i="7" s="1"/>
  <c r="W710" i="7"/>
  <c r="W682" i="7" s="1"/>
  <c r="W95" i="7" s="1"/>
  <c r="AP472" i="7"/>
  <c r="AP468" i="7"/>
  <c r="AP500" i="7"/>
  <c r="X710" i="7"/>
  <c r="X682" i="7" s="1"/>
  <c r="X95" i="7" s="1"/>
  <c r="AD710" i="7"/>
  <c r="AD682" i="7" s="1"/>
  <c r="AD95" i="7" s="1"/>
  <c r="AP442" i="7"/>
  <c r="AB710" i="7"/>
  <c r="AB682" i="7" s="1"/>
  <c r="AB95" i="7" s="1"/>
  <c r="AP471" i="7"/>
  <c r="AE710" i="7"/>
  <c r="AE682" i="7" s="1"/>
  <c r="AE95" i="7" s="1"/>
  <c r="Y710" i="7"/>
  <c r="Y682" i="7" s="1"/>
  <c r="Y95" i="7" s="1"/>
  <c r="O93" i="7"/>
  <c r="B705" i="7"/>
  <c r="B637" i="7"/>
  <c r="B704" i="7"/>
  <c r="B709" i="7"/>
  <c r="B708" i="7"/>
  <c r="B702" i="7"/>
  <c r="B707" i="7"/>
  <c r="B703" i="7"/>
  <c r="B706" i="7"/>
  <c r="B701" i="7"/>
  <c r="B638" i="7"/>
  <c r="B669" i="7"/>
  <c r="B670" i="7"/>
  <c r="AP93" i="7"/>
  <c r="B639" i="7"/>
  <c r="D700" i="7"/>
  <c r="D710" i="7" s="1"/>
  <c r="D682" i="7" s="1"/>
  <c r="D95" i="7" s="1"/>
  <c r="C700" i="7"/>
  <c r="E700" i="7"/>
  <c r="E710" i="7" s="1"/>
  <c r="E682" i="7" s="1"/>
  <c r="E95" i="7" s="1"/>
  <c r="F700" i="7"/>
  <c r="F710" i="7" s="1"/>
  <c r="F682" i="7" s="1"/>
  <c r="F95" i="7" s="1"/>
  <c r="G700" i="7"/>
  <c r="G710" i="7" s="1"/>
  <c r="G682" i="7" s="1"/>
  <c r="G95" i="7" s="1"/>
  <c r="H700" i="7"/>
  <c r="H710" i="7" s="1"/>
  <c r="H682" i="7" s="1"/>
  <c r="H95" i="7" s="1"/>
  <c r="I700" i="7"/>
  <c r="I710" i="7" s="1"/>
  <c r="I682" i="7" s="1"/>
  <c r="I95" i="7" s="1"/>
  <c r="J700" i="7"/>
  <c r="J710" i="7" s="1"/>
  <c r="J682" i="7" s="1"/>
  <c r="J95" i="7" s="1"/>
  <c r="K700" i="7"/>
  <c r="K710" i="7" s="1"/>
  <c r="K682" i="7" s="1"/>
  <c r="K95" i="7" s="1"/>
  <c r="L700" i="7"/>
  <c r="L710" i="7" s="1"/>
  <c r="L682" i="7" s="1"/>
  <c r="L95" i="7" s="1"/>
  <c r="M700" i="7"/>
  <c r="M710" i="7" s="1"/>
  <c r="M682" i="7" s="1"/>
  <c r="M95" i="7" s="1"/>
  <c r="N700" i="7"/>
  <c r="N710" i="7" s="1"/>
  <c r="N682" i="7" s="1"/>
  <c r="N95" i="7" s="1"/>
  <c r="O700" i="7"/>
  <c r="O710" i="7" s="1"/>
  <c r="O682" i="7" s="1"/>
  <c r="O95" i="7" s="1"/>
  <c r="P700" i="7"/>
  <c r="P710" i="7" s="1"/>
  <c r="P682" i="7" s="1"/>
  <c r="P95" i="7" s="1"/>
  <c r="Q700" i="7"/>
  <c r="Q710" i="7" s="1"/>
  <c r="Q682" i="7" s="1"/>
  <c r="Q95" i="7" s="1"/>
  <c r="R700" i="7"/>
  <c r="R710" i="7" s="1"/>
  <c r="R682" i="7" s="1"/>
  <c r="R95" i="7" s="1"/>
  <c r="S700" i="7"/>
  <c r="S710" i="7" s="1"/>
  <c r="S682" i="7" s="1"/>
  <c r="S95" i="7" s="1"/>
  <c r="T700" i="7"/>
  <c r="T710" i="7" s="1"/>
  <c r="T682" i="7" s="1"/>
  <c r="T95" i="7" s="1"/>
  <c r="U700" i="7"/>
  <c r="U710" i="7" s="1"/>
  <c r="U682" i="7" s="1"/>
  <c r="U95" i="7" s="1"/>
  <c r="V700" i="7"/>
  <c r="V710" i="7" s="1"/>
  <c r="V682" i="7" s="1"/>
  <c r="V95" i="7" s="1"/>
  <c r="I515" i="7"/>
  <c r="P515" i="7"/>
  <c r="R378" i="7"/>
  <c r="Z515" i="7"/>
  <c r="AP678" i="7"/>
  <c r="AP650" i="7" s="1"/>
  <c r="AP94" i="7" s="1"/>
  <c r="B370" i="7"/>
  <c r="B324" i="7"/>
  <c r="AP101" i="7"/>
  <c r="B351" i="7"/>
  <c r="B488" i="7"/>
  <c r="B349" i="7"/>
  <c r="B343" i="7"/>
  <c r="D668" i="7"/>
  <c r="D678" i="7" s="1"/>
  <c r="D650" i="7" s="1"/>
  <c r="D94" i="7" s="1"/>
  <c r="C668" i="7"/>
  <c r="E668" i="7"/>
  <c r="E678" i="7" s="1"/>
  <c r="E650" i="7" s="1"/>
  <c r="E94" i="7" s="1"/>
  <c r="F668" i="7"/>
  <c r="F678" i="7" s="1"/>
  <c r="F650" i="7" s="1"/>
  <c r="F94" i="7" s="1"/>
  <c r="G668" i="7"/>
  <c r="G678" i="7" s="1"/>
  <c r="G650" i="7" s="1"/>
  <c r="G94" i="7" s="1"/>
  <c r="H668" i="7"/>
  <c r="H678" i="7" s="1"/>
  <c r="H650" i="7" s="1"/>
  <c r="H94" i="7" s="1"/>
  <c r="I668" i="7"/>
  <c r="I678" i="7" s="1"/>
  <c r="I650" i="7" s="1"/>
  <c r="I94" i="7" s="1"/>
  <c r="J668" i="7"/>
  <c r="J678" i="7" s="1"/>
  <c r="J650" i="7" s="1"/>
  <c r="J94" i="7" s="1"/>
  <c r="K668" i="7"/>
  <c r="K678" i="7" s="1"/>
  <c r="K650" i="7" s="1"/>
  <c r="K94" i="7" s="1"/>
  <c r="L668" i="7"/>
  <c r="L678" i="7" s="1"/>
  <c r="L650" i="7" s="1"/>
  <c r="L94" i="7" s="1"/>
  <c r="M668" i="7"/>
  <c r="M678" i="7" s="1"/>
  <c r="M650" i="7" s="1"/>
  <c r="N668" i="7"/>
  <c r="N678" i="7" s="1"/>
  <c r="N650" i="7" s="1"/>
  <c r="O668" i="7"/>
  <c r="O678" i="7" s="1"/>
  <c r="O650" i="7" s="1"/>
  <c r="P668" i="7"/>
  <c r="P678" i="7" s="1"/>
  <c r="P650" i="7" s="1"/>
  <c r="Q668" i="7"/>
  <c r="Q678" i="7" s="1"/>
  <c r="Q650" i="7" s="1"/>
  <c r="D636" i="7"/>
  <c r="D646" i="7" s="1"/>
  <c r="D618" i="7" s="1"/>
  <c r="C636" i="7"/>
  <c r="E636" i="7"/>
  <c r="E646" i="7" s="1"/>
  <c r="E618" i="7" s="1"/>
  <c r="F636" i="7"/>
  <c r="F646" i="7" s="1"/>
  <c r="F618" i="7" s="1"/>
  <c r="G636" i="7"/>
  <c r="G646" i="7" s="1"/>
  <c r="G618" i="7" s="1"/>
  <c r="H636" i="7"/>
  <c r="H646" i="7" s="1"/>
  <c r="H618" i="7" s="1"/>
  <c r="I636" i="7"/>
  <c r="I646" i="7" s="1"/>
  <c r="I618" i="7" s="1"/>
  <c r="J636" i="7"/>
  <c r="J646" i="7" s="1"/>
  <c r="J618" i="7" s="1"/>
  <c r="K636" i="7"/>
  <c r="K646" i="7" s="1"/>
  <c r="K618" i="7" s="1"/>
  <c r="L636" i="7"/>
  <c r="L646" i="7" s="1"/>
  <c r="L618" i="7" s="1"/>
  <c r="M636" i="7"/>
  <c r="M646" i="7" s="1"/>
  <c r="M618" i="7" s="1"/>
  <c r="N636" i="7"/>
  <c r="N646" i="7" s="1"/>
  <c r="N618" i="7" s="1"/>
  <c r="B346" i="7"/>
  <c r="B375" i="7"/>
  <c r="B347" i="7"/>
  <c r="B319" i="7"/>
  <c r="B317" i="7"/>
  <c r="D326" i="7" l="1"/>
  <c r="B316" i="7"/>
  <c r="AP483" i="7"/>
  <c r="B483" i="7" s="1"/>
  <c r="AP484" i="7"/>
  <c r="B484" i="7" s="1"/>
  <c r="AP456" i="7"/>
  <c r="B456" i="7" s="1"/>
  <c r="AP512" i="7"/>
  <c r="B512" i="7" s="1"/>
  <c r="AP507" i="7"/>
  <c r="B507" i="7" s="1"/>
  <c r="AP480" i="7"/>
  <c r="B480" i="7" s="1"/>
  <c r="AP454" i="7"/>
  <c r="B454" i="7" s="1"/>
  <c r="AP111" i="7"/>
  <c r="AP112" i="7" s="1"/>
  <c r="AP352" i="7"/>
  <c r="AP378" i="7"/>
  <c r="B348" i="7"/>
  <c r="AP326" i="7"/>
  <c r="B322" i="7"/>
  <c r="N93" i="7"/>
  <c r="M93" i="7"/>
  <c r="P94" i="7"/>
  <c r="N94" i="7"/>
  <c r="Q94" i="7"/>
  <c r="O94" i="7"/>
  <c r="M94" i="7"/>
  <c r="K93" i="7"/>
  <c r="I93" i="7"/>
  <c r="G93" i="7"/>
  <c r="E93" i="7"/>
  <c r="D93" i="7"/>
  <c r="L93" i="7"/>
  <c r="J93" i="7"/>
  <c r="H93" i="7"/>
  <c r="F93" i="7"/>
  <c r="B636" i="7"/>
  <c r="C646" i="7"/>
  <c r="C618" i="7" s="1"/>
  <c r="B479" i="7"/>
  <c r="C489" i="7"/>
  <c r="B668" i="7"/>
  <c r="C678" i="7"/>
  <c r="C650" i="7" s="1"/>
  <c r="C710" i="7"/>
  <c r="C682" i="7" s="1"/>
  <c r="B700" i="7"/>
  <c r="C326" i="7"/>
  <c r="C463" i="7"/>
  <c r="B453" i="7"/>
  <c r="C352" i="7"/>
  <c r="B342" i="7"/>
  <c r="C378" i="7"/>
  <c r="B368" i="7"/>
  <c r="B505" i="7"/>
  <c r="C515" i="7"/>
  <c r="AP489" i="7" l="1"/>
  <c r="AP463" i="7"/>
  <c r="AP515" i="7"/>
  <c r="C95" i="7"/>
  <c r="C684" i="7"/>
  <c r="D681" i="7" s="1"/>
  <c r="D684" i="7" s="1"/>
  <c r="E681" i="7" s="1"/>
  <c r="E684" i="7" s="1"/>
  <c r="F681" i="7" s="1"/>
  <c r="F684" i="7" s="1"/>
  <c r="G681" i="7" s="1"/>
  <c r="G684" i="7" s="1"/>
  <c r="H681" i="7" s="1"/>
  <c r="H684" i="7" s="1"/>
  <c r="I681" i="7" s="1"/>
  <c r="I684" i="7" s="1"/>
  <c r="J681" i="7" s="1"/>
  <c r="J684" i="7" s="1"/>
  <c r="K681" i="7" s="1"/>
  <c r="K684" i="7" s="1"/>
  <c r="L681" i="7" s="1"/>
  <c r="L684" i="7" s="1"/>
  <c r="M681" i="7" s="1"/>
  <c r="M684" i="7" s="1"/>
  <c r="N681" i="7" s="1"/>
  <c r="N684" i="7" s="1"/>
  <c r="O681" i="7" s="1"/>
  <c r="O684" i="7" s="1"/>
  <c r="P681" i="7" s="1"/>
  <c r="P684" i="7" s="1"/>
  <c r="Q681" i="7" s="1"/>
  <c r="Q684" i="7" s="1"/>
  <c r="R681" i="7" s="1"/>
  <c r="R684" i="7" s="1"/>
  <c r="S681" i="7" s="1"/>
  <c r="S684" i="7" s="1"/>
  <c r="T681" i="7" s="1"/>
  <c r="T684" i="7" s="1"/>
  <c r="U681" i="7" s="1"/>
  <c r="U684" i="7" s="1"/>
  <c r="V681" i="7" s="1"/>
  <c r="V684" i="7" s="1"/>
  <c r="W681" i="7" s="1"/>
  <c r="W684" i="7" s="1"/>
  <c r="X681" i="7" s="1"/>
  <c r="X684" i="7" s="1"/>
  <c r="Y681" i="7" s="1"/>
  <c r="Y684" i="7" s="1"/>
  <c r="Z681" i="7" s="1"/>
  <c r="Z684" i="7" s="1"/>
  <c r="AA681" i="7" s="1"/>
  <c r="AA684" i="7" s="1"/>
  <c r="AB681" i="7" s="1"/>
  <c r="AB684" i="7" s="1"/>
  <c r="AC681" i="7" s="1"/>
  <c r="AC684" i="7" s="1"/>
  <c r="AD681" i="7" s="1"/>
  <c r="AD684" i="7" s="1"/>
  <c r="AE681" i="7" s="1"/>
  <c r="AE684" i="7" s="1"/>
  <c r="AF681" i="7" s="1"/>
  <c r="AF684" i="7" s="1"/>
  <c r="AG681" i="7" s="1"/>
  <c r="AG684" i="7" s="1"/>
  <c r="AH681" i="7" s="1"/>
  <c r="AH684" i="7" s="1"/>
  <c r="AI681" i="7" s="1"/>
  <c r="AI684" i="7" s="1"/>
  <c r="AJ681" i="7" s="1"/>
  <c r="AJ684" i="7" s="1"/>
  <c r="AK681" i="7" s="1"/>
  <c r="AK684" i="7" s="1"/>
  <c r="AL681" i="7" s="1"/>
  <c r="AL684" i="7" s="1"/>
  <c r="AM681" i="7" s="1"/>
  <c r="AM684" i="7" s="1"/>
  <c r="AN681" i="7" s="1"/>
  <c r="AN684" i="7" s="1"/>
  <c r="AO681" i="7" s="1"/>
  <c r="AO684" i="7" s="1"/>
  <c r="AP681" i="7" s="1"/>
  <c r="AP684" i="7" s="1"/>
  <c r="C94" i="7"/>
  <c r="C652" i="7"/>
  <c r="D649" i="7" s="1"/>
  <c r="D652" i="7" s="1"/>
  <c r="E649" i="7" s="1"/>
  <c r="E652" i="7" s="1"/>
  <c r="F649" i="7" s="1"/>
  <c r="F652" i="7" s="1"/>
  <c r="G649" i="7" s="1"/>
  <c r="G652" i="7" s="1"/>
  <c r="H649" i="7" s="1"/>
  <c r="H652" i="7" s="1"/>
  <c r="I649" i="7" s="1"/>
  <c r="I652" i="7" s="1"/>
  <c r="J649" i="7" s="1"/>
  <c r="J652" i="7" s="1"/>
  <c r="K649" i="7" s="1"/>
  <c r="K652" i="7" s="1"/>
  <c r="L649" i="7" s="1"/>
  <c r="L652" i="7" s="1"/>
  <c r="M649" i="7" s="1"/>
  <c r="M652" i="7" s="1"/>
  <c r="N649" i="7" s="1"/>
  <c r="N652" i="7" s="1"/>
  <c r="O649" i="7" s="1"/>
  <c r="O652" i="7" s="1"/>
  <c r="P649" i="7" s="1"/>
  <c r="P652" i="7" s="1"/>
  <c r="Q649" i="7" s="1"/>
  <c r="Q652" i="7" s="1"/>
  <c r="R649" i="7" s="1"/>
  <c r="R652" i="7" s="1"/>
  <c r="S649" i="7" s="1"/>
  <c r="S652" i="7" s="1"/>
  <c r="T649" i="7" s="1"/>
  <c r="T652" i="7" s="1"/>
  <c r="U649" i="7" s="1"/>
  <c r="U652" i="7" s="1"/>
  <c r="V649" i="7" s="1"/>
  <c r="V652" i="7" s="1"/>
  <c r="W649" i="7" s="1"/>
  <c r="W652" i="7" s="1"/>
  <c r="X649" i="7" s="1"/>
  <c r="X652" i="7" s="1"/>
  <c r="Y649" i="7" s="1"/>
  <c r="Y652" i="7" s="1"/>
  <c r="Z649" i="7" s="1"/>
  <c r="Z652" i="7" s="1"/>
  <c r="AA649" i="7" s="1"/>
  <c r="AA652" i="7" s="1"/>
  <c r="AB649" i="7" s="1"/>
  <c r="AB652" i="7" s="1"/>
  <c r="AC649" i="7" s="1"/>
  <c r="AC652" i="7" s="1"/>
  <c r="AD649" i="7" s="1"/>
  <c r="AD652" i="7" s="1"/>
  <c r="AE649" i="7" s="1"/>
  <c r="AE652" i="7" s="1"/>
  <c r="AF649" i="7" s="1"/>
  <c r="AF652" i="7" s="1"/>
  <c r="AG649" i="7" s="1"/>
  <c r="AG652" i="7" s="1"/>
  <c r="AH649" i="7" s="1"/>
  <c r="AH652" i="7" s="1"/>
  <c r="AI649" i="7" s="1"/>
  <c r="AI652" i="7" s="1"/>
  <c r="AJ649" i="7" s="1"/>
  <c r="AJ652" i="7" s="1"/>
  <c r="AK649" i="7" s="1"/>
  <c r="AK652" i="7" s="1"/>
  <c r="AL649" i="7" s="1"/>
  <c r="AL652" i="7" s="1"/>
  <c r="AM649" i="7" s="1"/>
  <c r="AM652" i="7" s="1"/>
  <c r="AN649" i="7" s="1"/>
  <c r="AN652" i="7" s="1"/>
  <c r="AO649" i="7" s="1"/>
  <c r="AO652" i="7" s="1"/>
  <c r="AP649" i="7" s="1"/>
  <c r="AP652" i="7" s="1"/>
  <c r="C93" i="7"/>
  <c r="C620" i="7"/>
  <c r="D617" i="7" s="1"/>
  <c r="D620" i="7" s="1"/>
  <c r="E617" i="7" s="1"/>
  <c r="E620" i="7" s="1"/>
  <c r="F617" i="7" s="1"/>
  <c r="F620" i="7" s="1"/>
  <c r="G617" i="7" s="1"/>
  <c r="G620" i="7" s="1"/>
  <c r="H617" i="7" s="1"/>
  <c r="H620" i="7" s="1"/>
  <c r="I617" i="7" s="1"/>
  <c r="I620" i="7" s="1"/>
  <c r="J617" i="7" s="1"/>
  <c r="J620" i="7" s="1"/>
  <c r="K617" i="7" s="1"/>
  <c r="K620" i="7" s="1"/>
  <c r="L617" i="7" s="1"/>
  <c r="L620" i="7" s="1"/>
  <c r="M617" i="7" l="1"/>
  <c r="M620" i="7" s="1"/>
  <c r="N617" i="7" l="1"/>
  <c r="N620" i="7" s="1"/>
  <c r="AO568" i="7" l="1"/>
  <c r="AO26" i="7" s="1"/>
  <c r="AO564" i="7"/>
  <c r="AO529" i="7"/>
  <c r="AO127" i="7" s="1"/>
  <c r="AO560" i="7"/>
  <c r="AO556" i="7"/>
  <c r="AO523" i="7"/>
  <c r="AO126" i="7" s="1"/>
  <c r="AO43" i="7"/>
  <c r="AO62" i="7" s="1"/>
  <c r="AN564" i="7"/>
  <c r="AN529" i="7"/>
  <c r="AN127" i="7" s="1"/>
  <c r="AN568" i="7"/>
  <c r="AN26" i="7" s="1"/>
  <c r="AN556" i="7"/>
  <c r="AN523" i="7"/>
  <c r="AN126" i="7" s="1"/>
  <c r="AN560" i="7"/>
  <c r="AN43" i="7"/>
  <c r="AN62" i="7" s="1"/>
  <c r="AM560" i="7"/>
  <c r="AM556" i="7"/>
  <c r="AM523" i="7"/>
  <c r="AM126" i="7" s="1"/>
  <c r="AM43" i="7"/>
  <c r="AM62" i="7" s="1"/>
  <c r="AM568" i="7"/>
  <c r="AM26" i="7" s="1"/>
  <c r="AM564" i="7"/>
  <c r="AM529" i="7"/>
  <c r="AM127" i="7" s="1"/>
  <c r="AL564" i="7"/>
  <c r="AL529" i="7"/>
  <c r="AL127" i="7" s="1"/>
  <c r="AL568" i="7"/>
  <c r="AL26" i="7" s="1"/>
  <c r="AL556" i="7"/>
  <c r="AL523" i="7"/>
  <c r="AL126" i="7" s="1"/>
  <c r="AL560" i="7"/>
  <c r="AL43" i="7"/>
  <c r="AL62" i="7" s="1"/>
  <c r="AK568" i="7"/>
  <c r="AK26" i="7" s="1"/>
  <c r="AK564" i="7"/>
  <c r="AK560" i="7"/>
  <c r="AK556" i="7"/>
  <c r="AK523" i="7"/>
  <c r="AK126" i="7" s="1"/>
  <c r="AK43" i="7"/>
  <c r="AK62" i="7" s="1"/>
  <c r="AK529" i="7"/>
  <c r="AK127" i="7" s="1"/>
  <c r="AJ556" i="7"/>
  <c r="AJ523" i="7"/>
  <c r="AJ126" i="7" s="1"/>
  <c r="AJ560" i="7"/>
  <c r="AJ43" i="7"/>
  <c r="AJ62" i="7" s="1"/>
  <c r="AJ564" i="7"/>
  <c r="AJ529" i="7"/>
  <c r="AJ127" i="7" s="1"/>
  <c r="AJ568" i="7"/>
  <c r="AJ26" i="7" s="1"/>
  <c r="AH556" i="7"/>
  <c r="AH523" i="7"/>
  <c r="AH126" i="7" s="1"/>
  <c r="AH560" i="7"/>
  <c r="AH43" i="7"/>
  <c r="AH62" i="7" s="1"/>
  <c r="AH564" i="7"/>
  <c r="AH529" i="7"/>
  <c r="AH127" i="7" s="1"/>
  <c r="AH568" i="7"/>
  <c r="AH26" i="7" s="1"/>
  <c r="AG560" i="7"/>
  <c r="AG556" i="7"/>
  <c r="AG523" i="7"/>
  <c r="AG126" i="7" s="1"/>
  <c r="AG43" i="7"/>
  <c r="AG62" i="7" s="1"/>
  <c r="AG568" i="7"/>
  <c r="AG26" i="7" s="1"/>
  <c r="AG564" i="7"/>
  <c r="AG529" i="7"/>
  <c r="AG127" i="7" s="1"/>
  <c r="AP564" i="7"/>
  <c r="AP529" i="7"/>
  <c r="AP127" i="7" s="1"/>
  <c r="AP568" i="7"/>
  <c r="AP26" i="7" s="1"/>
  <c r="AP556" i="7"/>
  <c r="AP523" i="7"/>
  <c r="AP126" i="7" s="1"/>
  <c r="AP560" i="7"/>
  <c r="AP43" i="7"/>
  <c r="AP62" i="7" s="1"/>
  <c r="AI560" i="7"/>
  <c r="AI523" i="7"/>
  <c r="AI126" i="7" s="1"/>
  <c r="AI568" i="7"/>
  <c r="AI26" i="7" s="1"/>
  <c r="AI564" i="7"/>
  <c r="AI529" i="7"/>
  <c r="AI127" i="7" s="1"/>
  <c r="AI556" i="7"/>
  <c r="AI43" i="7"/>
  <c r="AI62" i="7" s="1"/>
  <c r="C556" i="7"/>
  <c r="C564" i="7"/>
  <c r="C560" i="7"/>
  <c r="C523" i="7"/>
  <c r="C126" i="7" s="1"/>
  <c r="C568" i="7"/>
  <c r="C26" i="7" s="1"/>
  <c r="C27" i="7" s="1"/>
  <c r="C529" i="7"/>
  <c r="C127" i="7" s="1"/>
  <c r="G568" i="7"/>
  <c r="G26" i="7" s="1"/>
  <c r="G529" i="7"/>
  <c r="G127" i="7" s="1"/>
  <c r="G556" i="7"/>
  <c r="G43" i="7"/>
  <c r="G62" i="7" s="1"/>
  <c r="G564" i="7"/>
  <c r="G560" i="7"/>
  <c r="G523" i="7"/>
  <c r="G126" i="7" s="1"/>
  <c r="K568" i="7"/>
  <c r="K26" i="7" s="1"/>
  <c r="K529" i="7"/>
  <c r="K127" i="7" s="1"/>
  <c r="K523" i="7"/>
  <c r="K126" i="7" s="1"/>
  <c r="K556" i="7"/>
  <c r="K564" i="7"/>
  <c r="K560" i="7"/>
  <c r="K43" i="7"/>
  <c r="K62" i="7" s="1"/>
  <c r="O568" i="7"/>
  <c r="O26" i="7" s="1"/>
  <c r="O556" i="7"/>
  <c r="O43" i="7"/>
  <c r="O62" i="7" s="1"/>
  <c r="O564" i="7"/>
  <c r="O560" i="7"/>
  <c r="O523" i="7"/>
  <c r="O126" i="7" s="1"/>
  <c r="O529" i="7"/>
  <c r="O127" i="7" s="1"/>
  <c r="S560" i="7"/>
  <c r="S523" i="7"/>
  <c r="S126" i="7" s="1"/>
  <c r="S568" i="7"/>
  <c r="S26" i="7" s="1"/>
  <c r="S529" i="7"/>
  <c r="S127" i="7" s="1"/>
  <c r="S556" i="7"/>
  <c r="S43" i="7"/>
  <c r="S62" i="7" s="1"/>
  <c r="S564" i="7"/>
  <c r="W560" i="7"/>
  <c r="W523" i="7"/>
  <c r="W126" i="7" s="1"/>
  <c r="W568" i="7"/>
  <c r="W26" i="7" s="1"/>
  <c r="W529" i="7"/>
  <c r="W127" i="7" s="1"/>
  <c r="W556" i="7"/>
  <c r="W43" i="7"/>
  <c r="W62" i="7" s="1"/>
  <c r="W564" i="7"/>
  <c r="AA560" i="7"/>
  <c r="AA523" i="7"/>
  <c r="AA126" i="7" s="1"/>
  <c r="AA568" i="7"/>
  <c r="AA26" i="7" s="1"/>
  <c r="AA529" i="7"/>
  <c r="AA127" i="7" s="1"/>
  <c r="AA556" i="7"/>
  <c r="AA43" i="7"/>
  <c r="AA62" i="7" s="1"/>
  <c r="AA564" i="7"/>
  <c r="AE568" i="7"/>
  <c r="AE26" i="7" s="1"/>
  <c r="AE529" i="7"/>
  <c r="AE127" i="7" s="1"/>
  <c r="AE556" i="7"/>
  <c r="AE43" i="7"/>
  <c r="AE62" i="7" s="1"/>
  <c r="AE564" i="7"/>
  <c r="AE560" i="7"/>
  <c r="AE523" i="7"/>
  <c r="AE126" i="7" s="1"/>
  <c r="F564" i="7"/>
  <c r="F568" i="7"/>
  <c r="F26" i="7" s="1"/>
  <c r="F523" i="7"/>
  <c r="F126" i="7" s="1"/>
  <c r="F43" i="7"/>
  <c r="F62" i="7" s="1"/>
  <c r="F529" i="7"/>
  <c r="F127" i="7" s="1"/>
  <c r="F556" i="7"/>
  <c r="F560" i="7"/>
  <c r="J523" i="7"/>
  <c r="J126" i="7" s="1"/>
  <c r="J43" i="7"/>
  <c r="J62" i="7" s="1"/>
  <c r="J529" i="7"/>
  <c r="J127" i="7" s="1"/>
  <c r="J556" i="7"/>
  <c r="J560" i="7"/>
  <c r="J564" i="7"/>
  <c r="J568" i="7"/>
  <c r="J26" i="7" s="1"/>
  <c r="N523" i="7"/>
  <c r="N126" i="7" s="1"/>
  <c r="N43" i="7"/>
  <c r="N62" i="7" s="1"/>
  <c r="N529" i="7"/>
  <c r="N127" i="7" s="1"/>
  <c r="N556" i="7"/>
  <c r="N560" i="7"/>
  <c r="N564" i="7"/>
  <c r="N568" i="7"/>
  <c r="N26" i="7" s="1"/>
  <c r="R556" i="7"/>
  <c r="R560" i="7"/>
  <c r="R564" i="7"/>
  <c r="R568" i="7"/>
  <c r="R26" i="7" s="1"/>
  <c r="R523" i="7"/>
  <c r="R126" i="7" s="1"/>
  <c r="R43" i="7"/>
  <c r="R62" i="7" s="1"/>
  <c r="R529" i="7"/>
  <c r="R127" i="7" s="1"/>
  <c r="V529" i="7"/>
  <c r="V127" i="7" s="1"/>
  <c r="V523" i="7"/>
  <c r="V126" i="7" s="1"/>
  <c r="V43" i="7"/>
  <c r="V62" i="7" s="1"/>
  <c r="V564" i="7"/>
  <c r="V568" i="7"/>
  <c r="V26" i="7" s="1"/>
  <c r="V556" i="7"/>
  <c r="V560" i="7"/>
  <c r="Z529" i="7"/>
  <c r="Z127" i="7" s="1"/>
  <c r="Z556" i="7"/>
  <c r="Z560" i="7"/>
  <c r="Z568" i="7"/>
  <c r="Z26" i="7" s="1"/>
  <c r="Z564" i="7"/>
  <c r="Z523" i="7"/>
  <c r="Z126" i="7" s="1"/>
  <c r="Z43" i="7"/>
  <c r="Z62" i="7" s="1"/>
  <c r="AD523" i="7"/>
  <c r="AD126" i="7" s="1"/>
  <c r="AD43" i="7"/>
  <c r="AD62" i="7" s="1"/>
  <c r="AD529" i="7"/>
  <c r="AD127" i="7" s="1"/>
  <c r="AD556" i="7"/>
  <c r="AD560" i="7"/>
  <c r="AD564" i="7"/>
  <c r="AD568" i="7"/>
  <c r="AD26" i="7" s="1"/>
  <c r="E568" i="7"/>
  <c r="E26" i="7" s="1"/>
  <c r="E529" i="7"/>
  <c r="E127" i="7" s="1"/>
  <c r="E556" i="7"/>
  <c r="E43" i="7"/>
  <c r="E62" i="7" s="1"/>
  <c r="E564" i="7"/>
  <c r="E560" i="7"/>
  <c r="E523" i="7"/>
  <c r="E126" i="7" s="1"/>
  <c r="I560" i="7"/>
  <c r="I523" i="7"/>
  <c r="I126" i="7" s="1"/>
  <c r="I568" i="7"/>
  <c r="I26" i="7" s="1"/>
  <c r="I529" i="7"/>
  <c r="I127" i="7" s="1"/>
  <c r="I556" i="7"/>
  <c r="I43" i="7"/>
  <c r="I62" i="7" s="1"/>
  <c r="I564" i="7"/>
  <c r="M568" i="7"/>
  <c r="M26" i="7" s="1"/>
  <c r="M560" i="7"/>
  <c r="M523" i="7"/>
  <c r="M126" i="7" s="1"/>
  <c r="M564" i="7"/>
  <c r="M529" i="7"/>
  <c r="M127" i="7" s="1"/>
  <c r="M556" i="7"/>
  <c r="M43" i="7"/>
  <c r="M62" i="7" s="1"/>
  <c r="Q568" i="7"/>
  <c r="Q26" i="7" s="1"/>
  <c r="Q529" i="7"/>
  <c r="Q127" i="7" s="1"/>
  <c r="Q556" i="7"/>
  <c r="Q43" i="7"/>
  <c r="Q62" i="7" s="1"/>
  <c r="Q564" i="7"/>
  <c r="Q560" i="7"/>
  <c r="Q523" i="7"/>
  <c r="Q126" i="7" s="1"/>
  <c r="U568" i="7"/>
  <c r="U26" i="7" s="1"/>
  <c r="U529" i="7"/>
  <c r="U127" i="7" s="1"/>
  <c r="U560" i="7"/>
  <c r="U43" i="7"/>
  <c r="U62" i="7" s="1"/>
  <c r="U564" i="7"/>
  <c r="U523" i="7"/>
  <c r="U126" i="7" s="1"/>
  <c r="U556" i="7"/>
  <c r="Y568" i="7"/>
  <c r="Y26" i="7" s="1"/>
  <c r="Y529" i="7"/>
  <c r="Y127" i="7" s="1"/>
  <c r="Y556" i="7"/>
  <c r="Y43" i="7"/>
  <c r="Y62" i="7" s="1"/>
  <c r="Y564" i="7"/>
  <c r="Y560" i="7"/>
  <c r="Y523" i="7"/>
  <c r="Y126" i="7" s="1"/>
  <c r="AC568" i="7"/>
  <c r="AC26" i="7" s="1"/>
  <c r="AC529" i="7"/>
  <c r="AC127" i="7" s="1"/>
  <c r="AC556" i="7"/>
  <c r="AC43" i="7"/>
  <c r="AC62" i="7" s="1"/>
  <c r="AC564" i="7"/>
  <c r="AC560" i="7"/>
  <c r="AC523" i="7"/>
  <c r="AC126" i="7" s="1"/>
  <c r="D564" i="7"/>
  <c r="D568" i="7"/>
  <c r="D26" i="7" s="1"/>
  <c r="D523" i="7"/>
  <c r="D126" i="7" s="1"/>
  <c r="D43" i="7"/>
  <c r="D62" i="7" s="1"/>
  <c r="D529" i="7"/>
  <c r="D127" i="7" s="1"/>
  <c r="D556" i="7"/>
  <c r="D560" i="7"/>
  <c r="H523" i="7"/>
  <c r="H126" i="7" s="1"/>
  <c r="H43" i="7"/>
  <c r="H62" i="7" s="1"/>
  <c r="H556" i="7"/>
  <c r="H560" i="7"/>
  <c r="H564" i="7"/>
  <c r="H568" i="7"/>
  <c r="H26" i="7" s="1"/>
  <c r="H529" i="7"/>
  <c r="H127" i="7" s="1"/>
  <c r="L523" i="7"/>
  <c r="L126" i="7" s="1"/>
  <c r="L43" i="7"/>
  <c r="L62" i="7" s="1"/>
  <c r="L529" i="7"/>
  <c r="L127" i="7" s="1"/>
  <c r="L556" i="7"/>
  <c r="L560" i="7"/>
  <c r="L564" i="7"/>
  <c r="L568" i="7"/>
  <c r="L26" i="7" s="1"/>
  <c r="P523" i="7"/>
  <c r="P126" i="7" s="1"/>
  <c r="P43" i="7"/>
  <c r="P62" i="7" s="1"/>
  <c r="P529" i="7"/>
  <c r="P127" i="7" s="1"/>
  <c r="P556" i="7"/>
  <c r="P560" i="7"/>
  <c r="P564" i="7"/>
  <c r="P568" i="7"/>
  <c r="P26" i="7" s="1"/>
  <c r="T564" i="7"/>
  <c r="T568" i="7"/>
  <c r="T26" i="7" s="1"/>
  <c r="T560" i="7"/>
  <c r="T523" i="7"/>
  <c r="T126" i="7" s="1"/>
  <c r="T529" i="7"/>
  <c r="T127" i="7" s="1"/>
  <c r="T556" i="7"/>
  <c r="T43" i="7"/>
  <c r="T62" i="7" s="1"/>
  <c r="X523" i="7"/>
  <c r="X126" i="7" s="1"/>
  <c r="X43" i="7"/>
  <c r="X62" i="7" s="1"/>
  <c r="X529" i="7"/>
  <c r="X127" i="7" s="1"/>
  <c r="X556" i="7"/>
  <c r="X560" i="7"/>
  <c r="X564" i="7"/>
  <c r="X568" i="7"/>
  <c r="X26" i="7" s="1"/>
  <c r="AB564" i="7"/>
  <c r="AB568" i="7"/>
  <c r="AB26" i="7" s="1"/>
  <c r="AB560" i="7"/>
  <c r="AB556" i="7"/>
  <c r="AB529" i="7"/>
  <c r="AB127" i="7" s="1"/>
  <c r="AB523" i="7"/>
  <c r="AB126" i="7" s="1"/>
  <c r="AB43" i="7"/>
  <c r="AB62" i="7" s="1"/>
  <c r="AF523" i="7"/>
  <c r="AF126" i="7" s="1"/>
  <c r="AF43" i="7"/>
  <c r="AF62" i="7" s="1"/>
  <c r="AF529" i="7"/>
  <c r="AF127" i="7" s="1"/>
  <c r="AF556" i="7"/>
  <c r="AF560" i="7"/>
  <c r="AF564" i="7"/>
  <c r="AF568" i="7"/>
  <c r="AF26" i="7" s="1"/>
  <c r="O617" i="7"/>
  <c r="O620" i="7" s="1"/>
  <c r="C62" i="7" l="1"/>
  <c r="C64" i="7" s="1"/>
  <c r="AC611" i="7"/>
  <c r="Y611" i="7"/>
  <c r="U611" i="7"/>
  <c r="Q611" i="7"/>
  <c r="E611" i="7"/>
  <c r="Z611" i="7"/>
  <c r="V611" i="7"/>
  <c r="R611" i="7"/>
  <c r="AA611" i="7"/>
  <c r="W611" i="7"/>
  <c r="S611" i="7"/>
  <c r="AL611" i="7"/>
  <c r="X611" i="7"/>
  <c r="AF611" i="7"/>
  <c r="T611" i="7"/>
  <c r="D611" i="7"/>
  <c r="M611" i="7"/>
  <c r="AD611" i="7"/>
  <c r="N611" i="7"/>
  <c r="J611" i="7"/>
  <c r="AP611" i="7"/>
  <c r="AJ611" i="7"/>
  <c r="AO611" i="7"/>
  <c r="AB611" i="7"/>
  <c r="I611" i="7"/>
  <c r="AE611" i="7"/>
  <c r="O611" i="7"/>
  <c r="K611" i="7"/>
  <c r="G611" i="7"/>
  <c r="AI611" i="7"/>
  <c r="AH611" i="7"/>
  <c r="AK611" i="7"/>
  <c r="AM611" i="7"/>
  <c r="AN611" i="7"/>
  <c r="P611" i="7"/>
  <c r="L611" i="7"/>
  <c r="H611" i="7"/>
  <c r="F611" i="7"/>
  <c r="AG611" i="7"/>
  <c r="C611" i="7"/>
  <c r="C570" i="7"/>
  <c r="B149" i="7"/>
  <c r="AB235" i="7"/>
  <c r="AB195" i="7"/>
  <c r="AB73" i="7"/>
  <c r="X234" i="7"/>
  <c r="X194" i="7"/>
  <c r="X72" i="7"/>
  <c r="T232" i="7"/>
  <c r="T70" i="7"/>
  <c r="T192" i="7"/>
  <c r="T233" i="7"/>
  <c r="T193" i="7"/>
  <c r="T71" i="7"/>
  <c r="P232" i="7"/>
  <c r="P192" i="7"/>
  <c r="P70" i="7"/>
  <c r="L233" i="7"/>
  <c r="L193" i="7"/>
  <c r="L71" i="7"/>
  <c r="H232" i="7"/>
  <c r="H192" i="7"/>
  <c r="H70" i="7"/>
  <c r="D232" i="7"/>
  <c r="D70" i="7"/>
  <c r="D192" i="7"/>
  <c r="AC235" i="7"/>
  <c r="AC195" i="7"/>
  <c r="AC73" i="7"/>
  <c r="Y234" i="7"/>
  <c r="Y194" i="7"/>
  <c r="Y72" i="7"/>
  <c r="Q233" i="7"/>
  <c r="Q71" i="7"/>
  <c r="Q193" i="7"/>
  <c r="Q232" i="7"/>
  <c r="Q192" i="7"/>
  <c r="Q70" i="7"/>
  <c r="M235" i="7"/>
  <c r="M195" i="7"/>
  <c r="M73" i="7"/>
  <c r="I232" i="7"/>
  <c r="I192" i="7"/>
  <c r="I70" i="7"/>
  <c r="AD235" i="7"/>
  <c r="AD195" i="7"/>
  <c r="AD73" i="7"/>
  <c r="Z234" i="7"/>
  <c r="Z194" i="7"/>
  <c r="Z72" i="7"/>
  <c r="V235" i="7"/>
  <c r="V195" i="7"/>
  <c r="V73" i="7"/>
  <c r="R234" i="7"/>
  <c r="R72" i="7"/>
  <c r="R194" i="7"/>
  <c r="N235" i="7"/>
  <c r="N195" i="7"/>
  <c r="N73" i="7"/>
  <c r="J232" i="7"/>
  <c r="J70" i="7"/>
  <c r="J192" i="7"/>
  <c r="F235" i="7"/>
  <c r="F195" i="7"/>
  <c r="F73" i="7"/>
  <c r="AA234" i="7"/>
  <c r="AA194" i="7"/>
  <c r="AA72" i="7"/>
  <c r="W233" i="7"/>
  <c r="W193" i="7"/>
  <c r="W71" i="7"/>
  <c r="S232" i="7"/>
  <c r="S192" i="7"/>
  <c r="S70" i="7"/>
  <c r="O233" i="7"/>
  <c r="O193" i="7"/>
  <c r="O71" i="7"/>
  <c r="O232" i="7"/>
  <c r="O70" i="7"/>
  <c r="O192" i="7"/>
  <c r="K233" i="7"/>
  <c r="K71" i="7"/>
  <c r="K193" i="7"/>
  <c r="G235" i="7"/>
  <c r="G195" i="7"/>
  <c r="G73" i="7"/>
  <c r="AI235" i="7"/>
  <c r="AI195" i="7"/>
  <c r="AI73" i="7"/>
  <c r="AP233" i="7"/>
  <c r="AP193" i="7"/>
  <c r="AP71" i="7"/>
  <c r="AG235" i="7"/>
  <c r="AG195" i="7"/>
  <c r="AG73" i="7"/>
  <c r="AG233" i="7"/>
  <c r="AG193" i="7"/>
  <c r="AG71" i="7"/>
  <c r="AJ235" i="7"/>
  <c r="AJ195" i="7"/>
  <c r="AJ73" i="7"/>
  <c r="AJ233" i="7"/>
  <c r="AJ193" i="7"/>
  <c r="AJ71" i="7"/>
  <c r="AK233" i="7"/>
  <c r="AK71" i="7"/>
  <c r="AK193" i="7"/>
  <c r="AL234" i="7"/>
  <c r="AL194" i="7"/>
  <c r="AL72" i="7"/>
  <c r="AM234" i="7"/>
  <c r="AM194" i="7"/>
  <c r="AM72" i="7"/>
  <c r="AM232" i="7"/>
  <c r="AM192" i="7"/>
  <c r="AM70" i="7"/>
  <c r="AN235" i="7"/>
  <c r="AN195" i="7"/>
  <c r="AN73" i="7"/>
  <c r="AB232" i="7"/>
  <c r="AB192" i="7"/>
  <c r="AB70" i="7"/>
  <c r="P235" i="7"/>
  <c r="P195" i="7"/>
  <c r="P73" i="7"/>
  <c r="L232" i="7"/>
  <c r="L70" i="7"/>
  <c r="L192" i="7"/>
  <c r="H235" i="7"/>
  <c r="H195" i="7"/>
  <c r="H73" i="7"/>
  <c r="AC233" i="7"/>
  <c r="AC71" i="7"/>
  <c r="AC193" i="7"/>
  <c r="AC232" i="7"/>
  <c r="AC192" i="7"/>
  <c r="AC70" i="7"/>
  <c r="Y235" i="7"/>
  <c r="Y195" i="7"/>
  <c r="Y73" i="7"/>
  <c r="U234" i="7"/>
  <c r="U194" i="7"/>
  <c r="U72" i="7"/>
  <c r="M234" i="7"/>
  <c r="M194" i="7"/>
  <c r="M72" i="7"/>
  <c r="I233" i="7"/>
  <c r="I71" i="7"/>
  <c r="I193" i="7"/>
  <c r="E234" i="7"/>
  <c r="E194" i="7"/>
  <c r="E72" i="7"/>
  <c r="AD234" i="7"/>
  <c r="AD194" i="7"/>
  <c r="AD72" i="7"/>
  <c r="Z235" i="7"/>
  <c r="Z195" i="7"/>
  <c r="Z73" i="7"/>
  <c r="V234" i="7"/>
  <c r="V194" i="7"/>
  <c r="V72" i="7"/>
  <c r="R233" i="7"/>
  <c r="R193" i="7"/>
  <c r="R71" i="7"/>
  <c r="N234" i="7"/>
  <c r="N72" i="7"/>
  <c r="N194" i="7"/>
  <c r="J235" i="7"/>
  <c r="J195" i="7"/>
  <c r="J73" i="7"/>
  <c r="F233" i="7"/>
  <c r="F193" i="7"/>
  <c r="F71" i="7"/>
  <c r="F234" i="7"/>
  <c r="F72" i="7"/>
  <c r="F194" i="7"/>
  <c r="AE234" i="7"/>
  <c r="AE194" i="7"/>
  <c r="AE72" i="7"/>
  <c r="AA235" i="7"/>
  <c r="AA195" i="7"/>
  <c r="AA73" i="7"/>
  <c r="W234" i="7"/>
  <c r="W194" i="7"/>
  <c r="W72" i="7"/>
  <c r="S233" i="7"/>
  <c r="S193" i="7"/>
  <c r="S71" i="7"/>
  <c r="O234" i="7"/>
  <c r="O194" i="7"/>
  <c r="O72" i="7"/>
  <c r="G233" i="7"/>
  <c r="G193" i="7"/>
  <c r="G71" i="7"/>
  <c r="G232" i="7"/>
  <c r="G70" i="7"/>
  <c r="G192" i="7"/>
  <c r="C233" i="7"/>
  <c r="C193" i="7"/>
  <c r="C71" i="7"/>
  <c r="C232" i="7"/>
  <c r="C192" i="7"/>
  <c r="C70" i="7"/>
  <c r="AP235" i="7"/>
  <c r="AP195" i="7"/>
  <c r="AP73" i="7"/>
  <c r="AH234" i="7"/>
  <c r="AH194" i="7"/>
  <c r="AH72" i="7"/>
  <c r="AH232" i="7"/>
  <c r="AH70" i="7"/>
  <c r="AH192" i="7"/>
  <c r="AL233" i="7"/>
  <c r="AL193" i="7"/>
  <c r="AL71" i="7"/>
  <c r="AM235" i="7"/>
  <c r="AM195" i="7"/>
  <c r="AM73" i="7"/>
  <c r="AM233" i="7"/>
  <c r="AM193" i="7"/>
  <c r="AM71" i="7"/>
  <c r="AN232" i="7"/>
  <c r="AN192" i="7"/>
  <c r="AN70" i="7"/>
  <c r="AO232" i="7"/>
  <c r="AO192" i="7"/>
  <c r="AO70" i="7"/>
  <c r="X233" i="7"/>
  <c r="X193" i="7"/>
  <c r="X71" i="7"/>
  <c r="D235" i="7"/>
  <c r="D195" i="7"/>
  <c r="D73" i="7"/>
  <c r="Y233" i="7"/>
  <c r="Y71" i="7"/>
  <c r="Y193" i="7"/>
  <c r="Y232" i="7"/>
  <c r="Y192" i="7"/>
  <c r="Y70" i="7"/>
  <c r="U232" i="7"/>
  <c r="U192" i="7"/>
  <c r="U70" i="7"/>
  <c r="U235" i="7"/>
  <c r="U195" i="7"/>
  <c r="U73" i="7"/>
  <c r="Q234" i="7"/>
  <c r="Q194" i="7"/>
  <c r="Q72" i="7"/>
  <c r="M232" i="7"/>
  <c r="M192" i="7"/>
  <c r="M70" i="7"/>
  <c r="I234" i="7"/>
  <c r="I194" i="7"/>
  <c r="I72" i="7"/>
  <c r="E235" i="7"/>
  <c r="E195" i="7"/>
  <c r="E73" i="7"/>
  <c r="AD233" i="7"/>
  <c r="AD193" i="7"/>
  <c r="AD71" i="7"/>
  <c r="Z233" i="7"/>
  <c r="Z193" i="7"/>
  <c r="Z71" i="7"/>
  <c r="V233" i="7"/>
  <c r="V193" i="7"/>
  <c r="V71" i="7"/>
  <c r="R235" i="7"/>
  <c r="R195" i="7"/>
  <c r="R73" i="7"/>
  <c r="R232" i="7"/>
  <c r="R70" i="7"/>
  <c r="R192" i="7"/>
  <c r="N233" i="7"/>
  <c r="N193" i="7"/>
  <c r="N71" i="7"/>
  <c r="J234" i="7"/>
  <c r="J194" i="7"/>
  <c r="J72" i="7"/>
  <c r="F232" i="7"/>
  <c r="F70" i="7"/>
  <c r="F192" i="7"/>
  <c r="AE235" i="7"/>
  <c r="AE195" i="7"/>
  <c r="AE73" i="7"/>
  <c r="AA232" i="7"/>
  <c r="AA192" i="7"/>
  <c r="AA70" i="7"/>
  <c r="W235" i="7"/>
  <c r="W195" i="7"/>
  <c r="W73" i="7"/>
  <c r="S234" i="7"/>
  <c r="S194" i="7"/>
  <c r="S72" i="7"/>
  <c r="O235" i="7"/>
  <c r="O195" i="7"/>
  <c r="O73" i="7"/>
  <c r="K234" i="7"/>
  <c r="K194" i="7"/>
  <c r="K72" i="7"/>
  <c r="AI233" i="7"/>
  <c r="AI193" i="7"/>
  <c r="AI71" i="7"/>
  <c r="AP232" i="7"/>
  <c r="AP192" i="7"/>
  <c r="AP70" i="7"/>
  <c r="AJ234" i="7"/>
  <c r="AJ194" i="7"/>
  <c r="AJ72" i="7"/>
  <c r="AJ232" i="7"/>
  <c r="AJ70" i="7"/>
  <c r="AJ192" i="7"/>
  <c r="AK234" i="7"/>
  <c r="AK194" i="7"/>
  <c r="AK72" i="7"/>
  <c r="AL235" i="7"/>
  <c r="AL195" i="7"/>
  <c r="AL73" i="7"/>
  <c r="AN234" i="7"/>
  <c r="AN194" i="7"/>
  <c r="AN72" i="7"/>
  <c r="AO233" i="7"/>
  <c r="AO193" i="7"/>
  <c r="AO71" i="7"/>
  <c r="AO234" i="7"/>
  <c r="AO194" i="7"/>
  <c r="AO72" i="7"/>
  <c r="AF232" i="7"/>
  <c r="AF192" i="7"/>
  <c r="AF70" i="7"/>
  <c r="AF235" i="7"/>
  <c r="AF195" i="7"/>
  <c r="AF73" i="7"/>
  <c r="AB234" i="7"/>
  <c r="AB194" i="7"/>
  <c r="AB72" i="7"/>
  <c r="AF234" i="7"/>
  <c r="AF194" i="7"/>
  <c r="AF72" i="7"/>
  <c r="AB233" i="7"/>
  <c r="AB193" i="7"/>
  <c r="AB71" i="7"/>
  <c r="X232" i="7"/>
  <c r="X192" i="7"/>
  <c r="X70" i="7"/>
  <c r="T235" i="7"/>
  <c r="T195" i="7"/>
  <c r="T73" i="7"/>
  <c r="P234" i="7"/>
  <c r="P194" i="7"/>
  <c r="P72" i="7"/>
  <c r="L235" i="7"/>
  <c r="L195" i="7"/>
  <c r="L73" i="7"/>
  <c r="H234" i="7"/>
  <c r="H194" i="7"/>
  <c r="H72" i="7"/>
  <c r="AF233" i="7"/>
  <c r="AF193" i="7"/>
  <c r="AF71" i="7"/>
  <c r="X235" i="7"/>
  <c r="X195" i="7"/>
  <c r="X73" i="7"/>
  <c r="T234" i="7"/>
  <c r="T194" i="7"/>
  <c r="T72" i="7"/>
  <c r="P233" i="7"/>
  <c r="P193" i="7"/>
  <c r="P71" i="7"/>
  <c r="L234" i="7"/>
  <c r="L194" i="7"/>
  <c r="L72" i="7"/>
  <c r="H233" i="7"/>
  <c r="H193" i="7"/>
  <c r="H71" i="7"/>
  <c r="D233" i="7"/>
  <c r="D193" i="7"/>
  <c r="D71" i="7"/>
  <c r="D234" i="7"/>
  <c r="D194" i="7"/>
  <c r="D72" i="7"/>
  <c r="AC234" i="7"/>
  <c r="AC194" i="7"/>
  <c r="AC72" i="7"/>
  <c r="U233" i="7"/>
  <c r="U193" i="7"/>
  <c r="U71" i="7"/>
  <c r="Q235" i="7"/>
  <c r="Q195" i="7"/>
  <c r="Q73" i="7"/>
  <c r="M233" i="7"/>
  <c r="M193" i="7"/>
  <c r="M71" i="7"/>
  <c r="I235" i="7"/>
  <c r="I195" i="7"/>
  <c r="I73" i="7"/>
  <c r="E233" i="7"/>
  <c r="E193" i="7"/>
  <c r="E71" i="7"/>
  <c r="E232" i="7"/>
  <c r="E192" i="7"/>
  <c r="E70" i="7"/>
  <c r="AD232" i="7"/>
  <c r="AD192" i="7"/>
  <c r="AD70" i="7"/>
  <c r="Z232" i="7"/>
  <c r="Z192" i="7"/>
  <c r="Z70" i="7"/>
  <c r="V232" i="7"/>
  <c r="V192" i="7"/>
  <c r="V70" i="7"/>
  <c r="N232" i="7"/>
  <c r="N70" i="7"/>
  <c r="N192" i="7"/>
  <c r="J233" i="7"/>
  <c r="J193" i="7"/>
  <c r="J71" i="7"/>
  <c r="AE233" i="7"/>
  <c r="AE193" i="7"/>
  <c r="AE71" i="7"/>
  <c r="AE232" i="7"/>
  <c r="AE192" i="7"/>
  <c r="AE70" i="7"/>
  <c r="AA233" i="7"/>
  <c r="AA71" i="7"/>
  <c r="AA193" i="7"/>
  <c r="W232" i="7"/>
  <c r="W192" i="7"/>
  <c r="W70" i="7"/>
  <c r="S235" i="7"/>
  <c r="S195" i="7"/>
  <c r="S73" i="7"/>
  <c r="K232" i="7"/>
  <c r="K70" i="7"/>
  <c r="K192" i="7"/>
  <c r="K235" i="7"/>
  <c r="K195" i="7"/>
  <c r="K73" i="7"/>
  <c r="G234" i="7"/>
  <c r="G194" i="7"/>
  <c r="G72" i="7"/>
  <c r="C235" i="7"/>
  <c r="C73" i="7"/>
  <c r="C195" i="7"/>
  <c r="C234" i="7"/>
  <c r="C72" i="7"/>
  <c r="C194" i="7"/>
  <c r="AI232" i="7"/>
  <c r="AI192" i="7"/>
  <c r="AI70" i="7"/>
  <c r="AI234" i="7"/>
  <c r="AI194" i="7"/>
  <c r="AI72" i="7"/>
  <c r="AP234" i="7"/>
  <c r="AP194" i="7"/>
  <c r="AP72" i="7"/>
  <c r="AG234" i="7"/>
  <c r="AG194" i="7"/>
  <c r="AG72" i="7"/>
  <c r="AG232" i="7"/>
  <c r="AG192" i="7"/>
  <c r="AG70" i="7"/>
  <c r="AH235" i="7"/>
  <c r="AH195" i="7"/>
  <c r="AH73" i="7"/>
  <c r="AH233" i="7"/>
  <c r="AH193" i="7"/>
  <c r="AH71" i="7"/>
  <c r="AK232" i="7"/>
  <c r="AK192" i="7"/>
  <c r="AK70" i="7"/>
  <c r="AK235" i="7"/>
  <c r="AK195" i="7"/>
  <c r="AK73" i="7"/>
  <c r="AL232" i="7"/>
  <c r="AL192" i="7"/>
  <c r="AL70" i="7"/>
  <c r="AN233" i="7"/>
  <c r="AN193" i="7"/>
  <c r="AN71" i="7"/>
  <c r="AO235" i="7"/>
  <c r="AO195" i="7"/>
  <c r="AO73" i="7"/>
  <c r="AI27" i="7"/>
  <c r="AI570" i="7"/>
  <c r="AI210" i="7"/>
  <c r="AI128" i="7"/>
  <c r="AP210" i="7"/>
  <c r="AP128" i="7"/>
  <c r="AG27" i="7"/>
  <c r="AG570" i="7"/>
  <c r="AH27" i="7"/>
  <c r="AH570" i="7"/>
  <c r="AJ27" i="7"/>
  <c r="AJ570" i="7"/>
  <c r="AK210" i="7"/>
  <c r="AK128" i="7"/>
  <c r="AL210" i="7"/>
  <c r="AL128" i="7"/>
  <c r="AM27" i="7"/>
  <c r="AM570" i="7"/>
  <c r="AN210" i="7"/>
  <c r="AN128" i="7"/>
  <c r="AO210" i="7"/>
  <c r="AO128" i="7"/>
  <c r="AP27" i="7"/>
  <c r="AP570" i="7"/>
  <c r="AG210" i="7"/>
  <c r="AG128" i="7"/>
  <c r="AH210" i="7"/>
  <c r="AH128" i="7"/>
  <c r="AJ210" i="7"/>
  <c r="AJ128" i="7"/>
  <c r="AK27" i="7"/>
  <c r="AK570" i="7"/>
  <c r="AL27" i="7"/>
  <c r="AL570" i="7"/>
  <c r="AM210" i="7"/>
  <c r="AM128" i="7"/>
  <c r="AN27" i="7"/>
  <c r="AN570" i="7"/>
  <c r="AO27" i="7"/>
  <c r="AO570" i="7"/>
  <c r="AB27" i="7"/>
  <c r="AB570" i="7"/>
  <c r="T210" i="7"/>
  <c r="T128" i="7"/>
  <c r="L27" i="7"/>
  <c r="L570" i="7"/>
  <c r="L210" i="7"/>
  <c r="L128" i="7"/>
  <c r="AC27" i="7"/>
  <c r="AC570" i="7"/>
  <c r="Y210" i="7"/>
  <c r="Y128" i="7"/>
  <c r="U210" i="7"/>
  <c r="U128" i="7"/>
  <c r="Q210" i="7"/>
  <c r="Q128" i="7"/>
  <c r="E27" i="7"/>
  <c r="E570" i="7"/>
  <c r="Z210" i="7"/>
  <c r="Z128" i="7"/>
  <c r="R27" i="7"/>
  <c r="R570" i="7"/>
  <c r="J27" i="7"/>
  <c r="J570" i="7"/>
  <c r="J210" i="7"/>
  <c r="J128" i="7"/>
  <c r="F27" i="7"/>
  <c r="F570" i="7"/>
  <c r="F210" i="7"/>
  <c r="F128" i="7"/>
  <c r="AE27" i="7"/>
  <c r="AE570" i="7"/>
  <c r="W27" i="7"/>
  <c r="W570" i="7"/>
  <c r="W210" i="7"/>
  <c r="W128" i="7"/>
  <c r="O210" i="7"/>
  <c r="O128" i="7"/>
  <c r="K27" i="7"/>
  <c r="K570" i="7"/>
  <c r="G27" i="7"/>
  <c r="G570" i="7"/>
  <c r="AF27" i="7"/>
  <c r="AF570" i="7"/>
  <c r="AF210" i="7"/>
  <c r="AF128" i="7"/>
  <c r="AB210" i="7"/>
  <c r="AB128" i="7"/>
  <c r="X27" i="7"/>
  <c r="X570" i="7"/>
  <c r="X210" i="7"/>
  <c r="X128" i="7"/>
  <c r="T27" i="7"/>
  <c r="T570" i="7"/>
  <c r="P27" i="7"/>
  <c r="P570" i="7"/>
  <c r="P210" i="7"/>
  <c r="P128" i="7"/>
  <c r="H27" i="7"/>
  <c r="H570" i="7"/>
  <c r="H210" i="7"/>
  <c r="H128" i="7"/>
  <c r="D27" i="7"/>
  <c r="D570" i="7"/>
  <c r="D210" i="7"/>
  <c r="D128" i="7"/>
  <c r="AC210" i="7"/>
  <c r="AC128" i="7"/>
  <c r="Y27" i="7"/>
  <c r="Y570" i="7"/>
  <c r="U27" i="7"/>
  <c r="U570" i="7"/>
  <c r="Q27" i="7"/>
  <c r="Q570" i="7"/>
  <c r="M27" i="7"/>
  <c r="M570" i="7"/>
  <c r="M210" i="7"/>
  <c r="M128" i="7"/>
  <c r="I27" i="7"/>
  <c r="I570" i="7"/>
  <c r="I210" i="7"/>
  <c r="I128" i="7"/>
  <c r="E210" i="7"/>
  <c r="E128" i="7"/>
  <c r="AD27" i="7"/>
  <c r="AD570" i="7"/>
  <c r="AD210" i="7"/>
  <c r="AD128" i="7"/>
  <c r="Z27" i="7"/>
  <c r="Z570" i="7"/>
  <c r="V27" i="7"/>
  <c r="V570" i="7"/>
  <c r="V210" i="7"/>
  <c r="V128" i="7"/>
  <c r="R210" i="7"/>
  <c r="R128" i="7"/>
  <c r="N27" i="7"/>
  <c r="N570" i="7"/>
  <c r="N210" i="7"/>
  <c r="N128" i="7"/>
  <c r="AE210" i="7"/>
  <c r="AE128" i="7"/>
  <c r="AA27" i="7"/>
  <c r="AA570" i="7"/>
  <c r="AA210" i="7"/>
  <c r="AA128" i="7"/>
  <c r="S27" i="7"/>
  <c r="S570" i="7"/>
  <c r="S210" i="7"/>
  <c r="S128" i="7"/>
  <c r="O27" i="7"/>
  <c r="O570" i="7"/>
  <c r="K210" i="7"/>
  <c r="K128" i="7"/>
  <c r="G210" i="7"/>
  <c r="G128" i="7"/>
  <c r="C210" i="7"/>
  <c r="C128" i="7"/>
  <c r="P617" i="7"/>
  <c r="P620" i="7" s="1"/>
  <c r="B153" i="7" l="1"/>
  <c r="B152"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4" i="7"/>
  <c r="AF74" i="7"/>
  <c r="AP74" i="7"/>
  <c r="AK196" i="7"/>
  <c r="AK197" i="7" s="1"/>
  <c r="AL74" i="7"/>
  <c r="S196" i="7"/>
  <c r="S197" i="7" s="1"/>
  <c r="AJ74" i="7"/>
  <c r="AJ196" i="7"/>
  <c r="AJ197" i="7" s="1"/>
  <c r="AK74" i="7"/>
  <c r="AP196" i="7"/>
  <c r="AP197" i="7" s="1"/>
  <c r="AH74" i="7"/>
  <c r="AH196" i="7"/>
  <c r="AH197" i="7" s="1"/>
  <c r="AO196" i="7"/>
  <c r="AO197" i="7" s="1"/>
  <c r="AN196" i="7"/>
  <c r="AN197" i="7" s="1"/>
  <c r="AN74" i="7"/>
  <c r="AL196" i="7"/>
  <c r="AL197" i="7" s="1"/>
  <c r="AM74" i="7"/>
  <c r="AM196" i="7"/>
  <c r="AM197" i="7" s="1"/>
  <c r="AG196" i="7"/>
  <c r="AG197" i="7" s="1"/>
  <c r="AG74" i="7"/>
  <c r="AI74" i="7"/>
  <c r="AI196" i="7"/>
  <c r="AI197" i="7" s="1"/>
  <c r="AO74" i="7"/>
  <c r="I74" i="7"/>
  <c r="P74" i="7"/>
  <c r="X196" i="7"/>
  <c r="X197" i="7" s="1"/>
  <c r="Z74" i="7"/>
  <c r="I196" i="7"/>
  <c r="I197" i="7" s="1"/>
  <c r="H74" i="7"/>
  <c r="N74" i="7"/>
  <c r="O74" i="7"/>
  <c r="V74" i="7"/>
  <c r="Q74" i="7"/>
  <c r="Y196" i="7"/>
  <c r="Y197" i="7" s="1"/>
  <c r="H196" i="7"/>
  <c r="H197" i="7" s="1"/>
  <c r="AA74" i="7"/>
  <c r="N196" i="7"/>
  <c r="N197" i="7" s="1"/>
  <c r="AD196" i="7"/>
  <c r="AD197" i="7" s="1"/>
  <c r="P196" i="7"/>
  <c r="P197" i="7" s="1"/>
  <c r="M196" i="7"/>
  <c r="M197" i="7" s="1"/>
  <c r="U74" i="7"/>
  <c r="D196" i="7"/>
  <c r="D197" i="7" s="1"/>
  <c r="T74" i="7"/>
  <c r="G74" i="7"/>
  <c r="K196" i="7"/>
  <c r="K197" i="7" s="1"/>
  <c r="W196" i="7"/>
  <c r="W197" i="7" s="1"/>
  <c r="AE196" i="7"/>
  <c r="AE197" i="7" s="1"/>
  <c r="F74" i="7"/>
  <c r="J196" i="7"/>
  <c r="J197" i="7" s="1"/>
  <c r="R74" i="7"/>
  <c r="E196" i="7"/>
  <c r="E197" i="7" s="1"/>
  <c r="AC196" i="7"/>
  <c r="AC197" i="7" s="1"/>
  <c r="L74" i="7"/>
  <c r="AB196" i="7"/>
  <c r="AB197" i="7" s="1"/>
  <c r="O196" i="7"/>
  <c r="O197" i="7" s="1"/>
  <c r="AA196" i="7"/>
  <c r="AA197" i="7" s="1"/>
  <c r="V196" i="7"/>
  <c r="V197" i="7" s="1"/>
  <c r="Z196" i="7"/>
  <c r="Z197" i="7" s="1"/>
  <c r="AD74" i="7"/>
  <c r="M74" i="7"/>
  <c r="Q196" i="7"/>
  <c r="Q197" i="7" s="1"/>
  <c r="U196" i="7"/>
  <c r="U197" i="7" s="1"/>
  <c r="Y74" i="7"/>
  <c r="D74" i="7"/>
  <c r="T196" i="7"/>
  <c r="T197" i="7" s="1"/>
  <c r="X74" i="7"/>
  <c r="AF196" i="7"/>
  <c r="AF197" i="7" s="1"/>
  <c r="C74" i="7"/>
  <c r="C236" i="7"/>
  <c r="G196" i="7"/>
  <c r="G197" i="7" s="1"/>
  <c r="K74" i="7"/>
  <c r="W74" i="7"/>
  <c r="AE74" i="7"/>
  <c r="F196" i="7"/>
  <c r="F197" i="7" s="1"/>
  <c r="J74" i="7"/>
  <c r="R196" i="7"/>
  <c r="R197" i="7" s="1"/>
  <c r="E74" i="7"/>
  <c r="AC74" i="7"/>
  <c r="L196" i="7"/>
  <c r="L197" i="7" s="1"/>
  <c r="AB74" i="7"/>
  <c r="Q617" i="7"/>
  <c r="Q620" i="7" s="1"/>
  <c r="B154" i="7" l="1"/>
  <c r="F11" i="1" s="1"/>
  <c r="R617" i="7"/>
  <c r="R620" i="7" s="1"/>
  <c r="AO608" i="7" l="1"/>
  <c r="AM608" i="7"/>
  <c r="AL608" i="7"/>
  <c r="AK608" i="7"/>
  <c r="AJ608" i="7"/>
  <c r="AI608" i="7"/>
  <c r="AF608" i="7"/>
  <c r="AN608" i="7"/>
  <c r="AH608" i="7"/>
  <c r="AG608" i="7"/>
  <c r="AE608" i="7"/>
  <c r="AC608" i="7"/>
  <c r="AA608" i="7"/>
  <c r="Y608" i="7"/>
  <c r="W608" i="7"/>
  <c r="U608" i="7"/>
  <c r="S608" i="7"/>
  <c r="Q608" i="7"/>
  <c r="O608" i="7"/>
  <c r="M608" i="7"/>
  <c r="K608" i="7"/>
  <c r="I608" i="7"/>
  <c r="G608" i="7"/>
  <c r="E608" i="7"/>
  <c r="C608" i="7"/>
  <c r="AD608" i="7"/>
  <c r="AB608" i="7"/>
  <c r="Z608" i="7"/>
  <c r="X608" i="7"/>
  <c r="V608" i="7"/>
  <c r="T608" i="7"/>
  <c r="U605" i="7" s="1"/>
  <c r="R608" i="7"/>
  <c r="S605" i="7" s="1"/>
  <c r="P608" i="7"/>
  <c r="Q605" i="7" s="1"/>
  <c r="N608" i="7"/>
  <c r="O605" i="7" s="1"/>
  <c r="L608" i="7"/>
  <c r="M605" i="7" s="1"/>
  <c r="J608" i="7"/>
  <c r="K605" i="7" s="1"/>
  <c r="H608" i="7"/>
  <c r="I605" i="7" s="1"/>
  <c r="F608" i="7"/>
  <c r="G605" i="7" s="1"/>
  <c r="D608" i="7"/>
  <c r="E605" i="7" s="1"/>
  <c r="S617" i="7"/>
  <c r="S620" i="7" s="1"/>
  <c r="AA605" i="7" l="1"/>
  <c r="AA607" i="7" s="1"/>
  <c r="AA91" i="7" s="1"/>
  <c r="AA96" i="7" s="1"/>
  <c r="AA102" i="7" s="1"/>
  <c r="AC605" i="7"/>
  <c r="AG605" i="7"/>
  <c r="W605" i="7"/>
  <c r="AE605" i="7"/>
  <c r="AJ605" i="7"/>
  <c r="Y605" i="7"/>
  <c r="B608" i="7"/>
  <c r="AG91" i="7"/>
  <c r="AG96" i="7" s="1"/>
  <c r="AG102" i="7" s="1"/>
  <c r="AH605" i="7"/>
  <c r="AH91" i="7" s="1"/>
  <c r="AH96" i="7" s="1"/>
  <c r="AH102" i="7" s="1"/>
  <c r="AI605" i="7"/>
  <c r="AI91" i="7" s="1"/>
  <c r="AI96" i="7" s="1"/>
  <c r="AI102" i="7" s="1"/>
  <c r="AO605" i="7"/>
  <c r="AO91" i="7" s="1"/>
  <c r="AO96" i="7" s="1"/>
  <c r="AO102" i="7" s="1"/>
  <c r="AK605" i="7"/>
  <c r="AK91" i="7" s="1"/>
  <c r="AK96" i="7" s="1"/>
  <c r="AK102" i="7" s="1"/>
  <c r="AJ91" i="7"/>
  <c r="AJ96" i="7" s="1"/>
  <c r="AJ102" i="7" s="1"/>
  <c r="AL605" i="7"/>
  <c r="AL91" i="7" s="1"/>
  <c r="AL96" i="7" s="1"/>
  <c r="AL102" i="7" s="1"/>
  <c r="AP605" i="7"/>
  <c r="AP607" i="7" s="1"/>
  <c r="AP91" i="7" s="1"/>
  <c r="AP96" i="7" s="1"/>
  <c r="AP102" i="7" s="1"/>
  <c r="AM605" i="7"/>
  <c r="AM91" i="7" s="1"/>
  <c r="AM96" i="7" s="1"/>
  <c r="AM102" i="7" s="1"/>
  <c r="AN605" i="7"/>
  <c r="AN91" i="7" s="1"/>
  <c r="AN96" i="7" s="1"/>
  <c r="AN102" i="7" s="1"/>
  <c r="D605" i="7"/>
  <c r="D91" i="7" s="1"/>
  <c r="F605" i="7"/>
  <c r="F91" i="7" s="1"/>
  <c r="E91" i="7"/>
  <c r="H605" i="7"/>
  <c r="H91" i="7" s="1"/>
  <c r="G91" i="7"/>
  <c r="J605" i="7"/>
  <c r="J91" i="7" s="1"/>
  <c r="I91" i="7"/>
  <c r="L605" i="7"/>
  <c r="L91" i="7" s="1"/>
  <c r="K91" i="7"/>
  <c r="N605" i="7"/>
  <c r="N91" i="7" s="1"/>
  <c r="M91" i="7"/>
  <c r="P605" i="7"/>
  <c r="P91" i="7" s="1"/>
  <c r="O91" i="7"/>
  <c r="R605" i="7"/>
  <c r="R91" i="7" s="1"/>
  <c r="Q91" i="7"/>
  <c r="T605" i="7"/>
  <c r="T91" i="7" s="1"/>
  <c r="S91" i="7"/>
  <c r="V605" i="7"/>
  <c r="V91" i="7" s="1"/>
  <c r="U91" i="7"/>
  <c r="X605" i="7"/>
  <c r="X91" i="7" s="1"/>
  <c r="X96" i="7" s="1"/>
  <c r="X102" i="7" s="1"/>
  <c r="W91" i="7"/>
  <c r="W96" i="7" s="1"/>
  <c r="W102" i="7" s="1"/>
  <c r="Z605" i="7"/>
  <c r="Z91" i="7" s="1"/>
  <c r="Z96" i="7" s="1"/>
  <c r="Z102" i="7" s="1"/>
  <c r="Y91" i="7"/>
  <c r="Y96" i="7" s="1"/>
  <c r="Y102" i="7" s="1"/>
  <c r="AB605" i="7"/>
  <c r="AB91" i="7" s="1"/>
  <c r="AB96" i="7" s="1"/>
  <c r="AB102" i="7" s="1"/>
  <c r="AD605" i="7"/>
  <c r="AD91" i="7" s="1"/>
  <c r="AD96" i="7" s="1"/>
  <c r="AD102" i="7" s="1"/>
  <c r="AC91" i="7"/>
  <c r="AC96" i="7" s="1"/>
  <c r="AC102" i="7" s="1"/>
  <c r="AF605" i="7"/>
  <c r="AE91" i="7"/>
  <c r="AE96" i="7" s="1"/>
  <c r="AE102" i="7" s="1"/>
  <c r="C224" i="7"/>
  <c r="C237" i="7" s="1"/>
  <c r="C184" i="7"/>
  <c r="C197" i="7" s="1"/>
  <c r="T617" i="7"/>
  <c r="T620" i="7" s="1"/>
  <c r="C605" i="7" l="1"/>
  <c r="C91" i="7" s="1"/>
  <c r="B91" i="7"/>
  <c r="AF607" i="7"/>
  <c r="U617" i="7"/>
  <c r="U620" i="7" s="1"/>
  <c r="AF91" i="7" l="1"/>
  <c r="AF96" i="7" s="1"/>
  <c r="AF102" i="7" s="1"/>
  <c r="V617" i="7"/>
  <c r="V620" i="7" s="1"/>
  <c r="V713" i="7" s="1"/>
  <c r="W617" i="7" l="1"/>
  <c r="W620" i="7" s="1"/>
  <c r="W713" i="7" s="1"/>
  <c r="W714" i="7"/>
  <c r="W205" i="7" l="1"/>
  <c r="W168" i="7"/>
  <c r="W75" i="7"/>
  <c r="X617" i="7"/>
  <c r="X620" i="7" s="1"/>
  <c r="X713" i="7" s="1"/>
  <c r="X714" i="7"/>
  <c r="X205" i="7" l="1"/>
  <c r="X168" i="7"/>
  <c r="X75" i="7"/>
  <c r="Y617" i="7"/>
  <c r="Y620" i="7" s="1"/>
  <c r="Y713" i="7" s="1"/>
  <c r="Y714" i="7"/>
  <c r="Y205" i="7" l="1"/>
  <c r="Y168" i="7"/>
  <c r="Y75" i="7"/>
  <c r="Z617" i="7"/>
  <c r="Z620" i="7" s="1"/>
  <c r="Z713" i="7" s="1"/>
  <c r="Z714" i="7"/>
  <c r="AA617" i="7" l="1"/>
  <c r="AA620" i="7" s="1"/>
  <c r="AA713" i="7" s="1"/>
  <c r="AA714" i="7"/>
  <c r="Z205" i="7"/>
  <c r="Z168" i="7"/>
  <c r="Z75" i="7"/>
  <c r="AB617" i="7" l="1"/>
  <c r="AB620" i="7" s="1"/>
  <c r="AB713" i="7" s="1"/>
  <c r="AB714" i="7"/>
  <c r="AA205" i="7"/>
  <c r="AA168" i="7"/>
  <c r="AA75" i="7"/>
  <c r="AC617" i="7" l="1"/>
  <c r="AC620" i="7" s="1"/>
  <c r="AC713" i="7" s="1"/>
  <c r="AC714" i="7"/>
  <c r="AB205" i="7"/>
  <c r="AB168" i="7"/>
  <c r="AB75" i="7"/>
  <c r="AC205" i="7" l="1"/>
  <c r="AC168" i="7"/>
  <c r="AC75" i="7"/>
  <c r="AD617" i="7"/>
  <c r="AD620" i="7" s="1"/>
  <c r="AD713" i="7" s="1"/>
  <c r="AD714" i="7"/>
  <c r="AE617" i="7" l="1"/>
  <c r="AE620" i="7" s="1"/>
  <c r="AE713" i="7" s="1"/>
  <c r="AE714" i="7"/>
  <c r="AD205" i="7"/>
  <c r="AD168" i="7"/>
  <c r="AD75" i="7"/>
  <c r="AF617" i="7" l="1"/>
  <c r="AF620" i="7" s="1"/>
  <c r="AF713" i="7" s="1"/>
  <c r="AF714" i="7"/>
  <c r="AE205" i="7"/>
  <c r="AE168" i="7"/>
  <c r="AE75" i="7"/>
  <c r="AG617" i="7" l="1"/>
  <c r="AG620" i="7" s="1"/>
  <c r="AG713" i="7" s="1"/>
  <c r="AF205" i="7"/>
  <c r="AF168" i="7"/>
  <c r="AF75" i="7"/>
  <c r="AG168" i="7" l="1"/>
  <c r="AG205" i="7"/>
  <c r="AG75" i="7"/>
  <c r="M385" i="7"/>
  <c r="M387" i="7"/>
  <c r="AH617" i="7"/>
  <c r="AH620" i="7" s="1"/>
  <c r="AH713" i="7" s="1"/>
  <c r="M247" i="7" l="1"/>
  <c r="AH205" i="7"/>
  <c r="AH75" i="7"/>
  <c r="AH168" i="7"/>
  <c r="M250" i="7"/>
  <c r="M384" i="7"/>
  <c r="AI617" i="7"/>
  <c r="AI620" i="7" s="1"/>
  <c r="AI713" i="7" s="1"/>
  <c r="AI168" i="7" l="1"/>
  <c r="AI205" i="7"/>
  <c r="AI75" i="7"/>
  <c r="AJ617" i="7"/>
  <c r="AJ620" i="7" s="1"/>
  <c r="AJ713" i="7" s="1"/>
  <c r="AJ205" i="7" l="1"/>
  <c r="AJ168" i="7"/>
  <c r="AJ75" i="7"/>
  <c r="AK617" i="7"/>
  <c r="AK620" i="7" s="1"/>
  <c r="AK713" i="7" s="1"/>
  <c r="AK205" i="7" l="1"/>
  <c r="AK168" i="7"/>
  <c r="AK75" i="7"/>
  <c r="AL617" i="7"/>
  <c r="AL620" i="7" s="1"/>
  <c r="AL713" i="7" s="1"/>
  <c r="AL168" i="7" l="1"/>
  <c r="AL205" i="7"/>
  <c r="AL75" i="7"/>
  <c r="AM617" i="7"/>
  <c r="AM620" i="7" s="1"/>
  <c r="AM713" i="7" s="1"/>
  <c r="AM205" i="7" l="1"/>
  <c r="AM75" i="7"/>
  <c r="AM168" i="7"/>
  <c r="AN617" i="7"/>
  <c r="AN620" i="7" s="1"/>
  <c r="AN713" i="7" s="1"/>
  <c r="AN205" i="7" l="1"/>
  <c r="AN75" i="7"/>
  <c r="AN168" i="7"/>
  <c r="AO617" i="7"/>
  <c r="AO620" i="7" s="1"/>
  <c r="AO713" i="7" s="1"/>
  <c r="AO205" i="7" l="1"/>
  <c r="AO75" i="7"/>
  <c r="AO168" i="7"/>
  <c r="AP617" i="7"/>
  <c r="AP620" i="7" s="1"/>
  <c r="AP713" i="7" s="1"/>
  <c r="AP168" i="7" l="1"/>
  <c r="AP205" i="7"/>
  <c r="AP75" i="7"/>
  <c r="H64" i="7" l="1"/>
  <c r="AF64" i="7"/>
  <c r="AF68" i="7" s="1"/>
  <c r="AF77" i="7" s="1"/>
  <c r="AF117" i="7" s="1"/>
  <c r="AN64" i="7"/>
  <c r="AC64" i="7"/>
  <c r="AC68" i="7" s="1"/>
  <c r="AC77" i="7" s="1"/>
  <c r="AC117" i="7" s="1"/>
  <c r="AP64" i="7"/>
  <c r="AH64" i="7"/>
  <c r="H580" i="7" l="1"/>
  <c r="H582" i="7" s="1"/>
  <c r="H584" i="7" s="1"/>
  <c r="AC167" i="7"/>
  <c r="Q64" i="7"/>
  <c r="H167" i="7"/>
  <c r="H68" i="7"/>
  <c r="H204" i="7"/>
  <c r="AC204" i="7"/>
  <c r="G64" i="7"/>
  <c r="AF204" i="7"/>
  <c r="AF167" i="7"/>
  <c r="L64" i="7"/>
  <c r="AO64" i="7"/>
  <c r="AM64" i="7"/>
  <c r="AI64" i="7"/>
  <c r="C580" i="7"/>
  <c r="C582" i="7" s="1"/>
  <c r="C584" i="7" s="1"/>
  <c r="AC118" i="7"/>
  <c r="AF118" i="7"/>
  <c r="AN167" i="7"/>
  <c r="AN204" i="7"/>
  <c r="AN68" i="7"/>
  <c r="AN77" i="7" s="1"/>
  <c r="AN117" i="7" s="1"/>
  <c r="AP204" i="7"/>
  <c r="AP68" i="7"/>
  <c r="AP77" i="7" s="1"/>
  <c r="AP117" i="7" s="1"/>
  <c r="AP167" i="7"/>
  <c r="AB64" i="7"/>
  <c r="AD64" i="7"/>
  <c r="E64" i="7"/>
  <c r="AK64" i="7"/>
  <c r="U64" i="7"/>
  <c r="U580" i="7" s="1"/>
  <c r="U582" i="7" s="1"/>
  <c r="U584" i="7" s="1"/>
  <c r="AJ64" i="7"/>
  <c r="J64" i="7"/>
  <c r="AG64" i="7"/>
  <c r="R64" i="7"/>
  <c r="AE64" i="7"/>
  <c r="AH204" i="7"/>
  <c r="AH167" i="7"/>
  <c r="AH68" i="7"/>
  <c r="AH77" i="7" s="1"/>
  <c r="AH117" i="7" s="1"/>
  <c r="N64" i="7"/>
  <c r="T64" i="7"/>
  <c r="AL64" i="7"/>
  <c r="T713" i="7" l="1"/>
  <c r="T580" i="7"/>
  <c r="T582" i="7" s="1"/>
  <c r="T584" i="7" s="1"/>
  <c r="Q580" i="7"/>
  <c r="Q582" i="7" s="1"/>
  <c r="Q584" i="7" s="1"/>
  <c r="R580" i="7"/>
  <c r="R582" i="7" s="1"/>
  <c r="R584" i="7" s="1"/>
  <c r="AA64" i="7"/>
  <c r="AA204" i="7" s="1"/>
  <c r="M64" i="7"/>
  <c r="M167" i="7" s="1"/>
  <c r="F64" i="7"/>
  <c r="D64" i="7"/>
  <c r="K64" i="7"/>
  <c r="T68" i="7"/>
  <c r="T204" i="7"/>
  <c r="T167" i="7"/>
  <c r="AH118" i="7"/>
  <c r="R167" i="7"/>
  <c r="R68" i="7"/>
  <c r="R204" i="7"/>
  <c r="P64" i="7"/>
  <c r="J580" i="7"/>
  <c r="J582" i="7" s="1"/>
  <c r="J584" i="7" s="1"/>
  <c r="J68" i="7"/>
  <c r="J204" i="7"/>
  <c r="J167" i="7"/>
  <c r="O64" i="7"/>
  <c r="S64" i="7"/>
  <c r="AJ68" i="7"/>
  <c r="AJ77" i="7" s="1"/>
  <c r="AJ117" i="7" s="1"/>
  <c r="AJ167" i="7"/>
  <c r="AJ204" i="7"/>
  <c r="AK167" i="7"/>
  <c r="AK68" i="7"/>
  <c r="AK77" i="7" s="1"/>
  <c r="AK117" i="7" s="1"/>
  <c r="AK204" i="7"/>
  <c r="E167" i="7"/>
  <c r="E68" i="7"/>
  <c r="E204" i="7"/>
  <c r="E580" i="7"/>
  <c r="E582" i="7" s="1"/>
  <c r="E584" i="7" s="1"/>
  <c r="AP118" i="7"/>
  <c r="G68" i="7"/>
  <c r="G204" i="7"/>
  <c r="G167" i="7"/>
  <c r="G580" i="7"/>
  <c r="G582" i="7" s="1"/>
  <c r="G584" i="7" s="1"/>
  <c r="AN118" i="7"/>
  <c r="C68" i="7"/>
  <c r="C167" i="7"/>
  <c r="C204" i="7"/>
  <c r="Z64" i="7"/>
  <c r="AI68" i="7"/>
  <c r="AI77" i="7" s="1"/>
  <c r="AI117" i="7" s="1"/>
  <c r="AI204" i="7"/>
  <c r="AI167" i="7"/>
  <c r="X64" i="7"/>
  <c r="Y64" i="7"/>
  <c r="AM68" i="7"/>
  <c r="AM77" i="7" s="1"/>
  <c r="AM117" i="7" s="1"/>
  <c r="AM167" i="7"/>
  <c r="AM204" i="7"/>
  <c r="AO68" i="7"/>
  <c r="AO77" i="7" s="1"/>
  <c r="AO117" i="7" s="1"/>
  <c r="AO167" i="7"/>
  <c r="AO204" i="7"/>
  <c r="L580" i="7"/>
  <c r="L582" i="7" s="1"/>
  <c r="L584" i="7" s="1"/>
  <c r="L167" i="7"/>
  <c r="L204" i="7"/>
  <c r="L68" i="7"/>
  <c r="Q68" i="7"/>
  <c r="Q167" i="7"/>
  <c r="Q204" i="7"/>
  <c r="V64" i="7"/>
  <c r="V580" i="7" s="1"/>
  <c r="V582" i="7" s="1"/>
  <c r="V584" i="7" s="1"/>
  <c r="AL204" i="7"/>
  <c r="AL167" i="7"/>
  <c r="AL68" i="7"/>
  <c r="AL77" i="7" s="1"/>
  <c r="AL117" i="7" s="1"/>
  <c r="N167" i="7"/>
  <c r="N204" i="7"/>
  <c r="N68" i="7"/>
  <c r="N580" i="7"/>
  <c r="N582" i="7" s="1"/>
  <c r="N584" i="7" s="1"/>
  <c r="AE167" i="7"/>
  <c r="AE68" i="7"/>
  <c r="AE77" i="7" s="1"/>
  <c r="AE117" i="7" s="1"/>
  <c r="AE204" i="7"/>
  <c r="W64" i="7"/>
  <c r="AG204" i="7"/>
  <c r="AG68" i="7"/>
  <c r="AG77" i="7" s="1"/>
  <c r="AG117" i="7" s="1"/>
  <c r="AG167" i="7"/>
  <c r="U167" i="7"/>
  <c r="U68" i="7"/>
  <c r="U204" i="7"/>
  <c r="AD68" i="7"/>
  <c r="AD77" i="7" s="1"/>
  <c r="AD117" i="7" s="1"/>
  <c r="AD204" i="7"/>
  <c r="AD167" i="7"/>
  <c r="AB167" i="7"/>
  <c r="AB68" i="7"/>
  <c r="AB77" i="7" s="1"/>
  <c r="AB117" i="7" s="1"/>
  <c r="AB204" i="7"/>
  <c r="I64" i="7"/>
  <c r="U714" i="7" l="1"/>
  <c r="U599" i="7"/>
  <c r="U713" i="7"/>
  <c r="P580" i="7"/>
  <c r="P582" i="7" s="1"/>
  <c r="P584" i="7" s="1"/>
  <c r="S580" i="7"/>
  <c r="S582" i="7" s="1"/>
  <c r="S584" i="7" s="1"/>
  <c r="AA167" i="7"/>
  <c r="AA68" i="7"/>
  <c r="AA77" i="7" s="1"/>
  <c r="M204" i="7"/>
  <c r="M68" i="7"/>
  <c r="D167" i="7"/>
  <c r="M580" i="7"/>
  <c r="M582" i="7" s="1"/>
  <c r="M584" i="7" s="1"/>
  <c r="D68" i="7"/>
  <c r="F580" i="7"/>
  <c r="F582" i="7" s="1"/>
  <c r="F584" i="7" s="1"/>
  <c r="F204" i="7"/>
  <c r="F167" i="7"/>
  <c r="F68" i="7"/>
  <c r="D580" i="7"/>
  <c r="D582" i="7" s="1"/>
  <c r="D584" i="7" s="1"/>
  <c r="D204" i="7"/>
  <c r="K204" i="7"/>
  <c r="K167" i="7"/>
  <c r="K580" i="7"/>
  <c r="K582" i="7" s="1"/>
  <c r="K584" i="7" s="1"/>
  <c r="K68" i="7"/>
  <c r="AG118" i="7"/>
  <c r="W204" i="7"/>
  <c r="W167" i="7"/>
  <c r="W68" i="7"/>
  <c r="W77" i="7" s="1"/>
  <c r="W117" i="7" s="1"/>
  <c r="AL118" i="7"/>
  <c r="AM118" i="7"/>
  <c r="Y167" i="7"/>
  <c r="Y68" i="7"/>
  <c r="Y77" i="7" s="1"/>
  <c r="Y117" i="7" s="1"/>
  <c r="Y204" i="7"/>
  <c r="Z204" i="7"/>
  <c r="Z167" i="7"/>
  <c r="Z68" i="7"/>
  <c r="Z77" i="7" s="1"/>
  <c r="Z117" i="7" s="1"/>
  <c r="S167" i="7"/>
  <c r="S204" i="7"/>
  <c r="S68" i="7"/>
  <c r="O167" i="7"/>
  <c r="O580" i="7"/>
  <c r="O582" i="7" s="1"/>
  <c r="O584" i="7" s="1"/>
  <c r="O204" i="7"/>
  <c r="O68" i="7"/>
  <c r="I68" i="7"/>
  <c r="I204" i="7"/>
  <c r="I167" i="7"/>
  <c r="I580" i="7"/>
  <c r="I582" i="7" s="1"/>
  <c r="I584" i="7" s="1"/>
  <c r="AB118" i="7"/>
  <c r="AD118" i="7"/>
  <c r="AE118" i="7"/>
  <c r="V68" i="7"/>
  <c r="V204" i="7"/>
  <c r="V167" i="7"/>
  <c r="AO118" i="7"/>
  <c r="X167" i="7"/>
  <c r="X68" i="7"/>
  <c r="X77" i="7" s="1"/>
  <c r="X117" i="7" s="1"/>
  <c r="X204" i="7"/>
  <c r="AI118" i="7"/>
  <c r="AK118" i="7"/>
  <c r="AJ118" i="7"/>
  <c r="P68" i="7"/>
  <c r="P204" i="7"/>
  <c r="P167" i="7"/>
  <c r="AA117" i="7" l="1"/>
  <c r="AA118" i="7" s="1"/>
  <c r="V714" i="7"/>
  <c r="V599" i="7"/>
  <c r="V90" i="7" s="1"/>
  <c r="V96" i="7" s="1"/>
  <c r="V102" i="7" s="1"/>
  <c r="U90" i="7"/>
  <c r="U96" i="7" s="1"/>
  <c r="U102" i="7" s="1"/>
  <c r="U75" i="7"/>
  <c r="U168" i="7"/>
  <c r="U205" i="7"/>
  <c r="X118" i="7"/>
  <c r="Z118" i="7"/>
  <c r="Y118" i="7"/>
  <c r="W118" i="7"/>
  <c r="V205" i="7" l="1"/>
  <c r="V168" i="7"/>
  <c r="V75" i="7"/>
  <c r="U206" i="7" l="1"/>
  <c r="U76" i="7"/>
  <c r="U77" i="7" s="1"/>
  <c r="U169" i="7"/>
  <c r="U111" i="7" l="1"/>
  <c r="U112" i="7" s="1"/>
  <c r="U117"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8" i="7" l="1"/>
  <c r="AG208" i="7"/>
  <c r="AG130" i="7"/>
  <c r="AH208" i="7"/>
  <c r="AH130" i="7"/>
  <c r="AK208" i="7"/>
  <c r="AK130" i="7"/>
  <c r="AL130" i="7"/>
  <c r="AL208" i="7"/>
  <c r="AI208" i="7"/>
  <c r="AI130" i="7"/>
  <c r="AJ208" i="7"/>
  <c r="AJ130" i="7"/>
  <c r="AO208" i="7"/>
  <c r="AO130" i="7"/>
  <c r="AP208" i="7"/>
  <c r="AP130" i="7"/>
  <c r="AM208" i="7"/>
  <c r="AM130" i="7"/>
  <c r="AN208" i="7"/>
  <c r="AN130" i="7"/>
  <c r="AK207" i="7"/>
  <c r="AJ207" i="7"/>
  <c r="AG207" i="7"/>
  <c r="AI207" i="7"/>
  <c r="AL207" i="7"/>
  <c r="AO207" i="7"/>
  <c r="AH207" i="7"/>
  <c r="AN207" i="7"/>
  <c r="AP207" i="7"/>
  <c r="AM207" i="7"/>
  <c r="V76" i="7" l="1"/>
  <c r="V77"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4" i="7" s="1"/>
  <c r="AP241" i="7"/>
  <c r="AP144" i="7" s="1"/>
  <c r="AG241" i="7"/>
  <c r="AG144" i="7" s="1"/>
  <c r="AI241" i="7"/>
  <c r="AI144" i="7" s="1"/>
  <c r="AM241" i="7"/>
  <c r="AM144" i="7" s="1"/>
  <c r="AO241" i="7"/>
  <c r="AO144" i="7" s="1"/>
  <c r="AL241" i="7"/>
  <c r="AL144" i="7" s="1"/>
  <c r="AH241" i="7"/>
  <c r="AH144" i="7" s="1"/>
  <c r="AJ241" i="7"/>
  <c r="AJ144" i="7" s="1"/>
  <c r="AN24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0" i="7" l="1"/>
  <c r="AD208" i="7"/>
  <c r="AD211" i="7" s="1"/>
  <c r="AD239" i="7" s="1"/>
  <c r="AB208" i="7"/>
  <c r="AB211" i="7" s="1"/>
  <c r="AB239" i="7" s="1"/>
  <c r="AB130" i="7"/>
  <c r="AE130" i="7"/>
  <c r="AE208" i="7"/>
  <c r="AE211" i="7" s="1"/>
  <c r="AE239" i="7" s="1"/>
  <c r="AF208" i="7"/>
  <c r="AF211" i="7" s="1"/>
  <c r="AF239" i="7" s="1"/>
  <c r="AF130" i="7"/>
  <c r="AC130" i="7"/>
  <c r="AC208" i="7"/>
  <c r="AC211" i="7" s="1"/>
  <c r="AC239" i="7" s="1"/>
  <c r="AB241" i="7" l="1"/>
  <c r="AB144" i="7" s="1"/>
  <c r="AC241" i="7"/>
  <c r="AC144" i="7" s="1"/>
  <c r="AD241" i="7"/>
  <c r="AD144" i="7" s="1"/>
  <c r="AF241" i="7"/>
  <c r="AF144" i="7" s="1"/>
  <c r="AE241" i="7"/>
  <c r="AE144" i="7" s="1"/>
  <c r="AD131" i="7" l="1"/>
  <c r="AD132" i="7" s="1"/>
  <c r="AD133" i="7" s="1"/>
  <c r="AC131" i="7"/>
  <c r="AC132" i="7" s="1"/>
  <c r="AC133" i="7" s="1"/>
  <c r="AE131" i="7"/>
  <c r="AE132" i="7" s="1"/>
  <c r="AE133" i="7" s="1"/>
  <c r="AB131" i="7"/>
  <c r="AB132" i="7" s="1"/>
  <c r="AB133" i="7" s="1"/>
  <c r="AF131" i="7"/>
  <c r="AF132" i="7" s="1"/>
  <c r="AF133" i="7" s="1"/>
  <c r="L574" i="7"/>
  <c r="I574" i="7"/>
  <c r="R574" i="7"/>
  <c r="O574" i="7"/>
  <c r="T574" i="7"/>
  <c r="K574" i="7"/>
  <c r="G574" i="7"/>
  <c r="S574" i="7"/>
  <c r="N574" i="7"/>
  <c r="D574" i="7"/>
  <c r="E574" i="7"/>
  <c r="F574" i="7"/>
  <c r="M574" i="7"/>
  <c r="P574" i="7"/>
  <c r="Q574" i="7"/>
  <c r="H574" i="7"/>
  <c r="J574" i="7"/>
  <c r="C574" i="7"/>
  <c r="B595" i="7" l="1"/>
  <c r="F20" i="1" s="1"/>
  <c r="C587" i="7"/>
  <c r="Q587" i="7"/>
  <c r="E587" i="7"/>
  <c r="G587" i="7"/>
  <c r="R587" i="7"/>
  <c r="P587" i="7"/>
  <c r="D587" i="7"/>
  <c r="K587" i="7"/>
  <c r="I587" i="7"/>
  <c r="M587" i="7"/>
  <c r="N587" i="7"/>
  <c r="T587" i="7"/>
  <c r="L587" i="7"/>
  <c r="J587" i="7"/>
  <c r="H587" i="7"/>
  <c r="F587" i="7"/>
  <c r="S587" i="7"/>
  <c r="O587" i="7"/>
  <c r="B587" i="7" l="1"/>
  <c r="N713" i="7"/>
  <c r="S90" i="7"/>
  <c r="S96" i="7" s="1"/>
  <c r="S102" i="7" s="1"/>
  <c r="O713" i="7"/>
  <c r="J714" i="7"/>
  <c r="G713" i="7"/>
  <c r="B713" i="7"/>
  <c r="L713" i="7"/>
  <c r="J713" i="7"/>
  <c r="C713" i="7"/>
  <c r="H713" i="7"/>
  <c r="K713" i="7"/>
  <c r="Q713" i="7"/>
  <c r="M713" i="7"/>
  <c r="F714" i="7" l="1"/>
  <c r="F168" i="7" s="1"/>
  <c r="E713" i="7"/>
  <c r="S599" i="7"/>
  <c r="R713" i="7"/>
  <c r="E714" i="7"/>
  <c r="E168" i="7" s="1"/>
  <c r="D713" i="7"/>
  <c r="G599" i="7"/>
  <c r="F713" i="7"/>
  <c r="Q714" i="7"/>
  <c r="Q205" i="7" s="1"/>
  <c r="P713" i="7"/>
  <c r="T599" i="7"/>
  <c r="T90" i="7" s="1"/>
  <c r="T96" i="7" s="1"/>
  <c r="T102" i="7" s="1"/>
  <c r="S713" i="7"/>
  <c r="J599" i="7"/>
  <c r="I713" i="7"/>
  <c r="T714" i="7"/>
  <c r="T205" i="7" s="1"/>
  <c r="E599" i="7"/>
  <c r="E90" i="7" s="1"/>
  <c r="E96" i="7" s="1"/>
  <c r="E102" i="7" s="1"/>
  <c r="S714" i="7"/>
  <c r="S168" i="7" s="1"/>
  <c r="G714" i="7"/>
  <c r="G205" i="7" s="1"/>
  <c r="F599" i="7"/>
  <c r="F90" i="7" s="1"/>
  <c r="F96" i="7" s="1"/>
  <c r="F102" i="7" s="1"/>
  <c r="Q599" i="7"/>
  <c r="B108" i="7"/>
  <c r="B109" i="7" s="1"/>
  <c r="B577" i="7"/>
  <c r="L599" i="7"/>
  <c r="L90" i="7" s="1"/>
  <c r="L96" i="7" s="1"/>
  <c r="L102" i="7" s="1"/>
  <c r="L714" i="7"/>
  <c r="C90" i="7"/>
  <c r="C96" i="7" s="1"/>
  <c r="C102" i="7" s="1"/>
  <c r="C714" i="7"/>
  <c r="J168" i="7"/>
  <c r="J205" i="7"/>
  <c r="J75" i="7"/>
  <c r="N599" i="7"/>
  <c r="N714" i="7"/>
  <c r="I599" i="7"/>
  <c r="I90" i="7" s="1"/>
  <c r="I96" i="7" s="1"/>
  <c r="I102" i="7" s="1"/>
  <c r="I714" i="7"/>
  <c r="K599" i="7"/>
  <c r="K90" i="7" s="1"/>
  <c r="K96" i="7" s="1"/>
  <c r="K102" i="7" s="1"/>
  <c r="J90" i="7"/>
  <c r="J96" i="7" s="1"/>
  <c r="J102" i="7" s="1"/>
  <c r="K714" i="7"/>
  <c r="H599" i="7"/>
  <c r="H90" i="7" s="1"/>
  <c r="H96" i="7" s="1"/>
  <c r="H102" i="7" s="1"/>
  <c r="G90" i="7"/>
  <c r="G96" i="7" s="1"/>
  <c r="G102" i="7" s="1"/>
  <c r="H714" i="7"/>
  <c r="O599" i="7"/>
  <c r="N90" i="7"/>
  <c r="N96" i="7" s="1"/>
  <c r="N102" i="7" s="1"/>
  <c r="O714" i="7"/>
  <c r="R599" i="7"/>
  <c r="R90" i="7" s="1"/>
  <c r="R96" i="7" s="1"/>
  <c r="R102" i="7" s="1"/>
  <c r="Q90" i="7"/>
  <c r="Q96" i="7" s="1"/>
  <c r="Q102" i="7" s="1"/>
  <c r="R714" i="7"/>
  <c r="D599" i="7"/>
  <c r="D90" i="7" s="1"/>
  <c r="D96" i="7" s="1"/>
  <c r="D102" i="7" s="1"/>
  <c r="D714" i="7"/>
  <c r="M599" i="7"/>
  <c r="M90" i="7" s="1"/>
  <c r="M96" i="7" s="1"/>
  <c r="M102" i="7" s="1"/>
  <c r="M714" i="7"/>
  <c r="P599" i="7"/>
  <c r="P90" i="7" s="1"/>
  <c r="P96" i="7" s="1"/>
  <c r="P102" i="7" s="1"/>
  <c r="O90" i="7"/>
  <c r="O96" i="7" s="1"/>
  <c r="O102" i="7" s="1"/>
  <c r="P714" i="7"/>
  <c r="F75" i="7" l="1"/>
  <c r="Q168" i="7"/>
  <c r="E205" i="7"/>
  <c r="F205" i="7"/>
  <c r="Q75" i="7"/>
  <c r="E75" i="7"/>
  <c r="B90" i="7"/>
  <c r="B96" i="7" s="1"/>
  <c r="B102" i="7" s="1"/>
  <c r="C389" i="7" s="1"/>
  <c r="F389" i="7" s="1"/>
  <c r="T168" i="7"/>
  <c r="T75" i="7"/>
  <c r="G75" i="7"/>
  <c r="S75" i="7"/>
  <c r="G168" i="7"/>
  <c r="S205" i="7"/>
  <c r="C575" i="7"/>
  <c r="C576" i="7" s="1"/>
  <c r="F19" i="1"/>
  <c r="M168" i="7"/>
  <c r="M205" i="7"/>
  <c r="M75" i="7"/>
  <c r="I205" i="7"/>
  <c r="I168" i="7"/>
  <c r="I75" i="7"/>
  <c r="L168" i="7"/>
  <c r="L75" i="7"/>
  <c r="L205" i="7"/>
  <c r="H205" i="7"/>
  <c r="H168" i="7"/>
  <c r="H75" i="7"/>
  <c r="K205" i="7"/>
  <c r="K168" i="7"/>
  <c r="K75" i="7"/>
  <c r="R168" i="7"/>
  <c r="R205" i="7"/>
  <c r="R75" i="7"/>
  <c r="O75" i="7"/>
  <c r="O205" i="7"/>
  <c r="O168" i="7"/>
  <c r="C205" i="7"/>
  <c r="C168" i="7"/>
  <c r="C75" i="7"/>
  <c r="P168" i="7"/>
  <c r="P75" i="7"/>
  <c r="P205" i="7"/>
  <c r="D168" i="7"/>
  <c r="D75" i="7"/>
  <c r="D205" i="7"/>
  <c r="N168" i="7"/>
  <c r="N205" i="7"/>
  <c r="N75" i="7"/>
  <c r="C253" i="7" l="1"/>
  <c r="F253" i="7" s="1"/>
  <c r="C252" i="7"/>
  <c r="F252" i="7" s="1"/>
  <c r="C251" i="7"/>
  <c r="F251" i="7" s="1"/>
  <c r="C249" i="7"/>
  <c r="F249" i="7" s="1"/>
  <c r="C388" i="7"/>
  <c r="F388" i="7" s="1"/>
  <c r="B110" i="7"/>
  <c r="B116" i="7" s="1"/>
  <c r="C387" i="7"/>
  <c r="F387" i="7" s="1"/>
  <c r="C385" i="7"/>
  <c r="F385" i="7" s="1"/>
  <c r="F17" i="1"/>
  <c r="F18" i="1" s="1"/>
  <c r="C386" i="7"/>
  <c r="F386" i="7" s="1"/>
  <c r="C248" i="7"/>
  <c r="F248" i="7" s="1"/>
  <c r="C250" i="7"/>
  <c r="F250" i="7" s="1"/>
  <c r="C384" i="7"/>
  <c r="F384" i="7" s="1"/>
  <c r="C383" i="7"/>
  <c r="C247" i="7"/>
  <c r="C169" i="7"/>
  <c r="C76" i="7"/>
  <c r="C77" i="7" s="1"/>
  <c r="C206" i="7"/>
  <c r="F383" i="7" l="1"/>
  <c r="F390" i="7" s="1"/>
  <c r="C390" i="7"/>
  <c r="C254" i="7"/>
  <c r="F247" i="7"/>
  <c r="F254" i="7" s="1"/>
  <c r="B112" i="7"/>
  <c r="B117" i="7" s="1"/>
  <c r="B118" i="7" s="1"/>
  <c r="B133" i="7" s="1"/>
  <c r="C111" i="7"/>
  <c r="C112" i="7" s="1"/>
  <c r="C117" i="7" s="1"/>
  <c r="C118" i="7" s="1"/>
  <c r="C577" i="7"/>
  <c r="D575" i="7" s="1"/>
  <c r="D576" i="7" s="1"/>
  <c r="B144" i="7"/>
  <c r="H389" i="7" l="1"/>
  <c r="K389" i="7" s="1"/>
  <c r="L389" i="7" s="1"/>
  <c r="I390" i="7"/>
  <c r="H253" i="7"/>
  <c r="K253" i="7" s="1"/>
  <c r="L253" i="7" s="1"/>
  <c r="I254" i="7"/>
  <c r="D76" i="7"/>
  <c r="D77"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1" i="7"/>
  <c r="D112" i="7" s="1"/>
  <c r="D117" i="7" s="1"/>
  <c r="D118" i="7" s="1"/>
  <c r="D577" i="7"/>
  <c r="E575" i="7" s="1"/>
  <c r="E576" i="7" s="1"/>
  <c r="K383" i="7"/>
  <c r="L383" i="7" s="1"/>
  <c r="C122" i="7"/>
  <c r="I248" i="7"/>
  <c r="J248" i="7" s="1"/>
  <c r="I249" i="7"/>
  <c r="J249" i="7" s="1"/>
  <c r="I252" i="7"/>
  <c r="J252" i="7" s="1"/>
  <c r="I251" i="7"/>
  <c r="J251" i="7" s="1"/>
  <c r="I247" i="7"/>
  <c r="J247" i="7" s="1"/>
  <c r="I250" i="7"/>
  <c r="J250" i="7" s="1"/>
  <c r="C123"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1" i="7"/>
  <c r="E112" i="7" s="1"/>
  <c r="E206" i="7"/>
  <c r="E76" i="7"/>
  <c r="E77" i="7" s="1"/>
  <c r="N250" i="7"/>
  <c r="O250" i="7" s="1"/>
  <c r="Q250" i="7" s="1"/>
  <c r="Q384" i="7"/>
  <c r="C124"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E57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7" i="7"/>
  <c r="E118" i="7" s="1"/>
  <c r="F575" i="7"/>
  <c r="F576"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6" i="7"/>
  <c r="F77"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1" i="7"/>
  <c r="F112" i="7" s="1"/>
  <c r="F117" i="7" s="1"/>
  <c r="F118" i="7" s="1"/>
  <c r="F577" i="7"/>
  <c r="Q383" i="7"/>
  <c r="Q390" i="7" s="1"/>
  <c r="D170" i="7" l="1"/>
  <c r="D171" i="7" s="1"/>
  <c r="D199" i="7" s="1"/>
  <c r="D201" i="7" s="1"/>
  <c r="D130" i="7" s="1"/>
  <c r="B296" i="7" a="1"/>
  <c r="B296" i="7" s="1"/>
  <c r="Y208" i="7"/>
  <c r="Y130" i="7"/>
  <c r="V208" i="7"/>
  <c r="V130" i="7"/>
  <c r="U208" i="7"/>
  <c r="U130" i="7"/>
  <c r="C170" i="7"/>
  <c r="C171" i="7" s="1"/>
  <c r="C199" i="7" s="1"/>
  <c r="C201" i="7" s="1"/>
  <c r="E208" i="7"/>
  <c r="E130" i="7"/>
  <c r="F208" i="7"/>
  <c r="F130"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0" i="7"/>
  <c r="X208" i="7"/>
  <c r="X130" i="7"/>
  <c r="G575" i="7"/>
  <c r="G576" i="7" s="1"/>
  <c r="Z208" i="7"/>
  <c r="Z130" i="7"/>
  <c r="AA208" i="7"/>
  <c r="AA130" i="7"/>
  <c r="D208" i="7" l="1"/>
  <c r="D211" i="7" s="1"/>
  <c r="D239" i="7" s="1"/>
  <c r="Y211" i="7"/>
  <c r="Y239" i="7" s="1"/>
  <c r="U211" i="7"/>
  <c r="U239" i="7" s="1"/>
  <c r="V211" i="7"/>
  <c r="V239" i="7" s="1"/>
  <c r="E211" i="7"/>
  <c r="E239" i="7" s="1"/>
  <c r="E241" i="7" s="1"/>
  <c r="E144" i="7" s="1"/>
  <c r="F211" i="7"/>
  <c r="F239" i="7" s="1"/>
  <c r="F241" i="7" s="1"/>
  <c r="F144" i="7" s="1"/>
  <c r="G169" i="7"/>
  <c r="G171" i="7" s="1"/>
  <c r="G199" i="7" s="1"/>
  <c r="G201" i="7" s="1"/>
  <c r="G76" i="7"/>
  <c r="G77" i="7" s="1"/>
  <c r="G206" i="7"/>
  <c r="X211" i="7"/>
  <c r="X239" i="7" s="1"/>
  <c r="W211" i="7"/>
  <c r="W239" i="7" s="1"/>
  <c r="C208" i="7"/>
  <c r="C130" i="7"/>
  <c r="B424" i="7" a="1"/>
  <c r="B424" i="7" s="1"/>
  <c r="AA211" i="7"/>
  <c r="AA239" i="7" s="1"/>
  <c r="Z211" i="7"/>
  <c r="Z239" i="7" s="1"/>
  <c r="AA241" i="7" l="1"/>
  <c r="AA144" i="7" s="1"/>
  <c r="W241" i="7"/>
  <c r="W144" i="7" s="1"/>
  <c r="V241" i="7"/>
  <c r="V144" i="7" s="1"/>
  <c r="D241" i="7"/>
  <c r="D144" i="7" s="1"/>
  <c r="X241" i="7"/>
  <c r="X144" i="7" s="1"/>
  <c r="U241" i="7"/>
  <c r="U144" i="7" s="1"/>
  <c r="Z241" i="7"/>
  <c r="Z144" i="7" s="1"/>
  <c r="Y241" i="7"/>
  <c r="Y144" i="7" s="1"/>
  <c r="F131" i="7"/>
  <c r="F132" i="7" s="1"/>
  <c r="F133" i="7" s="1"/>
  <c r="E131" i="7"/>
  <c r="E132" i="7" s="1"/>
  <c r="E133" i="7" s="1"/>
  <c r="B432" i="7" a="1"/>
  <c r="B432" i="7" s="1"/>
  <c r="C207" i="7"/>
  <c r="C211" i="7" s="1"/>
  <c r="C239" i="7" s="1"/>
  <c r="G111" i="7"/>
  <c r="G112" i="7" s="1"/>
  <c r="G117" i="7" s="1"/>
  <c r="G118" i="7" s="1"/>
  <c r="G577" i="7"/>
  <c r="G130" i="7"/>
  <c r="G208" i="7"/>
  <c r="G211" i="7" s="1"/>
  <c r="G23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1" i="7"/>
  <c r="G144" i="7" s="1"/>
  <c r="C241" i="7"/>
  <c r="C144" i="7" s="1"/>
  <c r="H575" i="7"/>
  <c r="H576" i="7" s="1"/>
  <c r="C131" i="7" l="1"/>
  <c r="C132" i="7" s="1"/>
  <c r="C133" i="7" s="1"/>
  <c r="G131" i="7"/>
  <c r="G132" i="7" s="1"/>
  <c r="G133" i="7" s="1"/>
  <c r="H206" i="7"/>
  <c r="H76" i="7"/>
  <c r="H77" i="7" s="1"/>
  <c r="H169" i="7"/>
  <c r="H171" i="7" s="1"/>
  <c r="H199" i="7" s="1"/>
  <c r="H201" i="7" s="1"/>
  <c r="E137" i="7" l="1"/>
  <c r="F137" i="7"/>
  <c r="D137" i="7"/>
  <c r="C137" i="7"/>
  <c r="C138" i="7" s="1"/>
  <c r="G137" i="7"/>
  <c r="H111" i="7"/>
  <c r="H112" i="7" s="1"/>
  <c r="H117" i="7" s="1"/>
  <c r="H118" i="7" s="1"/>
  <c r="H577" i="7"/>
  <c r="H208" i="7"/>
  <c r="H211" i="7" s="1"/>
  <c r="H239" i="7" s="1"/>
  <c r="H130" i="7"/>
  <c r="F138" i="7" l="1"/>
  <c r="G138" i="7"/>
  <c r="D138" i="7"/>
  <c r="E138" i="7"/>
  <c r="H241" i="7"/>
  <c r="H144" i="7" s="1"/>
  <c r="I575" i="7"/>
  <c r="I576" i="7" s="1"/>
  <c r="F139" i="7" l="1"/>
  <c r="G139" i="7"/>
  <c r="E139" i="7"/>
  <c r="D139" i="7"/>
  <c r="C139" i="7"/>
  <c r="H131" i="7"/>
  <c r="H132" i="7" s="1"/>
  <c r="H133" i="7" s="1"/>
  <c r="I206" i="7"/>
  <c r="I76" i="7"/>
  <c r="I77" i="7" s="1"/>
  <c r="I169" i="7"/>
  <c r="I171" i="7" s="1"/>
  <c r="I199" i="7" s="1"/>
  <c r="I201" i="7" s="1"/>
  <c r="H137" i="7" l="1"/>
  <c r="H138" i="7" s="1"/>
  <c r="I208" i="7"/>
  <c r="I211" i="7" s="1"/>
  <c r="I239" i="7" s="1"/>
  <c r="I130" i="7"/>
  <c r="I111" i="7"/>
  <c r="I112" i="7" s="1"/>
  <c r="I117" i="7" s="1"/>
  <c r="I118" i="7" s="1"/>
  <c r="I577" i="7"/>
  <c r="H139" i="7" l="1"/>
  <c r="I241" i="7"/>
  <c r="I144" i="7" s="1"/>
  <c r="J575" i="7"/>
  <c r="J576" i="7" s="1"/>
  <c r="I131" i="7" l="1"/>
  <c r="I132" i="7" s="1"/>
  <c r="I133" i="7" s="1"/>
  <c r="J76" i="7"/>
  <c r="J77" i="7" s="1"/>
  <c r="J206" i="7"/>
  <c r="J169" i="7"/>
  <c r="J171" i="7" s="1"/>
  <c r="J199" i="7" s="1"/>
  <c r="J201" i="7" s="1"/>
  <c r="I137" i="7" l="1"/>
  <c r="I138" i="7" s="1"/>
  <c r="J111" i="7"/>
  <c r="J112" i="7" s="1"/>
  <c r="J117" i="7" s="1"/>
  <c r="J118" i="7" s="1"/>
  <c r="J577" i="7"/>
  <c r="J208" i="7"/>
  <c r="J211" i="7" s="1"/>
  <c r="J239" i="7" s="1"/>
  <c r="J130" i="7"/>
  <c r="I139" i="7" l="1"/>
  <c r="J241" i="7"/>
  <c r="J144" i="7" s="1"/>
  <c r="K575" i="7"/>
  <c r="K576" i="7" s="1"/>
  <c r="J131" i="7" l="1"/>
  <c r="J132" i="7" s="1"/>
  <c r="J133" i="7" s="1"/>
  <c r="K169" i="7"/>
  <c r="K171" i="7" s="1"/>
  <c r="K199" i="7" s="1"/>
  <c r="K201" i="7" s="1"/>
  <c r="K206" i="7"/>
  <c r="K76" i="7"/>
  <c r="K77" i="7" s="1"/>
  <c r="J137" i="7" l="1"/>
  <c r="J138" i="7" s="1"/>
  <c r="K208" i="7"/>
  <c r="K211" i="7" s="1"/>
  <c r="K239" i="7" s="1"/>
  <c r="K130" i="7"/>
  <c r="K111" i="7"/>
  <c r="K112" i="7" s="1"/>
  <c r="K117" i="7" s="1"/>
  <c r="K118" i="7" s="1"/>
  <c r="K577" i="7"/>
  <c r="J139" i="7" l="1"/>
  <c r="K241" i="7"/>
  <c r="K144" i="7" s="1"/>
  <c r="L575" i="7"/>
  <c r="L576" i="7" s="1"/>
  <c r="K131" i="7" l="1"/>
  <c r="K132" i="7" s="1"/>
  <c r="K133" i="7" s="1"/>
  <c r="L206" i="7"/>
  <c r="L169" i="7"/>
  <c r="L171" i="7" s="1"/>
  <c r="L199" i="7" s="1"/>
  <c r="L201" i="7" s="1"/>
  <c r="L76" i="7"/>
  <c r="L77" i="7" s="1"/>
  <c r="K137" i="7" l="1"/>
  <c r="K138" i="7" s="1"/>
  <c r="K139" i="7" s="1"/>
  <c r="L130" i="7"/>
  <c r="L208" i="7"/>
  <c r="L211" i="7" s="1"/>
  <c r="L239" i="7" s="1"/>
  <c r="L111" i="7"/>
  <c r="L112" i="7" s="1"/>
  <c r="L117" i="7" s="1"/>
  <c r="L118" i="7" s="1"/>
  <c r="L577" i="7"/>
  <c r="L241" i="7" l="1"/>
  <c r="L144" i="7" s="1"/>
  <c r="M575" i="7"/>
  <c r="M576" i="7" s="1"/>
  <c r="L131" i="7" l="1"/>
  <c r="L132" i="7" s="1"/>
  <c r="L133" i="7" s="1"/>
  <c r="M76" i="7"/>
  <c r="M77" i="7" s="1"/>
  <c r="M169" i="7"/>
  <c r="M171" i="7" s="1"/>
  <c r="M199" i="7" s="1"/>
  <c r="M201" i="7" s="1"/>
  <c r="M206" i="7"/>
  <c r="L137" i="7" l="1"/>
  <c r="L138" i="7" s="1"/>
  <c r="L139" i="7" s="1"/>
  <c r="M208" i="7"/>
  <c r="M211" i="7" s="1"/>
  <c r="M239" i="7" s="1"/>
  <c r="M130" i="7"/>
  <c r="M111" i="7"/>
  <c r="M112" i="7" s="1"/>
  <c r="M117" i="7" s="1"/>
  <c r="M118" i="7" s="1"/>
  <c r="M577" i="7"/>
  <c r="M241" i="7" l="1"/>
  <c r="M144" i="7" s="1"/>
  <c r="N575" i="7"/>
  <c r="N576" i="7" s="1"/>
  <c r="M131" i="7" l="1"/>
  <c r="M132" i="7" s="1"/>
  <c r="M133" i="7" s="1"/>
  <c r="N169" i="7"/>
  <c r="N171" i="7" s="1"/>
  <c r="N199" i="7" s="1"/>
  <c r="N201" i="7" s="1"/>
  <c r="N76" i="7"/>
  <c r="N77" i="7" s="1"/>
  <c r="N206" i="7"/>
  <c r="M137" i="7" l="1"/>
  <c r="M138" i="7" s="1"/>
  <c r="M139" i="7" s="1"/>
  <c r="N208" i="7"/>
  <c r="N211" i="7" s="1"/>
  <c r="N239" i="7" s="1"/>
  <c r="N130" i="7"/>
  <c r="N111" i="7"/>
  <c r="N112" i="7" s="1"/>
  <c r="N117" i="7" s="1"/>
  <c r="N118" i="7" s="1"/>
  <c r="N577" i="7"/>
  <c r="N241" i="7" l="1"/>
  <c r="N144" i="7" s="1"/>
  <c r="O575" i="7"/>
  <c r="O576" i="7" s="1"/>
  <c r="N131" i="7" l="1"/>
  <c r="N132" i="7" s="1"/>
  <c r="N133" i="7" s="1"/>
  <c r="O76" i="7"/>
  <c r="O77" i="7" s="1"/>
  <c r="O206" i="7"/>
  <c r="O169" i="7"/>
  <c r="O171" i="7" s="1"/>
  <c r="O199" i="7" s="1"/>
  <c r="O201" i="7" s="1"/>
  <c r="N137" i="7" l="1"/>
  <c r="N138" i="7" s="1"/>
  <c r="N139" i="7" s="1"/>
  <c r="O111" i="7"/>
  <c r="O112" i="7" s="1"/>
  <c r="O117" i="7" s="1"/>
  <c r="O118" i="7" s="1"/>
  <c r="O577" i="7"/>
  <c r="O208" i="7"/>
  <c r="O211" i="7" s="1"/>
  <c r="O239" i="7" s="1"/>
  <c r="O130" i="7"/>
  <c r="O241" i="7" l="1"/>
  <c r="O144" i="7" s="1"/>
  <c r="P575" i="7"/>
  <c r="P576" i="7" s="1"/>
  <c r="O131" i="7" l="1"/>
  <c r="O132" i="7" s="1"/>
  <c r="O133" i="7" s="1"/>
  <c r="P76" i="7"/>
  <c r="P77" i="7" s="1"/>
  <c r="P206" i="7"/>
  <c r="P169" i="7"/>
  <c r="P171" i="7" s="1"/>
  <c r="P199" i="7" s="1"/>
  <c r="P201" i="7" s="1"/>
  <c r="O137" i="7" l="1"/>
  <c r="O138" i="7" s="1"/>
  <c r="O139" i="7" s="1"/>
  <c r="P111" i="7"/>
  <c r="P112" i="7" s="1"/>
  <c r="P117" i="7" s="1"/>
  <c r="P118" i="7" s="1"/>
  <c r="P577" i="7"/>
  <c r="P208" i="7"/>
  <c r="P211" i="7" s="1"/>
  <c r="P239" i="7" s="1"/>
  <c r="P130" i="7"/>
  <c r="P241" i="7" l="1"/>
  <c r="P144" i="7" s="1"/>
  <c r="Q575" i="7"/>
  <c r="Q576" i="7" s="1"/>
  <c r="P131" i="7" l="1"/>
  <c r="P132" i="7" s="1"/>
  <c r="P133" i="7" s="1"/>
  <c r="Q76" i="7"/>
  <c r="Q77" i="7" s="1"/>
  <c r="Q206" i="7"/>
  <c r="Q169" i="7"/>
  <c r="Q171" i="7" s="1"/>
  <c r="Q199" i="7" s="1"/>
  <c r="Q201" i="7" s="1"/>
  <c r="P137" i="7" l="1"/>
  <c r="P138" i="7" s="1"/>
  <c r="P139" i="7" s="1"/>
  <c r="Q111" i="7"/>
  <c r="Q112" i="7" s="1"/>
  <c r="Q117" i="7" s="1"/>
  <c r="Q118" i="7" s="1"/>
  <c r="Q577" i="7"/>
  <c r="Q208" i="7"/>
  <c r="Q211" i="7" s="1"/>
  <c r="Q239" i="7" s="1"/>
  <c r="Q130" i="7"/>
  <c r="Q241" i="7" l="1"/>
  <c r="Q144" i="7" s="1"/>
  <c r="R575" i="7"/>
  <c r="R576" i="7" s="1"/>
  <c r="Q131" i="7" l="1"/>
  <c r="Q132" i="7" s="1"/>
  <c r="Q133" i="7" s="1"/>
  <c r="R169" i="7"/>
  <c r="R171" i="7" s="1"/>
  <c r="R199" i="7" s="1"/>
  <c r="R201" i="7" s="1"/>
  <c r="R206" i="7"/>
  <c r="R76" i="7"/>
  <c r="R77" i="7" s="1"/>
  <c r="Q137" i="7" l="1"/>
  <c r="Q138" i="7" s="1"/>
  <c r="Q139" i="7" s="1"/>
  <c r="R130" i="7"/>
  <c r="R208" i="7"/>
  <c r="R211" i="7" s="1"/>
  <c r="R239" i="7" s="1"/>
  <c r="R111" i="7"/>
  <c r="R112" i="7" s="1"/>
  <c r="R117" i="7" s="1"/>
  <c r="R118" i="7" s="1"/>
  <c r="R577" i="7"/>
  <c r="R241" i="7" l="1"/>
  <c r="R144" i="7" s="1"/>
  <c r="S575" i="7"/>
  <c r="S576" i="7" s="1"/>
  <c r="R131" i="7" l="1"/>
  <c r="R132" i="7" s="1"/>
  <c r="R133" i="7" s="1"/>
  <c r="S76" i="7"/>
  <c r="S77" i="7" s="1"/>
  <c r="S206" i="7"/>
  <c r="S169" i="7"/>
  <c r="S171" i="7" s="1"/>
  <c r="S199" i="7" s="1"/>
  <c r="S201" i="7" s="1"/>
  <c r="R137" i="7" l="1"/>
  <c r="R138" i="7" s="1"/>
  <c r="R139" i="7" s="1"/>
  <c r="S111" i="7"/>
  <c r="S112" i="7" s="1"/>
  <c r="S117" i="7" s="1"/>
  <c r="S118" i="7" s="1"/>
  <c r="S577" i="7"/>
  <c r="S208" i="7"/>
  <c r="S211" i="7" s="1"/>
  <c r="S239" i="7" s="1"/>
  <c r="S130" i="7"/>
  <c r="S241" i="7" l="1"/>
  <c r="S144" i="7" s="1"/>
  <c r="T575" i="7"/>
  <c r="T576" i="7" s="1"/>
  <c r="S131" i="7" l="1"/>
  <c r="S132" i="7" s="1"/>
  <c r="S133" i="7" s="1"/>
  <c r="T76" i="7"/>
  <c r="T77" i="7" s="1"/>
  <c r="T169" i="7"/>
  <c r="T171" i="7" s="1"/>
  <c r="T199" i="7" s="1"/>
  <c r="T201" i="7" s="1"/>
  <c r="T206" i="7"/>
  <c r="S137" i="7" l="1"/>
  <c r="S138" i="7" s="1"/>
  <c r="S139" i="7" s="1"/>
  <c r="T111" i="7"/>
  <c r="T112" i="7" s="1"/>
  <c r="T117" i="7" s="1"/>
  <c r="T118" i="7" s="1"/>
  <c r="T577" i="7"/>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T208" i="7"/>
  <c r="T211" i="7" s="1"/>
  <c r="T239" i="7" s="1"/>
  <c r="T130" i="7"/>
  <c r="T241"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<sst xmlns="http://schemas.openxmlformats.org/spreadsheetml/2006/main" count="764" uniqueCount="413">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</sst>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332</v>
      </c>
      <c r="F5" s="9"/>
      <c r="H5" s="9"/>
      <c r="I5" s="162"/>
      <c r="J5" s="9"/>
      <c r="K5" s="108"/>
      <c r="L5" s="108"/>
      <c r="M5" s="108"/>
      <c r="N5" s="108"/>
    </row>
    <row r="6" spans="1:48" x14ac:dyDescent="0.2">
      <c r="B6" s="51" t="s">
        <v>160</v>
      </c>
      <c r="C6" s="239">
        <v>0</v>
      </c>
      <c r="D6" s="7"/>
      <c r="E6" s="331" t="s">
        <v>265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263</v>
      </c>
      <c r="F11" s="271">
        <f>'Cash Flow'!B154</f>
        <v>0</v>
      </c>
      <c r="G11" s="162"/>
      <c r="H11" s="162"/>
      <c r="I11" s="244"/>
      <c r="J11" s="162"/>
      <c r="K11" s="9"/>
      <c r="M11" s="128"/>
      <c r="N11" s="124"/>
      <c r="P11" s="9"/>
    </row>
    <row r="12" spans="1:48" x14ac:dyDescent="0.2">
      <c r="B12" s="115" t="s">
        <v>186</v>
      </c>
      <c r="C12" s="142">
        <v>0</v>
      </c>
      <c r="D12" s="7"/>
      <c r="E12" s="266" t="s">
        <v>258</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Flow'!B2:AP137,136)</f>
        <v>0</v>
      </c>
      <c r="G14" s="162"/>
      <c r="H14" s="162"/>
      <c r="I14" s="244"/>
      <c r="J14" s="162"/>
      <c r="K14" s="9"/>
      <c r="M14" s="128"/>
      <c r="N14" s="124"/>
      <c r="P14" s="9"/>
    </row>
    <row r="15" spans="1:48" ht="15" x14ac:dyDescent="0.25">
      <c r="B15" s="393"/>
      <c r="C15" s="394"/>
      <c r="D15" s="387"/>
      <c r="E15" s="266" t="s">
        <v>204</v>
      </c>
      <c r="F15" s="267">
        <f>'Cash Flow'!B139</f>
        <v>0</v>
      </c>
      <c r="G15" s="162"/>
      <c r="H15" s="162"/>
      <c r="I15" s="244"/>
      <c r="J15" s="162"/>
      <c r="K15" s="9"/>
      <c r="M15" s="128"/>
      <c r="N15" s="124"/>
      <c r="P15" s="9"/>
    </row>
    <row r="16" spans="1:48" ht="15" x14ac:dyDescent="0.25">
      <c r="B16" s="393"/>
      <c r="C16" s="394"/>
      <c r="D16" s="387"/>
      <c r="E16" s="266" t="s">
        <v>244</v>
      </c>
      <c r="F16" s="271">
        <f>HLOOKUP(analysis_period,'Cash Flow'!B2:AP137,136)</f>
        <v>0</v>
      </c>
      <c r="G16" s="162"/>
      <c r="H16" s="162"/>
      <c r="I16" s="244"/>
      <c r="J16" s="162"/>
      <c r="K16" s="9"/>
      <c r="M16" s="128"/>
      <c r="N16" s="124"/>
      <c r="P16" s="9"/>
    </row>
    <row r="17" spans="2:16" ht="15" x14ac:dyDescent="0.25">
      <c r="B17" s="393"/>
      <c r="C17" s="394"/>
      <c r="D17" s="387"/>
      <c r="E17" s="266" t="s">
        <v>286</v>
      </c>
      <c r="F17" s="267">
        <f>-'Cash Flow'!B102</f>
        <v>0</v>
      </c>
      <c r="G17" s="162"/>
      <c r="H17" s="162"/>
      <c r="I17" s="244"/>
      <c r="J17" s="162"/>
      <c r="K17" s="9"/>
      <c r="M17" s="128"/>
      <c r="N17" s="124"/>
      <c r="P17" s="9"/>
    </row>
    <row r="18" spans="2:16" ht="15" x14ac:dyDescent="0.25">
      <c r="B18" s="5" t="s">
        <v>391</v>
      </c>
      <c r="C18" s="147"/>
      <c r="D18" s="387"/>
      <c r="E18" s="266" t="s">
        <v>208</v>
      </c>
      <c r="F18" s="267">
        <f>F17-F19</f>
        <v>0</v>
      </c>
      <c r="G18" s="162"/>
      <c r="H18" s="162"/>
      <c r="I18" s="244"/>
      <c r="J18" s="162"/>
      <c r="K18" s="9"/>
      <c r="M18" s="128"/>
      <c r="N18" s="124"/>
      <c r="P18" s="9"/>
    </row>
    <row r="19" spans="2:16" ht="15" x14ac:dyDescent="0.25">
      <c r="B19" s="114" t="s">
        <v>393</v>
      </c>
      <c r="C19" s="141">
        <v>0</v>
      </c>
      <c r="D19" s="387"/>
      <c r="E19" s="266" t="s">
        <v>287</v>
      </c>
      <c r="F19" s="267">
        <f>'Cash Flow'!B577</f>
        <v>0</v>
      </c>
      <c r="G19" s="162"/>
      <c r="H19" s="162"/>
      <c r="I19" s="244"/>
      <c r="J19" s="162"/>
      <c r="K19" s="9"/>
      <c r="M19" s="128"/>
      <c r="N19" s="124"/>
      <c r="P19" s="9"/>
    </row>
    <row r="20" spans="2:16" ht="15" x14ac:dyDescent="0.25">
      <c r="B20" s="114" t="s">
        <v>392</v>
      </c>
      <c r="C20" s="141">
        <v>0</v>
      </c>
      <c r="D20" s="387"/>
      <c r="E20" s="51" t="s">
        <v>266</v>
      </c>
      <c r="F20" s="146">
        <f>'Cash Flow'!B595</f>
        <v>0</v>
      </c>
      <c r="G20" s="162"/>
      <c r="H20" s="162"/>
      <c r="I20" s="244"/>
      <c r="J20" s="162"/>
      <c r="K20" s="9"/>
      <c r="M20" s="128"/>
      <c r="N20" s="124"/>
      <c r="P20" s="9"/>
    </row>
    <row r="21" spans="2:16" ht="15" x14ac:dyDescent="0.25">
      <c r="B21" s="114" t="s">
        <v>394</v>
      </c>
      <c r="C21" s="141">
        <v>0</v>
      </c>
      <c r="D21" s="387"/>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340</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382"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339</v>
      </c>
      <c r="C35" s="383"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343</v>
      </c>
      <c r="C44" s="379">
        <f>AnnualTaxFederal</f>
        <v>0</v>
      </c>
      <c r="D44" s="7"/>
      <c r="E44" s="262"/>
      <c r="F44" s="244"/>
      <c r="G44" s="162"/>
      <c r="H44" s="162"/>
      <c r="I44" s="244"/>
      <c r="J44" s="162"/>
      <c r="K44" s="77"/>
      <c r="M44" s="128"/>
      <c r="N44" s="126"/>
    </row>
    <row r="45" spans="2:16" x14ac:dyDescent="0.2">
      <c r="B45" s="52" t="s">
        <v>344</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298</v>
      </c>
      <c r="C58" s="363"/>
      <c r="E58" s="9"/>
      <c r="G58" s="7"/>
      <c r="H58" s="7"/>
      <c r="I58" s="29"/>
      <c r="J58" s="9"/>
      <c r="K58" s="9"/>
      <c r="M58" s="128"/>
      <c r="N58" s="126"/>
      <c r="P58" s="7"/>
    </row>
    <row r="59" spans="2:16" x14ac:dyDescent="0.2">
      <c r="B59" s="332" t="s">
        <v>269</v>
      </c>
      <c r="C59" s="333" t="s">
        <v>181</v>
      </c>
      <c r="E59" s="9"/>
      <c r="G59" s="7"/>
      <c r="H59" s="7"/>
      <c r="I59" s="29"/>
      <c r="J59" s="9"/>
      <c r="K59" s="9"/>
      <c r="M59" s="128"/>
      <c r="N59" s="126"/>
      <c r="P59" s="7"/>
    </row>
    <row r="60" spans="2:16" x14ac:dyDescent="0.2">
      <c r="B60" s="332" t="s">
        <v>288</v>
      </c>
      <c r="C60" s="333" t="s">
        <v>290</v>
      </c>
      <c r="E60" s="9"/>
      <c r="G60" s="7"/>
      <c r="H60" s="7"/>
      <c r="I60" s="29"/>
      <c r="J60" s="9"/>
      <c r="K60" s="9"/>
      <c r="M60" s="128"/>
      <c r="N60" s="126"/>
      <c r="P60" s="7"/>
    </row>
    <row r="61" spans="2:16" x14ac:dyDescent="0.2">
      <c r="B61" s="332" t="s">
        <v>270</v>
      </c>
      <c r="C61" s="333">
        <v>0</v>
      </c>
      <c r="E61" s="9"/>
      <c r="G61" s="7"/>
      <c r="H61" s="7"/>
      <c r="I61" s="29"/>
      <c r="J61" s="9"/>
      <c r="K61" s="9"/>
      <c r="M61" s="128"/>
      <c r="N61" s="126"/>
      <c r="P61" s="7"/>
    </row>
    <row r="62" spans="2:16" ht="13.5" thickBot="1" x14ac:dyDescent="0.25">
      <c r="B62" s="334" t="s">
        <v>301</v>
      </c>
      <c r="C62" s="335" t="s">
        <v>300</v>
      </c>
      <c r="E62" s="9"/>
      <c r="G62" s="7"/>
      <c r="H62" s="7"/>
      <c r="I62" s="29"/>
      <c r="J62" s="9"/>
      <c r="K62" s="9"/>
      <c r="M62" s="128"/>
      <c r="N62" s="126"/>
      <c r="P62" s="7"/>
    </row>
    <row r="63" spans="2:16" x14ac:dyDescent="0.2">
      <c r="B63" s="311" t="s">
        <v>264</v>
      </c>
      <c r="C63" s="301"/>
      <c r="E63" s="160"/>
      <c r="G63" s="7"/>
      <c r="H63" s="7"/>
      <c r="I63" s="29"/>
      <c r="J63" s="9"/>
      <c r="K63" s="9"/>
      <c r="M63" s="128"/>
      <c r="N63" s="126"/>
      <c r="P63" s="7"/>
    </row>
    <row r="64" spans="2:16" x14ac:dyDescent="0.2">
      <c r="B64" s="52" t="s">
        <v>122</v>
      </c>
      <c r="C64" s="239">
        <v>0</v>
      </c>
      <c r="D64" s="110"/>
      <c r="E64" s="160"/>
      <c r="G64" s="7"/>
      <c r="H64" s="7"/>
      <c r="I64" s="29"/>
      <c r="J64" s="9"/>
      <c r="K64" s="9"/>
      <c r="M64" s="128"/>
      <c r="N64" s="126"/>
      <c r="P64" s="7"/>
    </row>
    <row r="65" spans="2:16" x14ac:dyDescent="0.2">
      <c r="B65" s="52" t="s">
        <v>299</v>
      </c>
      <c r="C65" s="239">
        <v>0</v>
      </c>
      <c r="D65" s="110"/>
      <c r="E65" s="160"/>
      <c r="G65" s="7"/>
      <c r="H65" s="7"/>
      <c r="I65" s="29"/>
      <c r="J65" s="9"/>
      <c r="K65" s="9"/>
      <c r="M65" s="128"/>
      <c r="N65" s="126"/>
      <c r="P65" s="7"/>
    </row>
    <row r="66" spans="2:16" x14ac:dyDescent="0.2">
      <c r="B66" s="52" t="s">
        <v>123</v>
      </c>
      <c r="C66" s="158">
        <v>0</v>
      </c>
      <c r="D66" s="110"/>
      <c r="E66" s="160"/>
      <c r="G66" s="7"/>
      <c r="H66" s="7"/>
      <c r="I66" s="29"/>
      <c r="J66" s="9"/>
      <c r="K66" s="9"/>
      <c r="M66" s="128"/>
      <c r="N66" s="126"/>
      <c r="P66" s="7"/>
    </row>
    <row r="67" spans="2:16" x14ac:dyDescent="0.2">
      <c r="B67" s="52" t="s">
        <v>124</v>
      </c>
      <c r="C67" s="145">
        <v>0</v>
      </c>
      <c r="D67" s="110"/>
      <c r="E67" s="209"/>
      <c r="G67" s="7"/>
      <c r="H67" s="7"/>
      <c r="I67" s="29"/>
      <c r="J67" s="9"/>
      <c r="K67" s="9"/>
      <c r="M67" s="128"/>
      <c r="N67" s="126"/>
      <c r="P67" s="7"/>
    </row>
    <row r="68" spans="2:16" x14ac:dyDescent="0.2">
      <c r="B68" s="52" t="s">
        <v>125</v>
      </c>
      <c r="C68" s="158">
        <v>0</v>
      </c>
      <c r="D68" s="110"/>
      <c r="E68" s="209"/>
      <c r="G68" s="7"/>
      <c r="H68" s="7"/>
      <c r="I68" s="29"/>
      <c r="J68" s="9"/>
      <c r="K68" s="9"/>
      <c r="M68" s="128"/>
      <c r="N68" s="126"/>
      <c r="P68" s="7"/>
    </row>
    <row r="69" spans="2:16" x14ac:dyDescent="0.2">
      <c r="B69" s="52" t="s">
        <v>271</v>
      </c>
      <c r="C69" s="272">
        <v>0</v>
      </c>
      <c r="D69" s="336"/>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126</v>
      </c>
      <c r="C71" s="138"/>
      <c r="G71" s="7"/>
      <c r="H71" s="7"/>
      <c r="I71" s="29"/>
      <c r="J71" s="9"/>
      <c r="K71" s="9"/>
      <c r="M71" s="128"/>
      <c r="N71" s="126"/>
      <c r="P71" s="7"/>
    </row>
    <row r="72" spans="2:16" x14ac:dyDescent="0.2">
      <c r="B72" s="51" t="s">
        <v>127</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139</v>
      </c>
      <c r="C74" s="138"/>
      <c r="H74" s="7"/>
      <c r="J74" s="9"/>
      <c r="K74" s="9"/>
      <c r="M74" s="128"/>
      <c r="N74" s="126"/>
      <c r="P74" s="7"/>
    </row>
    <row r="75" spans="2:16" x14ac:dyDescent="0.2">
      <c r="B75" s="51" t="s">
        <v>185</v>
      </c>
      <c r="C75" s="139">
        <v>0</v>
      </c>
      <c r="H75" s="7"/>
      <c r="J75" s="9"/>
      <c r="K75" s="9"/>
      <c r="M75" s="128"/>
      <c r="N75" s="126"/>
      <c r="P75" s="7"/>
    </row>
    <row r="76" spans="2:16" x14ac:dyDescent="0.2">
      <c r="C76" s="140"/>
      <c r="H76" s="7"/>
      <c r="J76" s="9"/>
      <c r="K76" s="9"/>
      <c r="M76" s="128"/>
      <c r="N76" s="126"/>
      <c r="P76" s="7"/>
    </row>
    <row r="77" spans="2:16" x14ac:dyDescent="0.2">
      <c r="B77" s="5" t="s">
        <v>224</v>
      </c>
      <c r="C77" s="8"/>
      <c r="D77" s="8"/>
      <c r="E77" s="8"/>
      <c r="F77" s="8"/>
      <c r="G77" s="8"/>
      <c r="H77" s="8"/>
      <c r="I77" s="6"/>
      <c r="J77" s="9"/>
      <c r="K77" s="9"/>
      <c r="M77" s="128"/>
      <c r="N77" s="126"/>
      <c r="P77" s="7"/>
    </row>
    <row r="78" spans="2:16" ht="25.5" x14ac:dyDescent="0.2">
      <c r="B78" s="51"/>
      <c r="C78" s="293" t="s">
        <v>133</v>
      </c>
      <c r="D78" s="292" t="s">
        <v>134</v>
      </c>
      <c r="E78" s="292" t="s">
        <v>135</v>
      </c>
      <c r="F78" s="292" t="s">
        <v>136</v>
      </c>
      <c r="G78" s="292" t="s">
        <v>26</v>
      </c>
      <c r="H78" s="292" t="s">
        <v>27</v>
      </c>
      <c r="I78" s="294" t="s">
        <v>137</v>
      </c>
      <c r="J78" s="9"/>
      <c r="K78" s="9"/>
      <c r="M78" s="128"/>
      <c r="N78" s="126"/>
      <c r="P78" s="7"/>
    </row>
    <row r="79" spans="2:16" x14ac:dyDescent="0.2">
      <c r="B79" s="51" t="s">
        <v>128</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129</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130</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131</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132</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138</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140</v>
      </c>
      <c r="C86" s="8"/>
      <c r="D86" s="8"/>
      <c r="E86" s="8"/>
      <c r="F86" s="260"/>
      <c r="G86" s="7"/>
      <c r="H86" s="7"/>
      <c r="I86" s="9"/>
      <c r="J86" s="9"/>
      <c r="K86" s="9"/>
      <c r="M86" s="128"/>
      <c r="N86" s="126"/>
      <c r="P86" s="7"/>
    </row>
    <row r="87" spans="2:16" x14ac:dyDescent="0.2">
      <c r="B87" s="51" t="s">
        <v>141</v>
      </c>
      <c r="C87" s="161">
        <v>0</v>
      </c>
      <c r="D87" s="9"/>
      <c r="E87" s="9"/>
      <c r="F87" s="260"/>
      <c r="G87" s="7"/>
      <c r="H87" s="7"/>
      <c r="I87" s="9"/>
      <c r="J87" s="9"/>
      <c r="K87" s="9"/>
      <c r="M87" s="128"/>
      <c r="N87" s="126"/>
      <c r="P87" s="7"/>
    </row>
    <row r="88" spans="2:16" x14ac:dyDescent="0.2">
      <c r="B88" s="51" t="s">
        <v>150</v>
      </c>
      <c r="C88" s="161">
        <v>0</v>
      </c>
      <c r="D88" s="9"/>
      <c r="E88" s="9"/>
      <c r="F88" s="260"/>
      <c r="G88" s="7"/>
      <c r="H88" s="7"/>
      <c r="I88" s="9"/>
      <c r="J88" s="9"/>
      <c r="K88" s="9"/>
      <c r="M88" s="128"/>
      <c r="N88" s="126"/>
      <c r="P88" s="7"/>
    </row>
    <row r="89" spans="2:16" x14ac:dyDescent="0.2">
      <c r="B89" s="11" t="s">
        <v>142</v>
      </c>
      <c r="C89" s="161">
        <v>0</v>
      </c>
      <c r="D89" s="9"/>
      <c r="E89" s="9"/>
      <c r="F89" s="260"/>
      <c r="G89" s="7"/>
      <c r="H89" s="7"/>
      <c r="I89" s="9"/>
      <c r="J89" s="9"/>
      <c r="K89" s="9"/>
      <c r="M89" s="128"/>
      <c r="N89" s="126"/>
      <c r="P89" s="7"/>
    </row>
    <row r="90" spans="2:16" x14ac:dyDescent="0.2">
      <c r="B90" s="11" t="s">
        <v>320</v>
      </c>
      <c r="C90" s="161">
        <v>0</v>
      </c>
      <c r="D90" s="9"/>
      <c r="E90" s="9"/>
      <c r="F90" s="260"/>
      <c r="G90" s="7"/>
      <c r="H90" s="7"/>
      <c r="I90" s="9"/>
      <c r="J90" s="9"/>
      <c r="K90" s="9"/>
      <c r="M90" s="128"/>
      <c r="N90" s="126"/>
      <c r="P90" s="7"/>
    </row>
    <row r="91" spans="2:16" x14ac:dyDescent="0.2">
      <c r="B91" s="51" t="s">
        <v>143</v>
      </c>
      <c r="C91" s="135" t="s">
        <v>196</v>
      </c>
      <c r="D91" s="292" t="s">
        <v>147</v>
      </c>
      <c r="E91" s="316" t="s">
        <v>148</v>
      </c>
      <c r="F91" s="260"/>
      <c r="G91" s="7"/>
      <c r="H91" s="7"/>
      <c r="I91" s="9"/>
      <c r="J91" s="9"/>
      <c r="K91" s="9"/>
      <c r="M91" s="128"/>
      <c r="N91" s="126"/>
      <c r="P91" s="7"/>
    </row>
    <row r="92" spans="2:16" x14ac:dyDescent="0.2">
      <c r="B92" s="65" t="s">
        <v>144</v>
      </c>
      <c r="C92" s="161">
        <v>0</v>
      </c>
      <c r="D92" s="337">
        <f>C92*system_capacity</f>
        <v>0</v>
      </c>
      <c r="E92" s="317">
        <v>0</v>
      </c>
      <c r="F92" s="260"/>
      <c r="G92" s="7"/>
      <c r="H92" s="7"/>
      <c r="I92" s="9"/>
      <c r="J92" s="9"/>
      <c r="K92" s="9"/>
      <c r="M92" s="128"/>
      <c r="N92" s="126"/>
      <c r="P92" s="7"/>
    </row>
    <row r="93" spans="2:16" x14ac:dyDescent="0.2">
      <c r="B93" s="52" t="s">
        <v>146</v>
      </c>
      <c r="C93" s="161">
        <v>0</v>
      </c>
      <c r="D93" s="337">
        <f>C93*system_capacity</f>
        <v>0</v>
      </c>
      <c r="E93" s="317">
        <v>0</v>
      </c>
      <c r="F93" s="260"/>
      <c r="G93" s="7"/>
      <c r="H93" s="7"/>
      <c r="I93" s="9"/>
      <c r="J93" s="9"/>
      <c r="K93" s="9"/>
      <c r="M93" s="128"/>
      <c r="N93" s="126"/>
      <c r="P93" s="7"/>
    </row>
    <row r="94" spans="2:16" x14ac:dyDescent="0.2">
      <c r="B94" s="78" t="s">
        <v>145</v>
      </c>
      <c r="C94" s="161">
        <v>0</v>
      </c>
      <c r="D94" s="337">
        <f>C94*system_capacity</f>
        <v>0</v>
      </c>
      <c r="E94" s="317">
        <v>0</v>
      </c>
      <c r="F94" s="260"/>
      <c r="G94" s="7"/>
      <c r="H94" s="7"/>
      <c r="I94" s="9"/>
      <c r="J94" s="9"/>
      <c r="K94" s="9"/>
      <c r="M94" s="128"/>
      <c r="N94" s="126"/>
      <c r="P94" s="7"/>
    </row>
    <row r="95" spans="2:16" x14ac:dyDescent="0.2">
      <c r="B95" s="55" t="s">
        <v>149</v>
      </c>
      <c r="C95" s="44"/>
      <c r="D95" s="315"/>
      <c r="E95" s="315"/>
      <c r="F95" s="260"/>
      <c r="G95" s="7"/>
      <c r="H95" s="7"/>
      <c r="I95" s="9"/>
      <c r="J95" s="9"/>
      <c r="K95" s="9"/>
      <c r="M95" s="128"/>
      <c r="N95" s="126"/>
      <c r="P95" s="7"/>
    </row>
    <row r="96" spans="2:16" x14ac:dyDescent="0.2">
      <c r="B96" s="63" t="s">
        <v>4</v>
      </c>
      <c r="C96" s="314" t="s">
        <v>44</v>
      </c>
      <c r="D96" s="260"/>
      <c r="E96" s="9"/>
      <c r="F96" s="260"/>
      <c r="G96" s="7"/>
      <c r="H96" s="7"/>
      <c r="I96" s="9"/>
      <c r="J96" s="9"/>
      <c r="K96" s="9"/>
      <c r="M96" s="128"/>
      <c r="N96" s="126"/>
      <c r="P96" s="7"/>
    </row>
    <row r="97" spans="2:17" x14ac:dyDescent="0.2">
      <c r="B97" s="63" t="s">
        <v>5</v>
      </c>
      <c r="C97" s="314" t="s">
        <v>44</v>
      </c>
      <c r="D97" s="318"/>
      <c r="E97" s="319"/>
      <c r="F97" s="260"/>
      <c r="G97" s="7"/>
      <c r="H97" s="7"/>
      <c r="I97" s="9"/>
      <c r="J97" s="9"/>
      <c r="K97" s="9"/>
      <c r="M97" s="128"/>
      <c r="N97" s="126"/>
      <c r="P97" s="7"/>
    </row>
    <row r="98" spans="2:17" x14ac:dyDescent="0.2">
      <c r="G98" s="7"/>
      <c r="H98" s="7"/>
      <c r="I98" s="9"/>
      <c r="J98" s="9"/>
      <c r="K98" s="9"/>
      <c r="M98" s="128"/>
      <c r="N98" s="126"/>
      <c r="P98" s="7"/>
    </row>
    <row r="99" spans="2:17" x14ac:dyDescent="0.2">
      <c r="B99" s="5" t="s">
        <v>151</v>
      </c>
      <c r="C99" s="8"/>
      <c r="D99" s="8"/>
      <c r="E99" s="8"/>
      <c r="F99" s="6"/>
      <c r="G99" s="7"/>
      <c r="H99" s="7"/>
      <c r="I99" s="9"/>
      <c r="J99" s="9"/>
      <c r="K99" s="9"/>
      <c r="M99" s="128"/>
      <c r="N99" s="126"/>
      <c r="P99" s="7"/>
    </row>
    <row r="100" spans="2:17" x14ac:dyDescent="0.2">
      <c r="B100" s="42" t="s">
        <v>2</v>
      </c>
      <c r="C100" s="43"/>
      <c r="D100" s="66"/>
      <c r="E100" s="404" t="s">
        <v>256</v>
      </c>
      <c r="F100" s="405"/>
      <c r="G100" s="7"/>
      <c r="H100" s="7"/>
      <c r="I100" s="7"/>
      <c r="J100" s="7"/>
      <c r="K100" s="7"/>
      <c r="M100" s="128"/>
      <c r="N100" s="126"/>
    </row>
    <row r="101" spans="2:17" x14ac:dyDescent="0.2">
      <c r="B101" s="65" t="s">
        <v>153</v>
      </c>
      <c r="C101" s="10" t="s">
        <v>221</v>
      </c>
      <c r="D101" s="76"/>
      <c r="E101" s="292" t="s">
        <v>4</v>
      </c>
      <c r="F101" s="292" t="s">
        <v>5</v>
      </c>
      <c r="G101" s="7"/>
      <c r="H101" s="7"/>
      <c r="I101" s="9"/>
      <c r="J101" s="9"/>
      <c r="K101" s="9"/>
      <c r="M101" s="128"/>
      <c r="N101" s="126"/>
    </row>
    <row r="102" spans="2:17" x14ac:dyDescent="0.2">
      <c r="B102" s="64" t="s">
        <v>154</v>
      </c>
      <c r="C102" s="184">
        <v>0</v>
      </c>
      <c r="D102" s="46"/>
      <c r="E102" s="85" t="s">
        <v>17</v>
      </c>
      <c r="F102" s="85" t="s">
        <v>17</v>
      </c>
      <c r="G102" s="7"/>
      <c r="H102" s="7"/>
      <c r="I102" s="9"/>
      <c r="J102" s="9"/>
      <c r="K102" s="9"/>
      <c r="M102" s="128"/>
      <c r="N102" s="126"/>
    </row>
    <row r="103" spans="2:17" x14ac:dyDescent="0.2">
      <c r="B103" s="64" t="s">
        <v>155</v>
      </c>
      <c r="C103" s="184">
        <v>0</v>
      </c>
      <c r="D103" s="68"/>
      <c r="E103" s="75" t="s">
        <v>18</v>
      </c>
      <c r="F103" s="71" t="s">
        <v>18</v>
      </c>
      <c r="G103" s="7"/>
      <c r="I103" s="9"/>
      <c r="J103" s="9"/>
      <c r="K103" s="9"/>
      <c r="M103" s="128"/>
      <c r="N103" s="126"/>
    </row>
    <row r="104" spans="2:17" x14ac:dyDescent="0.2">
      <c r="B104" s="63" t="s">
        <v>158</v>
      </c>
      <c r="C104" s="12" t="s">
        <v>7</v>
      </c>
      <c r="D104" s="17" t="s">
        <v>178</v>
      </c>
      <c r="E104" s="72"/>
      <c r="F104" s="73"/>
      <c r="G104" s="7"/>
      <c r="H104" s="7"/>
      <c r="I104" s="9"/>
      <c r="J104" s="9"/>
      <c r="K104" s="9"/>
      <c r="M104" s="128"/>
      <c r="N104" s="126"/>
    </row>
    <row r="105" spans="2:17" x14ac:dyDescent="0.2">
      <c r="B105" s="64" t="s">
        <v>156</v>
      </c>
      <c r="C105" s="135">
        <v>0</v>
      </c>
      <c r="D105" s="62">
        <v>9.9999999999999998E+37</v>
      </c>
      <c r="E105" s="69" t="s">
        <v>17</v>
      </c>
      <c r="F105" s="69" t="s">
        <v>17</v>
      </c>
      <c r="G105" s="7"/>
      <c r="I105" s="9"/>
      <c r="J105" s="9"/>
      <c r="K105" s="9"/>
      <c r="M105" s="128"/>
      <c r="N105" s="126"/>
    </row>
    <row r="106" spans="2:17" ht="13.5" thickBot="1" x14ac:dyDescent="0.25">
      <c r="B106" s="359" t="s">
        <v>157</v>
      </c>
      <c r="C106" s="360">
        <v>0</v>
      </c>
      <c r="D106" s="361">
        <v>9.9999999999999998E+37</v>
      </c>
      <c r="E106" s="86" t="s">
        <v>18</v>
      </c>
      <c r="F106" s="86" t="s">
        <v>18</v>
      </c>
      <c r="G106" s="7"/>
      <c r="I106" s="9"/>
      <c r="J106" s="9"/>
      <c r="K106" s="9"/>
      <c r="M106" s="128"/>
      <c r="N106" s="126"/>
    </row>
    <row r="107" spans="2:17" x14ac:dyDescent="0.2">
      <c r="B107" s="356" t="s">
        <v>6</v>
      </c>
      <c r="C107" s="357" t="s">
        <v>9</v>
      </c>
      <c r="D107" s="358" t="s">
        <v>222</v>
      </c>
      <c r="E107" s="354" t="s">
        <v>220</v>
      </c>
      <c r="F107" s="260"/>
      <c r="G107" s="7"/>
      <c r="I107" s="9"/>
      <c r="J107" s="9"/>
      <c r="K107" s="9"/>
      <c r="M107" s="128"/>
      <c r="N107" s="126"/>
      <c r="Q107" s="7"/>
    </row>
    <row r="108" spans="2:17" x14ac:dyDescent="0.2">
      <c r="B108" s="63" t="s">
        <v>4</v>
      </c>
      <c r="C108" s="145">
        <v>0</v>
      </c>
      <c r="D108" s="185">
        <v>0</v>
      </c>
      <c r="E108" s="355">
        <v>0</v>
      </c>
      <c r="F108" s="260"/>
      <c r="G108" s="7"/>
      <c r="I108" s="9"/>
      <c r="J108" s="9"/>
      <c r="K108" s="9"/>
      <c r="M108" s="128"/>
      <c r="N108" s="126"/>
      <c r="Q108" s="7"/>
    </row>
    <row r="109" spans="2:17" x14ac:dyDescent="0.2">
      <c r="B109" s="63" t="s">
        <v>5</v>
      </c>
      <c r="C109" s="145">
        <v>0</v>
      </c>
      <c r="D109" s="185">
        <v>0</v>
      </c>
      <c r="E109" s="355">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299" t="s">
        <v>152</v>
      </c>
      <c r="C111" s="322"/>
      <c r="D111" s="322"/>
      <c r="E111" s="322"/>
      <c r="F111" s="322"/>
      <c r="G111" s="322"/>
      <c r="H111" s="323"/>
      <c r="I111" s="49"/>
      <c r="K111" s="9"/>
      <c r="M111" s="128"/>
      <c r="N111" s="123"/>
      <c r="Q111" s="7"/>
    </row>
    <row r="112" spans="2:17" x14ac:dyDescent="0.2">
      <c r="B112" s="93" t="s">
        <v>16</v>
      </c>
      <c r="C112" s="313"/>
      <c r="D112" s="43"/>
      <c r="E112" s="92"/>
      <c r="F112" s="92"/>
      <c r="G112" s="92"/>
      <c r="H112" s="70"/>
      <c r="I112" s="9"/>
      <c r="K112" s="9"/>
      <c r="M112" s="128"/>
      <c r="N112" s="123"/>
    </row>
    <row r="113" spans="2:17" x14ac:dyDescent="0.2">
      <c r="B113" s="99" t="s">
        <v>153</v>
      </c>
      <c r="C113" s="88" t="s">
        <v>221</v>
      </c>
      <c r="D113" s="320"/>
      <c r="E113" s="74" t="s">
        <v>248</v>
      </c>
      <c r="F113" s="69" t="s">
        <v>249</v>
      </c>
      <c r="G113" s="69" t="s">
        <v>250</v>
      </c>
      <c r="H113" s="69" t="s">
        <v>251</v>
      </c>
      <c r="I113" s="7"/>
      <c r="K113" s="91"/>
      <c r="M113" s="128"/>
      <c r="N113" s="127"/>
    </row>
    <row r="114" spans="2:17" x14ac:dyDescent="0.2">
      <c r="B114" s="82" t="s">
        <v>154</v>
      </c>
      <c r="C114" s="186">
        <v>0</v>
      </c>
      <c r="D114" s="321"/>
      <c r="E114" s="87" t="s">
        <v>17</v>
      </c>
      <c r="F114" s="87" t="s">
        <v>17</v>
      </c>
      <c r="G114" s="85" t="s">
        <v>18</v>
      </c>
      <c r="H114" s="85" t="s">
        <v>18</v>
      </c>
      <c r="I114" s="7"/>
      <c r="K114" s="9"/>
      <c r="M114" s="128"/>
      <c r="N114" s="123"/>
    </row>
    <row r="115" spans="2:17" x14ac:dyDescent="0.2">
      <c r="B115" s="82" t="s">
        <v>155</v>
      </c>
      <c r="C115" s="186">
        <v>0</v>
      </c>
      <c r="D115" s="321"/>
      <c r="E115" s="87" t="s">
        <v>17</v>
      </c>
      <c r="F115" s="87" t="s">
        <v>17</v>
      </c>
      <c r="G115" s="85" t="s">
        <v>18</v>
      </c>
      <c r="H115" s="85" t="s">
        <v>18</v>
      </c>
      <c r="I115" s="7"/>
      <c r="K115" s="9"/>
      <c r="M115" s="128"/>
      <c r="N115" s="123"/>
    </row>
    <row r="116" spans="2:17" x14ac:dyDescent="0.2">
      <c r="B116" s="82" t="s">
        <v>165</v>
      </c>
      <c r="C116" s="186">
        <v>0</v>
      </c>
      <c r="D116" s="321"/>
      <c r="E116" s="87" t="s">
        <v>17</v>
      </c>
      <c r="F116" s="87" t="s">
        <v>17</v>
      </c>
      <c r="G116" s="87" t="s">
        <v>18</v>
      </c>
      <c r="H116" s="85" t="s">
        <v>18</v>
      </c>
      <c r="I116" s="7"/>
      <c r="K116" s="9"/>
      <c r="M116" s="128"/>
      <c r="N116" s="123"/>
    </row>
    <row r="117" spans="2:17" x14ac:dyDescent="0.2">
      <c r="B117" s="100" t="s">
        <v>166</v>
      </c>
      <c r="C117" s="187">
        <v>0</v>
      </c>
      <c r="D117" s="321"/>
      <c r="E117" s="87" t="s">
        <v>17</v>
      </c>
      <c r="F117" s="87" t="s">
        <v>17</v>
      </c>
      <c r="G117" s="71" t="s">
        <v>18</v>
      </c>
      <c r="H117" s="71" t="s">
        <v>18</v>
      </c>
      <c r="I117" s="7"/>
      <c r="K117" s="9"/>
      <c r="M117" s="128"/>
      <c r="N117" s="123"/>
    </row>
    <row r="118" spans="2:17" x14ac:dyDescent="0.2">
      <c r="B118" s="84" t="s">
        <v>158</v>
      </c>
      <c r="C118" s="89" t="s">
        <v>7</v>
      </c>
      <c r="D118" s="85" t="s">
        <v>178</v>
      </c>
      <c r="E118" s="90"/>
      <c r="F118" s="94"/>
      <c r="G118" s="94"/>
      <c r="H118" s="95"/>
      <c r="I118" s="121"/>
      <c r="K118" s="15"/>
      <c r="M118" s="128"/>
      <c r="N118" s="126"/>
    </row>
    <row r="119" spans="2:17" x14ac:dyDescent="0.2">
      <c r="B119" s="82" t="s">
        <v>156</v>
      </c>
      <c r="C119" s="135">
        <v>0</v>
      </c>
      <c r="D119" s="329">
        <v>9.9999999999999998E+37</v>
      </c>
      <c r="E119" s="87" t="s">
        <v>17</v>
      </c>
      <c r="F119" s="87" t="s">
        <v>17</v>
      </c>
      <c r="G119" s="85" t="s">
        <v>18</v>
      </c>
      <c r="H119" s="87" t="s">
        <v>18</v>
      </c>
      <c r="I119" s="7"/>
      <c r="K119" s="9"/>
      <c r="L119" s="9"/>
      <c r="M119" s="15"/>
      <c r="N119" s="9"/>
    </row>
    <row r="120" spans="2:17" x14ac:dyDescent="0.2">
      <c r="B120" s="82" t="s">
        <v>157</v>
      </c>
      <c r="C120" s="135">
        <v>0</v>
      </c>
      <c r="D120" s="329">
        <v>9.9999999999999998E+37</v>
      </c>
      <c r="E120" s="87" t="s">
        <v>17</v>
      </c>
      <c r="F120" s="87" t="s">
        <v>17</v>
      </c>
      <c r="G120" s="85" t="s">
        <v>18</v>
      </c>
      <c r="H120" s="85" t="s">
        <v>18</v>
      </c>
      <c r="I120" s="7"/>
      <c r="K120" s="9"/>
      <c r="L120" s="9"/>
      <c r="M120" s="15"/>
      <c r="N120" s="9"/>
    </row>
    <row r="121" spans="2:17" x14ac:dyDescent="0.2">
      <c r="B121" s="82" t="s">
        <v>167</v>
      </c>
      <c r="C121" s="135">
        <v>0</v>
      </c>
      <c r="D121" s="329">
        <v>9.9999999999999998E+37</v>
      </c>
      <c r="E121" s="87" t="s">
        <v>17</v>
      </c>
      <c r="F121" s="87" t="s">
        <v>17</v>
      </c>
      <c r="G121" s="85" t="s">
        <v>18</v>
      </c>
      <c r="H121" s="85" t="s">
        <v>18</v>
      </c>
      <c r="I121" s="7"/>
      <c r="K121" s="9"/>
      <c r="L121" s="9"/>
      <c r="M121" s="15"/>
      <c r="N121" s="9"/>
    </row>
    <row r="122" spans="2:17" ht="13.5" thickBot="1" x14ac:dyDescent="0.25">
      <c r="B122" s="102" t="s">
        <v>168</v>
      </c>
      <c r="C122" s="190">
        <v>0</v>
      </c>
      <c r="D122" s="330">
        <v>9.9999999999999998E+37</v>
      </c>
      <c r="E122" s="327" t="s">
        <v>17</v>
      </c>
      <c r="F122" s="328" t="s">
        <v>17</v>
      </c>
      <c r="G122" s="86" t="s">
        <v>18</v>
      </c>
      <c r="H122" s="86" t="s">
        <v>18</v>
      </c>
      <c r="I122" s="7"/>
      <c r="K122" s="9"/>
      <c r="L122" s="9"/>
      <c r="M122" s="15"/>
      <c r="N122" s="9"/>
    </row>
    <row r="123" spans="2:17" x14ac:dyDescent="0.2">
      <c r="B123" s="101" t="s">
        <v>37</v>
      </c>
      <c r="C123" s="98" t="s">
        <v>173</v>
      </c>
      <c r="D123" s="69" t="s">
        <v>178</v>
      </c>
      <c r="E123" s="324"/>
      <c r="F123" s="325"/>
      <c r="G123" s="325"/>
      <c r="H123" s="326"/>
      <c r="I123" s="7"/>
      <c r="K123" s="80"/>
      <c r="L123" s="80"/>
      <c r="M123" s="15"/>
      <c r="N123" s="80"/>
      <c r="O123" s="16"/>
    </row>
    <row r="124" spans="2:17" x14ac:dyDescent="0.2">
      <c r="B124" s="84" t="s">
        <v>169</v>
      </c>
      <c r="C124" s="148">
        <v>0</v>
      </c>
      <c r="D124" s="329">
        <v>9.9999999999999998E+37</v>
      </c>
      <c r="E124" s="87" t="s">
        <v>17</v>
      </c>
      <c r="F124" s="87" t="s">
        <v>17</v>
      </c>
      <c r="G124" s="85" t="s">
        <v>18</v>
      </c>
      <c r="H124" s="90" t="s">
        <v>18</v>
      </c>
      <c r="I124" s="210"/>
      <c r="K124" s="9"/>
      <c r="L124" s="9"/>
      <c r="M124" s="15"/>
      <c r="N124" s="9"/>
    </row>
    <row r="125" spans="2:17" x14ac:dyDescent="0.2">
      <c r="B125" s="84" t="s">
        <v>170</v>
      </c>
      <c r="C125" s="148">
        <v>0</v>
      </c>
      <c r="D125" s="329">
        <v>9.9999999999999998E+37</v>
      </c>
      <c r="E125" s="87" t="s">
        <v>17</v>
      </c>
      <c r="F125" s="87" t="s">
        <v>17</v>
      </c>
      <c r="G125" s="87" t="s">
        <v>18</v>
      </c>
      <c r="H125" s="87" t="s">
        <v>18</v>
      </c>
      <c r="K125" s="9"/>
      <c r="L125" s="9"/>
      <c r="M125" s="15"/>
      <c r="N125" s="9"/>
    </row>
    <row r="126" spans="2:17" x14ac:dyDescent="0.2">
      <c r="B126" s="84" t="s">
        <v>171</v>
      </c>
      <c r="C126" s="148">
        <v>0</v>
      </c>
      <c r="D126" s="329">
        <v>9.9999999999999998E+37</v>
      </c>
      <c r="E126" s="87" t="s">
        <v>17</v>
      </c>
      <c r="F126" s="87" t="s">
        <v>17</v>
      </c>
      <c r="G126" s="85" t="s">
        <v>18</v>
      </c>
      <c r="H126" s="85" t="s">
        <v>18</v>
      </c>
      <c r="K126" s="9"/>
      <c r="L126" s="9"/>
      <c r="M126" s="15"/>
      <c r="N126" s="9"/>
    </row>
    <row r="127" spans="2:17" ht="13.5" thickBot="1" x14ac:dyDescent="0.25">
      <c r="B127" s="105" t="s">
        <v>172</v>
      </c>
      <c r="C127" s="191">
        <v>0</v>
      </c>
      <c r="D127" s="330">
        <v>9.9999999999999998E+37</v>
      </c>
      <c r="E127" s="327" t="s">
        <v>17</v>
      </c>
      <c r="F127" s="328" t="s">
        <v>17</v>
      </c>
      <c r="G127" s="86" t="s">
        <v>18</v>
      </c>
      <c r="H127" s="86" t="s">
        <v>18</v>
      </c>
      <c r="K127" s="9"/>
      <c r="L127" s="9"/>
      <c r="M127" s="15"/>
      <c r="N127" s="9"/>
    </row>
    <row r="128" spans="2:17" x14ac:dyDescent="0.2">
      <c r="B128" s="103" t="s">
        <v>35</v>
      </c>
      <c r="C128" s="98" t="s">
        <v>9</v>
      </c>
      <c r="D128" s="69" t="s">
        <v>222</v>
      </c>
      <c r="E128" s="69" t="s">
        <v>220</v>
      </c>
      <c r="F128" s="69" t="s">
        <v>248</v>
      </c>
      <c r="G128" s="69" t="s">
        <v>249</v>
      </c>
      <c r="H128" s="104" t="s">
        <v>247</v>
      </c>
      <c r="I128" s="15"/>
      <c r="J128" s="15"/>
      <c r="K128" s="15"/>
      <c r="L128" s="80"/>
      <c r="M128" s="15"/>
      <c r="N128" s="15"/>
      <c r="O128" s="16"/>
      <c r="P128" s="16"/>
      <c r="Q128" s="16"/>
    </row>
    <row r="129" spans="2:17" x14ac:dyDescent="0.2">
      <c r="B129" s="84" t="s">
        <v>174</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175</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176</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177</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180</v>
      </c>
      <c r="C134" s="8"/>
      <c r="D134" s="8"/>
      <c r="E134" s="8"/>
      <c r="F134" s="8"/>
      <c r="G134" s="6"/>
      <c r="H134" s="257"/>
      <c r="I134" s="9"/>
      <c r="J134" s="9"/>
      <c r="K134" s="9"/>
      <c r="L134" s="9"/>
      <c r="M134" s="9"/>
      <c r="N134" s="9"/>
      <c r="O134" s="16"/>
      <c r="P134" s="16"/>
      <c r="Q134" s="16"/>
    </row>
    <row r="135" spans="2:17" ht="12.75" customHeight="1" x14ac:dyDescent="0.2">
      <c r="B135" s="51" t="s">
        <v>179</v>
      </c>
      <c r="C135" s="106" t="s">
        <v>223</v>
      </c>
      <c r="D135" s="89" t="s">
        <v>254</v>
      </c>
      <c r="E135" s="89" t="s">
        <v>255</v>
      </c>
      <c r="F135" s="89" t="s">
        <v>252</v>
      </c>
      <c r="G135" s="89" t="s">
        <v>253</v>
      </c>
      <c r="H135" s="257"/>
      <c r="I135" s="96"/>
      <c r="J135" s="79"/>
      <c r="K135" s="79"/>
      <c r="L135" s="79"/>
      <c r="M135" s="9"/>
      <c r="N135" s="16"/>
    </row>
    <row r="136" spans="2:17" x14ac:dyDescent="0.2">
      <c r="B136" s="84" t="s">
        <v>44</v>
      </c>
      <c r="C136" s="135">
        <v>0</v>
      </c>
      <c r="D136" s="87" t="s">
        <v>18</v>
      </c>
      <c r="E136" s="87" t="s">
        <v>18</v>
      </c>
      <c r="F136" s="87" t="s">
        <v>18</v>
      </c>
      <c r="G136" s="87" t="s">
        <v>18</v>
      </c>
      <c r="H136" s="126"/>
      <c r="I136" s="79"/>
      <c r="J136" s="79"/>
      <c r="K136" s="79"/>
      <c r="L136" s="79"/>
      <c r="M136" s="9"/>
    </row>
    <row r="137" spans="2:17" ht="12.75" customHeight="1" x14ac:dyDescent="0.2">
      <c r="B137" s="84" t="s">
        <v>45</v>
      </c>
      <c r="C137" s="135">
        <v>0</v>
      </c>
      <c r="D137" s="87" t="s">
        <v>18</v>
      </c>
      <c r="E137" s="85" t="s">
        <v>18</v>
      </c>
      <c r="F137" s="85" t="s">
        <v>18</v>
      </c>
      <c r="G137" s="85" t="s">
        <v>18</v>
      </c>
      <c r="H137" s="126"/>
      <c r="I137" s="79"/>
      <c r="J137" s="79"/>
      <c r="K137" s="79"/>
      <c r="L137" s="79"/>
      <c r="M137" s="9"/>
    </row>
    <row r="138" spans="2:17" x14ac:dyDescent="0.2">
      <c r="B138" s="84" t="s">
        <v>46</v>
      </c>
      <c r="C138" s="135">
        <v>0</v>
      </c>
      <c r="D138" s="87" t="s">
        <v>18</v>
      </c>
      <c r="E138" s="85" t="s">
        <v>18</v>
      </c>
      <c r="F138" s="85" t="s">
        <v>18</v>
      </c>
      <c r="G138" s="85" t="s">
        <v>18</v>
      </c>
      <c r="H138" s="126"/>
      <c r="I138" s="79"/>
      <c r="J138" s="79"/>
      <c r="K138" s="79"/>
      <c r="L138" s="79"/>
      <c r="M138" s="9"/>
    </row>
    <row r="139" spans="2:17" x14ac:dyDescent="0.2">
      <c r="B139" s="84" t="s">
        <v>47</v>
      </c>
      <c r="C139" s="135">
        <v>0</v>
      </c>
      <c r="D139" s="85" t="s">
        <v>18</v>
      </c>
      <c r="E139" s="85" t="s">
        <v>18</v>
      </c>
      <c r="F139" s="85" t="s">
        <v>18</v>
      </c>
      <c r="G139" s="85" t="s">
        <v>18</v>
      </c>
      <c r="H139" s="126"/>
      <c r="I139" s="79"/>
      <c r="J139" s="79"/>
      <c r="K139" s="79"/>
      <c r="L139" s="79"/>
      <c r="M139" s="9"/>
    </row>
    <row r="140" spans="2:17" x14ac:dyDescent="0.2">
      <c r="B140" s="84" t="s">
        <v>48</v>
      </c>
      <c r="C140" s="135">
        <v>0</v>
      </c>
      <c r="D140" s="85" t="s">
        <v>18</v>
      </c>
      <c r="E140" s="85" t="s">
        <v>18</v>
      </c>
      <c r="F140" s="85" t="s">
        <v>18</v>
      </c>
      <c r="G140" s="85" t="s">
        <v>18</v>
      </c>
      <c r="H140" s="126"/>
      <c r="I140" s="79"/>
      <c r="J140" s="79"/>
      <c r="K140" s="79"/>
      <c r="L140" s="79"/>
      <c r="M140" s="9"/>
    </row>
    <row r="141" spans="2:17" x14ac:dyDescent="0.2">
      <c r="B141" s="84" t="s">
        <v>49</v>
      </c>
      <c r="C141" s="135">
        <v>0</v>
      </c>
      <c r="D141" s="71" t="s">
        <v>18</v>
      </c>
      <c r="E141" s="71" t="s">
        <v>18</v>
      </c>
      <c r="F141" s="71" t="s">
        <v>18</v>
      </c>
      <c r="G141" s="71" t="s">
        <v>18</v>
      </c>
      <c r="H141" s="126"/>
      <c r="I141" s="79"/>
      <c r="J141" s="79"/>
      <c r="K141" s="79"/>
      <c r="L141" s="79"/>
      <c r="M141" s="9"/>
    </row>
    <row r="142" spans="2:17" x14ac:dyDescent="0.2">
      <c r="B142" s="84" t="s">
        <v>335</v>
      </c>
      <c r="C142" s="355">
        <v>0</v>
      </c>
      <c r="D142" s="71" t="s">
        <v>18</v>
      </c>
      <c r="E142" s="71" t="s">
        <v>18</v>
      </c>
      <c r="F142" s="85" t="s">
        <v>18</v>
      </c>
      <c r="G142" s="85" t="s">
        <v>18</v>
      </c>
      <c r="H142" s="126"/>
      <c r="I142" s="79"/>
      <c r="J142" s="79"/>
      <c r="K142" s="79"/>
      <c r="L142" s="79"/>
      <c r="M142" s="9"/>
    </row>
    <row r="143" spans="2:17" ht="12" customHeight="1" x14ac:dyDescent="0.2">
      <c r="B143" s="84" t="s">
        <v>198</v>
      </c>
      <c r="C143" s="197">
        <f>100-C144</f>
        <v>100</v>
      </c>
      <c r="D143" s="261">
        <v>0</v>
      </c>
      <c r="E143" s="261">
        <v>0</v>
      </c>
      <c r="F143" s="258"/>
      <c r="G143" s="258"/>
      <c r="H143" s="126"/>
      <c r="I143" s="79"/>
      <c r="J143" s="79"/>
      <c r="K143" s="79"/>
      <c r="L143" s="79"/>
      <c r="M143" s="9"/>
    </row>
    <row r="144" spans="2:17" x14ac:dyDescent="0.2">
      <c r="B144" s="84" t="s">
        <v>13</v>
      </c>
      <c r="C144" s="197">
        <f>SUM(C136:C142)</f>
        <v>0</v>
      </c>
      <c r="D144" s="260"/>
      <c r="E144" s="9"/>
      <c r="F144" s="9"/>
      <c r="G144" s="259"/>
      <c r="H144" s="126"/>
      <c r="I144" s="79"/>
      <c r="J144" s="79"/>
      <c r="K144" s="79"/>
      <c r="L144" s="79"/>
      <c r="M144" s="9"/>
    </row>
    <row r="145" spans="2:43" x14ac:dyDescent="0.2">
      <c r="D145" s="79"/>
      <c r="E145" s="97"/>
      <c r="F145" s="79"/>
      <c r="G145" s="79"/>
      <c r="H145" s="79"/>
      <c r="I145" s="79"/>
      <c r="J145" s="79"/>
      <c r="K145" s="79"/>
      <c r="L145" s="79"/>
      <c r="M145" s="9"/>
    </row>
    <row r="146" spans="2:43" x14ac:dyDescent="0.2">
      <c r="B146" s="5" t="s">
        <v>353</v>
      </c>
      <c r="C146" s="343">
        <v>0</v>
      </c>
      <c r="D146" s="343">
        <f>C146+1</f>
        <v>1</v>
      </c>
      <c r="E146" s="343">
        <f>D146+1</f>
        <v>2</v>
      </c>
      <c r="F146" s="343">
        <f t="shared" ref="F146:AQ146" si="1">E146+1</f>
        <v>3</v>
      </c>
      <c r="G146" s="343">
        <f>F146+1</f>
        <v>4</v>
      </c>
      <c r="H146" s="343">
        <f t="shared" si="1"/>
        <v>5</v>
      </c>
      <c r="I146" s="343">
        <f t="shared" si="1"/>
        <v>6</v>
      </c>
      <c r="J146" s="343">
        <f t="shared" si="1"/>
        <v>7</v>
      </c>
      <c r="K146" s="343">
        <f t="shared" si="1"/>
        <v>8</v>
      </c>
      <c r="L146" s="343">
        <f t="shared" si="1"/>
        <v>9</v>
      </c>
      <c r="M146" s="343">
        <f t="shared" si="1"/>
        <v>10</v>
      </c>
      <c r="N146" s="343">
        <f t="shared" si="1"/>
        <v>11</v>
      </c>
      <c r="O146" s="343">
        <f t="shared" si="1"/>
        <v>12</v>
      </c>
      <c r="P146" s="343">
        <f t="shared" si="1"/>
        <v>13</v>
      </c>
      <c r="Q146" s="343">
        <f t="shared" si="1"/>
        <v>14</v>
      </c>
      <c r="R146" s="343">
        <f t="shared" si="1"/>
        <v>15</v>
      </c>
      <c r="S146" s="343">
        <f t="shared" si="1"/>
        <v>16</v>
      </c>
      <c r="T146" s="343">
        <f t="shared" si="1"/>
        <v>17</v>
      </c>
      <c r="U146" s="343">
        <f t="shared" si="1"/>
        <v>18</v>
      </c>
      <c r="V146" s="343">
        <f t="shared" si="1"/>
        <v>19</v>
      </c>
      <c r="W146" s="343">
        <f t="shared" si="1"/>
        <v>20</v>
      </c>
      <c r="X146" s="343">
        <f t="shared" si="1"/>
        <v>21</v>
      </c>
      <c r="Y146" s="343">
        <f t="shared" si="1"/>
        <v>22</v>
      </c>
      <c r="Z146" s="343">
        <f t="shared" si="1"/>
        <v>23</v>
      </c>
      <c r="AA146" s="343">
        <f t="shared" si="1"/>
        <v>24</v>
      </c>
      <c r="AB146" s="343">
        <f t="shared" si="1"/>
        <v>25</v>
      </c>
      <c r="AC146" s="343">
        <f t="shared" si="1"/>
        <v>26</v>
      </c>
      <c r="AD146" s="343">
        <f t="shared" si="1"/>
        <v>27</v>
      </c>
      <c r="AE146" s="343">
        <f t="shared" si="1"/>
        <v>28</v>
      </c>
      <c r="AF146" s="343">
        <f t="shared" si="1"/>
        <v>29</v>
      </c>
      <c r="AG146" s="343">
        <f t="shared" si="1"/>
        <v>30</v>
      </c>
      <c r="AH146" s="343">
        <f t="shared" si="1"/>
        <v>31</v>
      </c>
      <c r="AI146" s="343">
        <f t="shared" si="1"/>
        <v>32</v>
      </c>
      <c r="AJ146" s="343">
        <f t="shared" si="1"/>
        <v>33</v>
      </c>
      <c r="AK146" s="343">
        <f t="shared" si="1"/>
        <v>34</v>
      </c>
      <c r="AL146" s="343">
        <f t="shared" si="1"/>
        <v>35</v>
      </c>
      <c r="AM146" s="343">
        <f t="shared" si="1"/>
        <v>36</v>
      </c>
      <c r="AN146" s="343">
        <f t="shared" si="1"/>
        <v>37</v>
      </c>
      <c r="AO146" s="343">
        <f t="shared" si="1"/>
        <v>38</v>
      </c>
      <c r="AP146" s="343">
        <f t="shared" si="1"/>
        <v>39</v>
      </c>
      <c r="AQ146" s="343">
        <f t="shared" si="1"/>
        <v>40</v>
      </c>
    </row>
    <row r="147" spans="2:43" x14ac:dyDescent="0.2">
      <c r="B147" s="386" t="s">
        <v>346</v>
      </c>
      <c r="C147" s="396"/>
      <c r="D147" s="395"/>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c r="AI147" s="395"/>
      <c r="AJ147" s="395"/>
      <c r="AK147" s="395"/>
      <c r="AL147" s="395"/>
      <c r="AM147" s="395"/>
      <c r="AN147" s="395"/>
      <c r="AO147" s="395"/>
      <c r="AP147" s="395"/>
      <c r="AQ147" s="397"/>
    </row>
    <row r="148" spans="2:43" x14ac:dyDescent="0.2">
      <c r="B148" s="384" t="s">
        <v>398</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84" t="s">
        <v>399</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84" t="s">
        <v>401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4" t="s">
        <v>400</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4" t="s">
        <v>402</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4" t="s">
        <v>403</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98" t="s">
        <v>347</v>
      </c>
      <c r="C154" s="399"/>
      <c r="D154" s="180"/>
      <c r="E154" s="400"/>
      <c r="F154" s="400"/>
      <c r="G154" s="400"/>
      <c r="H154" s="400"/>
      <c r="I154" s="400"/>
      <c r="J154" s="400"/>
      <c r="K154" s="400"/>
      <c r="L154" s="400"/>
      <c r="M154" s="400"/>
      <c r="N154" s="400"/>
      <c r="O154" s="400"/>
      <c r="P154" s="400"/>
      <c r="Q154" s="400"/>
      <c r="R154" s="400"/>
      <c r="S154" s="400"/>
      <c r="T154" s="400"/>
      <c r="U154" s="400"/>
      <c r="V154" s="400"/>
      <c r="W154" s="400"/>
      <c r="X154" s="400"/>
      <c r="Y154" s="400"/>
      <c r="Z154" s="400"/>
      <c r="AA154" s="400"/>
      <c r="AB154" s="400"/>
      <c r="AC154" s="400"/>
      <c r="AD154" s="400"/>
      <c r="AE154" s="400"/>
      <c r="AF154" s="400"/>
      <c r="AG154" s="400"/>
      <c r="AH154" s="400"/>
      <c r="AI154" s="400"/>
      <c r="AJ154" s="400"/>
      <c r="AK154" s="400"/>
      <c r="AL154" s="400"/>
      <c r="AM154" s="400"/>
      <c r="AN154" s="400"/>
      <c r="AO154" s="400"/>
      <c r="AP154" s="400"/>
      <c r="AQ154" s="401"/>
    </row>
    <row r="155" spans="2:43" x14ac:dyDescent="0.2">
      <c r="B155" s="384" t="s">
        <v>354</v>
      </c>
      <c r="C155" s="273"/>
      <c r="D155" s="270"/>
      <c r="E155" s="273"/>
      <c r="F155" s="273"/>
      <c r="G155" s="273"/>
      <c r="H155" s="273"/>
      <c r="I155" s="273"/>
      <c r="J155" s="273"/>
      <c r="K155" s="273"/>
      <c r="L155" s="273"/>
      <c r="M155" s="273"/>
      <c r="N155" s="273"/>
      <c r="O155" s="273"/>
      <c r="P155" s="273"/>
      <c r="Q155" s="273"/>
      <c r="R155" s="273"/>
      <c r="S155" s="273"/>
      <c r="T155" s="273"/>
      <c r="U155" s="273"/>
      <c r="V155" s="273"/>
      <c r="W155" s="273"/>
      <c r="X155" s="273"/>
      <c r="Y155" s="273"/>
      <c r="Z155" s="273"/>
      <c r="AA155" s="273"/>
      <c r="AB155" s="273"/>
      <c r="AC155" s="273"/>
      <c r="AD155" s="273"/>
      <c r="AE155" s="273"/>
      <c r="AF155" s="273"/>
      <c r="AG155" s="273"/>
      <c r="AH155" s="273"/>
      <c r="AI155" s="273"/>
      <c r="AJ155" s="273"/>
      <c r="AK155" s="273"/>
      <c r="AL155" s="273"/>
      <c r="AM155" s="273"/>
      <c r="AN155" s="273"/>
      <c r="AO155" s="273"/>
      <c r="AP155" s="273"/>
      <c r="AQ155" s="273"/>
    </row>
    <row r="156" spans="2:43" ht="13.5" customHeight="1" x14ac:dyDescent="0.2">
      <c r="B156" s="384" t="s">
        <v>368</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85" t="s">
        <v>365</v>
      </c>
      <c r="C157" s="347"/>
      <c r="D157" s="347"/>
      <c r="E157" s="347"/>
      <c r="F157" s="347"/>
      <c r="G157" s="347"/>
      <c r="H157" s="347"/>
      <c r="I157" s="347"/>
      <c r="J157" s="347"/>
      <c r="K157" s="347"/>
      <c r="L157" s="347"/>
      <c r="M157" s="347"/>
      <c r="N157" s="347"/>
      <c r="O157" s="347"/>
      <c r="P157" s="347"/>
      <c r="Q157" s="347"/>
      <c r="R157" s="347"/>
      <c r="S157" s="347"/>
      <c r="T157" s="347"/>
      <c r="U157" s="347"/>
      <c r="V157" s="347"/>
      <c r="W157" s="347"/>
      <c r="X157" s="347"/>
      <c r="Y157" s="347"/>
      <c r="Z157" s="347"/>
      <c r="AA157" s="347"/>
      <c r="AB157" s="347"/>
      <c r="AC157" s="347"/>
      <c r="AD157" s="347"/>
      <c r="AE157" s="347"/>
      <c r="AF157" s="347"/>
      <c r="AG157" s="347"/>
      <c r="AH157" s="347"/>
      <c r="AI157" s="347"/>
      <c r="AJ157" s="347"/>
      <c r="AK157" s="347"/>
      <c r="AL157" s="347"/>
      <c r="AM157" s="347"/>
      <c r="AN157" s="347"/>
      <c r="AO157" s="347"/>
      <c r="AP157" s="347"/>
      <c r="AQ157" s="347"/>
    </row>
    <row r="158" spans="2:43" ht="13.5" customHeight="1" x14ac:dyDescent="0.2">
      <c r="B158" s="385" t="s">
        <v>351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5" t="s">
        <v>350</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46" t="s">
        <v>289</v>
      </c>
      <c r="C160" s="350"/>
      <c r="D160" s="350"/>
      <c r="E160" s="350"/>
      <c r="F160" s="350"/>
      <c r="G160" s="350"/>
      <c r="H160" s="350"/>
      <c r="I160" s="350"/>
      <c r="J160" s="350"/>
      <c r="K160" s="350"/>
      <c r="L160" s="350"/>
      <c r="M160" s="350"/>
      <c r="N160" s="350"/>
      <c r="O160" s="350"/>
      <c r="P160" s="350"/>
      <c r="Q160" s="350"/>
      <c r="R160" s="350"/>
      <c r="S160" s="350"/>
      <c r="T160" s="350"/>
      <c r="U160" s="350"/>
      <c r="V160" s="350"/>
      <c r="W160" s="350"/>
      <c r="X160" s="350"/>
      <c r="Y160" s="350"/>
      <c r="Z160" s="350"/>
      <c r="AA160" s="350"/>
      <c r="AB160" s="350"/>
      <c r="AC160" s="350"/>
      <c r="AD160" s="350"/>
      <c r="AE160" s="350"/>
      <c r="AF160" s="350"/>
      <c r="AG160" s="350"/>
      <c r="AH160" s="350"/>
      <c r="AI160" s="350"/>
      <c r="AJ160" s="350"/>
      <c r="AK160" s="350"/>
      <c r="AL160" s="350"/>
      <c r="AM160" s="350"/>
      <c r="AN160" s="350"/>
      <c r="AO160" s="350"/>
      <c r="AP160" s="350"/>
      <c r="AQ160" s="351"/>
    </row>
    <row r="161" spans="1:103" ht="13.5" customHeight="1" x14ac:dyDescent="0.2">
      <c r="B161" s="304" t="s">
        <v>355</v>
      </c>
      <c r="C161" s="348"/>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49"/>
    </row>
    <row r="162" spans="1:103" x14ac:dyDescent="0.2">
      <c r="B162" s="249" t="s">
        <v>356</v>
      </c>
      <c r="C162" s="344"/>
      <c r="D162" s="345"/>
      <c r="E162" s="345"/>
      <c r="F162" s="345"/>
      <c r="G162" s="345"/>
      <c r="H162" s="345"/>
      <c r="I162" s="345"/>
      <c r="J162" s="345"/>
      <c r="K162" s="345"/>
      <c r="L162" s="345"/>
      <c r="M162" s="345"/>
      <c r="N162" s="345"/>
      <c r="O162" s="345"/>
      <c r="P162" s="345"/>
      <c r="Q162" s="345"/>
      <c r="R162" s="345"/>
      <c r="S162" s="345"/>
      <c r="T162" s="345"/>
      <c r="U162" s="345"/>
      <c r="V162" s="345"/>
      <c r="W162" s="345"/>
      <c r="X162" s="345"/>
      <c r="Y162" s="345"/>
      <c r="Z162" s="345"/>
      <c r="AA162" s="345"/>
      <c r="AB162" s="345"/>
      <c r="AC162" s="345"/>
      <c r="AD162" s="345"/>
      <c r="AE162" s="345"/>
      <c r="AF162" s="345"/>
      <c r="AG162" s="345"/>
      <c r="AH162" s="345"/>
      <c r="AI162" s="345"/>
      <c r="AJ162" s="345"/>
      <c r="AK162" s="345"/>
      <c r="AL162" s="345"/>
      <c r="AM162" s="345"/>
      <c r="AN162" s="345"/>
      <c r="AO162" s="345"/>
      <c r="AP162" s="345"/>
      <c r="AQ162" s="345"/>
    </row>
    <row r="163" spans="1:103" ht="12" customHeight="1" x14ac:dyDescent="0.2">
      <c r="B163" s="303" t="s">
        <v>352</v>
      </c>
      <c r="C163" s="352"/>
      <c r="D163" s="353"/>
      <c r="E163" s="353"/>
      <c r="F163" s="353"/>
      <c r="G163" s="353"/>
      <c r="H163" s="353"/>
      <c r="I163" s="353"/>
      <c r="J163" s="353"/>
      <c r="K163" s="353"/>
      <c r="L163" s="353"/>
      <c r="M163" s="353"/>
      <c r="N163" s="353"/>
      <c r="O163" s="353"/>
      <c r="P163" s="353"/>
      <c r="Q163" s="353"/>
      <c r="R163" s="353"/>
      <c r="S163" s="353"/>
      <c r="T163" s="353"/>
      <c r="U163" s="353"/>
      <c r="V163" s="353"/>
      <c r="W163" s="353"/>
      <c r="X163" s="353"/>
      <c r="Y163" s="353"/>
      <c r="Z163" s="353"/>
      <c r="AA163" s="353"/>
      <c r="AB163" s="353"/>
      <c r="AC163" s="353"/>
      <c r="AD163" s="353"/>
      <c r="AE163" s="353"/>
      <c r="AF163" s="353"/>
      <c r="AG163" s="353"/>
      <c r="AH163" s="353"/>
      <c r="AI163" s="353"/>
      <c r="AJ163" s="353"/>
      <c r="AK163" s="353"/>
      <c r="AL163" s="353"/>
      <c r="AM163" s="353"/>
      <c r="AN163" s="353"/>
      <c r="AO163" s="353"/>
      <c r="AP163" s="353"/>
      <c r="AQ163" s="353"/>
    </row>
    <row r="164" spans="1:103" ht="12" customHeight="1" x14ac:dyDescent="0.2">
      <c r="B164" s="346" t="s">
        <v>295</v>
      </c>
      <c r="C164" s="350"/>
      <c r="D164" s="350"/>
      <c r="E164" s="350"/>
      <c r="F164" s="350"/>
      <c r="G164" s="350"/>
      <c r="H164" s="350"/>
      <c r="I164" s="350"/>
      <c r="J164" s="350"/>
      <c r="K164" s="350"/>
      <c r="L164" s="350"/>
      <c r="M164" s="350"/>
      <c r="N164" s="350"/>
      <c r="O164" s="350"/>
      <c r="P164" s="350"/>
      <c r="Q164" s="350"/>
      <c r="R164" s="350"/>
      <c r="S164" s="350"/>
      <c r="T164" s="350"/>
      <c r="U164" s="350"/>
      <c r="V164" s="350"/>
      <c r="W164" s="350"/>
      <c r="X164" s="350"/>
      <c r="Y164" s="350"/>
      <c r="Z164" s="350"/>
      <c r="AA164" s="350"/>
      <c r="AB164" s="350"/>
      <c r="AC164" s="350"/>
      <c r="AD164" s="350"/>
      <c r="AE164" s="350"/>
      <c r="AF164" s="350"/>
      <c r="AG164" s="350"/>
      <c r="AH164" s="350"/>
      <c r="AI164" s="350"/>
      <c r="AJ164" s="350"/>
      <c r="AK164" s="350"/>
      <c r="AL164" s="350"/>
      <c r="AM164" s="350"/>
      <c r="AN164" s="350"/>
      <c r="AO164" s="350"/>
      <c r="AP164" s="350"/>
      <c r="AQ164" s="351"/>
    </row>
    <row r="165" spans="1:103" ht="12" customHeight="1" x14ac:dyDescent="0.2">
      <c r="B165" s="304" t="s">
        <v>107</v>
      </c>
      <c r="C165" s="353"/>
      <c r="D165" s="349"/>
      <c r="E165" s="349"/>
      <c r="F165" s="349"/>
      <c r="G165" s="349"/>
      <c r="H165" s="349"/>
      <c r="I165" s="349"/>
      <c r="J165" s="349"/>
      <c r="K165" s="349"/>
      <c r="L165" s="349"/>
      <c r="M165" s="349"/>
      <c r="N165" s="349"/>
      <c r="O165" s="349"/>
      <c r="P165" s="349"/>
      <c r="Q165" s="349"/>
      <c r="R165" s="349"/>
      <c r="S165" s="349"/>
      <c r="T165" s="349"/>
      <c r="U165" s="349"/>
      <c r="V165" s="349"/>
      <c r="W165" s="349"/>
      <c r="X165" s="349"/>
      <c r="Y165" s="349"/>
      <c r="Z165" s="349"/>
      <c r="AA165" s="349"/>
      <c r="AB165" s="349"/>
      <c r="AC165" s="349"/>
      <c r="AD165" s="349"/>
      <c r="AE165" s="349"/>
      <c r="AF165" s="349"/>
      <c r="AG165" s="349"/>
      <c r="AH165" s="349"/>
      <c r="AI165" s="349"/>
      <c r="AJ165" s="349"/>
      <c r="AK165" s="349"/>
      <c r="AL165" s="349"/>
      <c r="AM165" s="349"/>
      <c r="AN165" s="349"/>
      <c r="AO165" s="349"/>
      <c r="AP165" s="349"/>
      <c r="AQ165" s="349"/>
    </row>
    <row r="166" spans="1:103" ht="12" customHeight="1" x14ac:dyDescent="0.2">
      <c r="B166" s="303" t="s">
        <v>106</v>
      </c>
      <c r="C166" s="353"/>
      <c r="D166" s="353"/>
      <c r="E166" s="353"/>
      <c r="F166" s="353"/>
      <c r="G166" s="353"/>
      <c r="H166" s="353"/>
      <c r="I166" s="353"/>
      <c r="J166" s="353"/>
      <c r="K166" s="353"/>
      <c r="L166" s="353"/>
      <c r="M166" s="353"/>
      <c r="N166" s="353"/>
      <c r="O166" s="353"/>
      <c r="P166" s="353"/>
      <c r="Q166" s="353"/>
      <c r="R166" s="353"/>
      <c r="S166" s="353"/>
      <c r="T166" s="353"/>
      <c r="U166" s="353"/>
      <c r="V166" s="353"/>
      <c r="W166" s="353"/>
      <c r="X166" s="353"/>
      <c r="Y166" s="353"/>
      <c r="Z166" s="353"/>
      <c r="AA166" s="353"/>
      <c r="AB166" s="353"/>
      <c r="AC166" s="353"/>
      <c r="AD166" s="353"/>
      <c r="AE166" s="353"/>
      <c r="AF166" s="353"/>
      <c r="AG166" s="353"/>
      <c r="AH166" s="353"/>
      <c r="AI166" s="353"/>
      <c r="AJ166" s="353"/>
      <c r="AK166" s="353"/>
      <c r="AL166" s="353"/>
      <c r="AM166" s="353"/>
      <c r="AN166" s="353"/>
      <c r="AO166" s="353"/>
      <c r="AP166" s="353"/>
      <c r="AQ166" s="353"/>
    </row>
    <row r="167" spans="1:103" x14ac:dyDescent="0.2">
      <c r="B167" s="346" t="s">
        <v>291</v>
      </c>
      <c r="C167" s="350"/>
      <c r="D167" s="350"/>
      <c r="E167" s="350"/>
      <c r="F167" s="350"/>
      <c r="G167" s="350"/>
      <c r="H167" s="350"/>
      <c r="I167" s="350"/>
      <c r="J167" s="350"/>
      <c r="K167" s="350"/>
      <c r="L167" s="350"/>
      <c r="M167" s="350"/>
      <c r="N167" s="350"/>
      <c r="O167" s="350"/>
      <c r="P167" s="350"/>
      <c r="Q167" s="350"/>
      <c r="R167" s="350"/>
      <c r="S167" s="350"/>
      <c r="T167" s="350"/>
      <c r="U167" s="350"/>
      <c r="V167" s="350"/>
      <c r="W167" s="350"/>
      <c r="X167" s="350"/>
      <c r="Y167" s="350"/>
      <c r="Z167" s="350"/>
      <c r="AA167" s="350"/>
      <c r="AB167" s="350"/>
      <c r="AC167" s="350"/>
      <c r="AD167" s="350"/>
      <c r="AE167" s="350"/>
      <c r="AF167" s="350"/>
      <c r="AG167" s="350"/>
      <c r="AH167" s="350"/>
      <c r="AI167" s="350"/>
      <c r="AJ167" s="350"/>
      <c r="AK167" s="350"/>
      <c r="AL167" s="350"/>
      <c r="AM167" s="350"/>
      <c r="AN167" s="350"/>
      <c r="AO167" s="350"/>
      <c r="AP167" s="350"/>
      <c r="AQ167" s="351"/>
    </row>
    <row r="168" spans="1:103" x14ac:dyDescent="0.2">
      <c r="B168" s="304" t="s">
        <v>4</v>
      </c>
      <c r="C168" s="348"/>
      <c r="D168" s="349"/>
      <c r="E168" s="349"/>
      <c r="F168" s="349"/>
      <c r="G168" s="349"/>
      <c r="H168" s="349"/>
      <c r="I168" s="349"/>
      <c r="J168" s="349"/>
      <c r="K168" s="349"/>
      <c r="L168" s="349"/>
      <c r="M168" s="349"/>
      <c r="N168" s="349"/>
      <c r="O168" s="349"/>
      <c r="P168" s="349"/>
      <c r="Q168" s="349"/>
      <c r="R168" s="349"/>
      <c r="S168" s="349"/>
      <c r="T168" s="349"/>
      <c r="U168" s="349"/>
      <c r="V168" s="349"/>
      <c r="W168" s="349"/>
      <c r="X168" s="349"/>
      <c r="Y168" s="349"/>
      <c r="Z168" s="349"/>
      <c r="AA168" s="349"/>
      <c r="AB168" s="349"/>
      <c r="AC168" s="349"/>
      <c r="AD168" s="349"/>
      <c r="AE168" s="349"/>
      <c r="AF168" s="349"/>
      <c r="AG168" s="349"/>
      <c r="AH168" s="349"/>
      <c r="AI168" s="349"/>
      <c r="AJ168" s="349"/>
      <c r="AK168" s="349"/>
      <c r="AL168" s="349"/>
      <c r="AM168" s="349"/>
      <c r="AN168" s="349"/>
      <c r="AO168" s="349"/>
      <c r="AP168" s="349"/>
      <c r="AQ168" s="349"/>
    </row>
    <row r="169" spans="1:103" x14ac:dyDescent="0.2">
      <c r="B169" s="249" t="s">
        <v>5</v>
      </c>
      <c r="C169" s="344"/>
      <c r="D169" s="345"/>
      <c r="E169" s="345"/>
      <c r="F169" s="345"/>
      <c r="G169" s="345"/>
      <c r="H169" s="345"/>
      <c r="I169" s="345"/>
      <c r="J169" s="345"/>
      <c r="K169" s="345"/>
      <c r="L169" s="345"/>
      <c r="M169" s="345"/>
      <c r="N169" s="345"/>
      <c r="O169" s="345"/>
      <c r="P169" s="345"/>
      <c r="Q169" s="345"/>
      <c r="R169" s="345"/>
      <c r="S169" s="345"/>
      <c r="T169" s="345"/>
      <c r="U169" s="345"/>
      <c r="V169" s="345"/>
      <c r="W169" s="345"/>
      <c r="X169" s="345"/>
      <c r="Y169" s="345"/>
      <c r="Z169" s="345"/>
      <c r="AA169" s="345"/>
      <c r="AB169" s="345"/>
      <c r="AC169" s="345"/>
      <c r="AD169" s="345"/>
      <c r="AE169" s="345"/>
      <c r="AF169" s="345"/>
      <c r="AG169" s="345"/>
      <c r="AH169" s="345"/>
      <c r="AI169" s="345"/>
      <c r="AJ169" s="345"/>
      <c r="AK169" s="345"/>
      <c r="AL169" s="345"/>
      <c r="AM169" s="345"/>
      <c r="AN169" s="345"/>
      <c r="AO169" s="345"/>
      <c r="AP169" s="345"/>
      <c r="AQ169" s="345"/>
    </row>
    <row r="170" spans="1:103" x14ac:dyDescent="0.2">
      <c r="B170" s="249" t="s">
        <v>187</v>
      </c>
      <c r="C170" s="344"/>
      <c r="D170" s="345"/>
      <c r="E170" s="345"/>
      <c r="F170" s="345"/>
      <c r="G170" s="345"/>
      <c r="H170" s="345"/>
      <c r="I170" s="345"/>
      <c r="J170" s="345"/>
      <c r="K170" s="345"/>
      <c r="L170" s="345"/>
      <c r="M170" s="345"/>
      <c r="N170" s="345"/>
      <c r="O170" s="345"/>
      <c r="P170" s="345"/>
      <c r="Q170" s="345"/>
      <c r="R170" s="345"/>
      <c r="S170" s="345"/>
      <c r="T170" s="345"/>
      <c r="U170" s="345"/>
      <c r="V170" s="345"/>
      <c r="W170" s="345"/>
      <c r="X170" s="345"/>
      <c r="Y170" s="345"/>
      <c r="Z170" s="345"/>
      <c r="AA170" s="345"/>
      <c r="AB170" s="345"/>
      <c r="AC170" s="345"/>
      <c r="AD170" s="345"/>
      <c r="AE170" s="345"/>
      <c r="AF170" s="345"/>
      <c r="AG170" s="345"/>
      <c r="AH170" s="345"/>
      <c r="AI170" s="345"/>
      <c r="AJ170" s="345"/>
      <c r="AK170" s="345"/>
      <c r="AL170" s="345"/>
      <c r="AM170" s="345"/>
      <c r="AN170" s="345"/>
      <c r="AO170" s="345"/>
      <c r="AP170" s="345"/>
      <c r="AQ170" s="345"/>
    </row>
    <row r="171" spans="1:103" x14ac:dyDescent="0.2">
      <c r="B171" s="303" t="s">
        <v>188</v>
      </c>
      <c r="C171" s="352"/>
      <c r="D171" s="353"/>
      <c r="E171" s="353"/>
      <c r="F171" s="353"/>
      <c r="G171" s="353"/>
      <c r="H171" s="353"/>
      <c r="I171" s="353"/>
      <c r="J171" s="353"/>
      <c r="K171" s="353"/>
      <c r="L171" s="353"/>
      <c r="M171" s="353"/>
      <c r="N171" s="353"/>
      <c r="O171" s="353"/>
      <c r="P171" s="353"/>
      <c r="Q171" s="353"/>
      <c r="R171" s="353"/>
      <c r="S171" s="353"/>
      <c r="T171" s="353"/>
      <c r="U171" s="353"/>
      <c r="V171" s="353"/>
      <c r="W171" s="353"/>
      <c r="X171" s="353"/>
      <c r="Y171" s="353"/>
      <c r="Z171" s="353"/>
      <c r="AA171" s="353"/>
      <c r="AB171" s="353"/>
      <c r="AC171" s="353"/>
      <c r="AD171" s="353"/>
      <c r="AE171" s="353"/>
      <c r="AF171" s="353"/>
      <c r="AG171" s="353"/>
      <c r="AH171" s="353"/>
      <c r="AI171" s="353"/>
      <c r="AJ171" s="353"/>
      <c r="AK171" s="353"/>
      <c r="AL171" s="353"/>
      <c r="AM171" s="353"/>
      <c r="AN171" s="353"/>
      <c r="AO171" s="353"/>
      <c r="AP171" s="353"/>
      <c r="AQ171" s="353"/>
    </row>
    <row r="172" spans="1:103" x14ac:dyDescent="0.2">
      <c r="B172" s="346" t="s">
        <v>292</v>
      </c>
      <c r="C172" s="350"/>
      <c r="D172" s="350"/>
      <c r="E172" s="350"/>
      <c r="F172" s="350"/>
      <c r="G172" s="350"/>
      <c r="H172" s="350"/>
      <c r="I172" s="350"/>
      <c r="J172" s="350"/>
      <c r="K172" s="350"/>
      <c r="L172" s="350"/>
      <c r="M172" s="350"/>
      <c r="N172" s="350"/>
      <c r="O172" s="350"/>
      <c r="P172" s="350"/>
      <c r="Q172" s="350"/>
      <c r="R172" s="350"/>
      <c r="S172" s="350"/>
      <c r="T172" s="350"/>
      <c r="U172" s="350"/>
      <c r="V172" s="350"/>
      <c r="W172" s="350"/>
      <c r="X172" s="350"/>
      <c r="Y172" s="350"/>
      <c r="Z172" s="350"/>
      <c r="AA172" s="350"/>
      <c r="AB172" s="350"/>
      <c r="AC172" s="350"/>
      <c r="AD172" s="350"/>
      <c r="AE172" s="350"/>
      <c r="AF172" s="350"/>
      <c r="AG172" s="350"/>
      <c r="AH172" s="350"/>
      <c r="AI172" s="350"/>
      <c r="AJ172" s="350"/>
      <c r="AK172" s="350"/>
      <c r="AL172" s="350"/>
      <c r="AM172" s="350"/>
      <c r="AN172" s="350"/>
      <c r="AO172" s="350"/>
      <c r="AP172" s="350"/>
      <c r="AQ172" s="351"/>
    </row>
    <row r="173" spans="1:103" x14ac:dyDescent="0.2">
      <c r="B173" s="304" t="s">
        <v>4</v>
      </c>
      <c r="C173" s="348"/>
      <c r="D173" s="349"/>
      <c r="E173" s="349"/>
      <c r="F173" s="349"/>
      <c r="G173" s="349"/>
      <c r="H173" s="349"/>
      <c r="I173" s="349"/>
      <c r="J173" s="349"/>
      <c r="K173" s="349"/>
      <c r="L173" s="349"/>
      <c r="M173" s="349"/>
      <c r="N173" s="349"/>
      <c r="O173" s="349"/>
      <c r="P173" s="349"/>
      <c r="Q173" s="349"/>
      <c r="R173" s="349"/>
      <c r="S173" s="349"/>
      <c r="T173" s="349"/>
      <c r="U173" s="349"/>
      <c r="V173" s="349"/>
      <c r="W173" s="349"/>
      <c r="X173" s="349"/>
      <c r="Y173" s="349"/>
      <c r="Z173" s="349"/>
      <c r="AA173" s="349"/>
      <c r="AB173" s="349"/>
      <c r="AC173" s="349"/>
      <c r="AD173" s="349"/>
      <c r="AE173" s="349"/>
      <c r="AF173" s="349"/>
      <c r="AG173" s="349"/>
      <c r="AH173" s="349"/>
      <c r="AI173" s="349"/>
      <c r="AJ173" s="349"/>
      <c r="AK173" s="349"/>
      <c r="AL173" s="349"/>
      <c r="AM173" s="349"/>
      <c r="AN173" s="349"/>
      <c r="AO173" s="349"/>
      <c r="AP173" s="349"/>
      <c r="AQ173" s="349"/>
    </row>
    <row r="174" spans="1:103" x14ac:dyDescent="0.2">
      <c r="B174" s="249" t="s">
        <v>5</v>
      </c>
      <c r="C174" s="344"/>
      <c r="D174" s="345"/>
      <c r="E174" s="345"/>
      <c r="F174" s="345"/>
      <c r="G174" s="345"/>
      <c r="H174" s="345"/>
      <c r="I174" s="345"/>
      <c r="J174" s="345"/>
      <c r="K174" s="345"/>
      <c r="L174" s="345"/>
      <c r="M174" s="345"/>
      <c r="N174" s="345"/>
      <c r="O174" s="345"/>
      <c r="P174" s="345"/>
      <c r="Q174" s="345"/>
      <c r="R174" s="345"/>
      <c r="S174" s="345"/>
      <c r="T174" s="345"/>
      <c r="U174" s="345"/>
      <c r="V174" s="345"/>
      <c r="W174" s="345"/>
      <c r="X174" s="345"/>
      <c r="Y174" s="345"/>
      <c r="Z174" s="345"/>
      <c r="AA174" s="345"/>
      <c r="AB174" s="345"/>
      <c r="AC174" s="345"/>
      <c r="AD174" s="345"/>
      <c r="AE174" s="345"/>
      <c r="AF174" s="345"/>
      <c r="AG174" s="345"/>
      <c r="AH174" s="345"/>
      <c r="AI174" s="345"/>
      <c r="AJ174" s="345"/>
      <c r="AK174" s="345"/>
      <c r="AL174" s="345"/>
      <c r="AM174" s="345"/>
      <c r="AN174" s="345"/>
      <c r="AO174" s="345"/>
      <c r="AP174" s="345"/>
      <c r="AQ174" s="345"/>
    </row>
    <row r="175" spans="1:103" s="123" customFormat="1" x14ac:dyDescent="0.2">
      <c r="A175" s="4"/>
      <c r="B175" s="368" t="s">
        <v>333</v>
      </c>
      <c r="C175" s="372"/>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70"/>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1" t="s">
        <v>334</v>
      </c>
      <c r="C176" s="272"/>
      <c r="D176" s="272"/>
      <c r="E176" s="272"/>
      <c r="F176" s="272"/>
      <c r="G176" s="272"/>
      <c r="H176" s="272"/>
      <c r="I176" s="272"/>
      <c r="J176" s="272"/>
      <c r="K176" s="272"/>
      <c r="L176" s="272"/>
      <c r="M176" s="272"/>
      <c r="N176" s="272"/>
      <c r="O176" s="272"/>
      <c r="P176" s="272"/>
      <c r="Q176" s="272"/>
      <c r="R176" s="272"/>
      <c r="S176" s="272"/>
      <c r="T176" s="272"/>
      <c r="U176" s="272"/>
      <c r="V176" s="272"/>
      <c r="W176" s="272"/>
      <c r="X176" s="272"/>
      <c r="Y176" s="272"/>
      <c r="Z176" s="272"/>
      <c r="AA176" s="272"/>
      <c r="AB176" s="272"/>
      <c r="AC176" s="272"/>
      <c r="AD176" s="272"/>
      <c r="AE176" s="272"/>
      <c r="AF176" s="272"/>
      <c r="AG176" s="272"/>
      <c r="AH176" s="272"/>
      <c r="AI176" s="272"/>
      <c r="AJ176" s="272"/>
      <c r="AK176" s="272"/>
      <c r="AL176" s="272"/>
      <c r="AM176" s="272"/>
      <c r="AN176" s="272"/>
      <c r="AO176" s="272"/>
      <c r="AP176" s="272"/>
      <c r="AQ176" s="272"/>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68" t="s">
        <v>376</v>
      </c>
      <c r="C177" s="272"/>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359</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1" t="s">
        <v>360</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377</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328</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8" t="s">
        <v>363</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357</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1" t="s">
        <v>358</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384</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361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408</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8" t="s">
        <v>378</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88" t="s">
        <v>364</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91" t="s">
        <v>379</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91" t="s">
        <v>380</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68" t="s">
        <v>381</v>
      </c>
      <c r="C192" s="390"/>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c r="AA192" s="390"/>
      <c r="AB192" s="390"/>
      <c r="AC192" s="390"/>
      <c r="AD192" s="390"/>
      <c r="AE192" s="390"/>
      <c r="AF192" s="390"/>
      <c r="AG192" s="390"/>
      <c r="AH192" s="390"/>
      <c r="AI192" s="390"/>
      <c r="AJ192" s="390"/>
      <c r="AK192" s="390"/>
      <c r="AL192" s="390"/>
      <c r="AM192" s="390"/>
      <c r="AN192" s="390"/>
      <c r="AO192" s="390"/>
      <c r="AP192" s="390"/>
      <c r="AQ192" s="39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382</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68" t="s">
        <v>309</v>
      </c>
      <c r="D194" s="9"/>
      <c r="E194" s="9"/>
      <c r="F194" s="9"/>
      <c r="G194" s="9"/>
      <c r="H194" s="9"/>
      <c r="I194" s="9"/>
      <c r="J194" s="9"/>
      <c r="K194" s="9"/>
      <c r="L194" s="9"/>
      <c r="M194" s="9"/>
      <c r="AQ194" s="373"/>
    </row>
    <row r="195" spans="1:103" x14ac:dyDescent="0.2">
      <c r="B195" s="369" t="s">
        <v>329</v>
      </c>
      <c r="C195" s="345"/>
      <c r="D195" s="345"/>
      <c r="E195" s="345"/>
      <c r="F195" s="345"/>
      <c r="G195" s="345"/>
      <c r="H195" s="345"/>
      <c r="I195" s="345"/>
      <c r="J195" s="345"/>
      <c r="K195" s="345"/>
      <c r="L195" s="345"/>
      <c r="M195" s="345"/>
      <c r="N195" s="345"/>
      <c r="O195" s="345"/>
      <c r="P195" s="345"/>
      <c r="Q195" s="345"/>
      <c r="R195" s="345"/>
      <c r="S195" s="345"/>
      <c r="T195" s="345"/>
      <c r="U195" s="345"/>
      <c r="V195" s="345"/>
      <c r="W195" s="345"/>
      <c r="X195" s="345"/>
      <c r="Y195" s="345"/>
      <c r="Z195" s="345"/>
      <c r="AA195" s="345"/>
      <c r="AB195" s="345"/>
      <c r="AC195" s="345"/>
      <c r="AD195" s="345"/>
      <c r="AE195" s="345"/>
      <c r="AF195" s="345"/>
      <c r="AG195" s="345"/>
      <c r="AH195" s="345"/>
      <c r="AI195" s="345"/>
      <c r="AJ195" s="345"/>
      <c r="AK195" s="345"/>
      <c r="AL195" s="345"/>
      <c r="AM195" s="345"/>
      <c r="AN195" s="345"/>
      <c r="AO195" s="345"/>
      <c r="AP195" s="345"/>
      <c r="AQ195" s="345"/>
    </row>
    <row r="196" spans="1:103" x14ac:dyDescent="0.2">
      <c r="B196" s="369" t="s">
        <v>330</v>
      </c>
      <c r="C196" s="349"/>
      <c r="D196" s="349"/>
      <c r="E196" s="349"/>
      <c r="F196" s="349"/>
      <c r="G196" s="349"/>
      <c r="H196" s="349"/>
      <c r="I196" s="349"/>
      <c r="J196" s="349"/>
      <c r="K196" s="349"/>
      <c r="L196" s="349"/>
      <c r="M196" s="349"/>
      <c r="N196" s="349"/>
      <c r="O196" s="349"/>
      <c r="P196" s="349"/>
      <c r="Q196" s="349"/>
      <c r="R196" s="349"/>
      <c r="S196" s="349"/>
      <c r="T196" s="349"/>
      <c r="U196" s="349"/>
      <c r="V196" s="349"/>
      <c r="W196" s="349"/>
      <c r="X196" s="349"/>
      <c r="Y196" s="349"/>
      <c r="Z196" s="349"/>
      <c r="AA196" s="349"/>
      <c r="AB196" s="349"/>
      <c r="AC196" s="349"/>
      <c r="AD196" s="349"/>
      <c r="AE196" s="349"/>
      <c r="AF196" s="349"/>
      <c r="AG196" s="349"/>
      <c r="AH196" s="349"/>
      <c r="AI196" s="349"/>
      <c r="AJ196" s="349"/>
      <c r="AK196" s="349"/>
      <c r="AL196" s="349"/>
      <c r="AM196" s="349"/>
      <c r="AN196" s="349"/>
      <c r="AO196" s="349"/>
      <c r="AP196" s="349"/>
      <c r="AQ196" s="349"/>
    </row>
    <row r="197" spans="1:103" x14ac:dyDescent="0.2">
      <c r="B197" s="369" t="s">
        <v>331</v>
      </c>
      <c r="C197" s="349"/>
      <c r="D197" s="349"/>
      <c r="E197" s="349"/>
      <c r="F197" s="349"/>
      <c r="G197" s="349"/>
      <c r="H197" s="349"/>
      <c r="I197" s="349"/>
      <c r="J197" s="349"/>
      <c r="K197" s="349"/>
      <c r="L197" s="349"/>
      <c r="M197" s="349"/>
      <c r="N197" s="349"/>
      <c r="O197" s="349"/>
      <c r="P197" s="349"/>
      <c r="Q197" s="349"/>
      <c r="R197" s="349"/>
      <c r="S197" s="349"/>
      <c r="T197" s="349"/>
      <c r="U197" s="349"/>
      <c r="V197" s="349"/>
      <c r="W197" s="349"/>
      <c r="X197" s="349"/>
      <c r="Y197" s="349"/>
      <c r="Z197" s="349"/>
      <c r="AA197" s="349"/>
      <c r="AB197" s="349"/>
      <c r="AC197" s="349"/>
      <c r="AD197" s="349"/>
      <c r="AE197" s="349"/>
      <c r="AF197" s="349"/>
      <c r="AG197" s="349"/>
      <c r="AH197" s="349"/>
      <c r="AI197" s="349"/>
      <c r="AJ197" s="349"/>
      <c r="AK197" s="349"/>
      <c r="AL197" s="349"/>
      <c r="AM197" s="349"/>
      <c r="AN197" s="349"/>
      <c r="AO197" s="349"/>
      <c r="AP197" s="349"/>
      <c r="AQ197" s="349"/>
    </row>
    <row r="198" spans="1:103" x14ac:dyDescent="0.2">
      <c r="B198" s="368" t="s">
        <v>336</v>
      </c>
      <c r="D198" s="9"/>
      <c r="E198" s="9"/>
      <c r="F198" s="9"/>
      <c r="G198" s="9"/>
      <c r="H198" s="9"/>
      <c r="I198" s="9"/>
      <c r="J198" s="9"/>
      <c r="K198" s="9"/>
      <c r="L198" s="9"/>
      <c r="M198" s="9"/>
      <c r="AQ198" s="44"/>
    </row>
    <row r="199" spans="1:103" x14ac:dyDescent="0.2">
      <c r="B199" s="369" t="s">
        <v>337</v>
      </c>
      <c r="C199" s="374"/>
      <c r="D199" s="374"/>
      <c r="E199" s="374"/>
      <c r="F199" s="374"/>
      <c r="G199" s="374"/>
      <c r="H199" s="374"/>
      <c r="I199" s="374"/>
      <c r="J199" s="374"/>
      <c r="K199" s="374"/>
      <c r="L199" s="374"/>
      <c r="M199" s="374"/>
      <c r="N199" s="374"/>
      <c r="O199" s="374"/>
      <c r="P199" s="374"/>
      <c r="Q199" s="374"/>
      <c r="R199" s="374"/>
      <c r="S199" s="374"/>
      <c r="T199" s="374"/>
      <c r="U199" s="374"/>
      <c r="V199" s="374"/>
      <c r="W199" s="374"/>
      <c r="X199" s="374"/>
      <c r="Y199" s="374"/>
      <c r="Z199" s="374"/>
      <c r="AA199" s="374"/>
      <c r="AB199" s="374"/>
      <c r="AC199" s="374"/>
      <c r="AD199" s="374"/>
      <c r="AE199" s="374"/>
      <c r="AF199" s="374"/>
      <c r="AG199" s="374"/>
      <c r="AH199" s="374"/>
      <c r="AI199" s="374"/>
      <c r="AJ199" s="374"/>
      <c r="AK199" s="374"/>
      <c r="AL199" s="374"/>
      <c r="AM199" s="374"/>
      <c r="AN199" s="374"/>
      <c r="AO199" s="374"/>
      <c r="AP199" s="374"/>
      <c r="AQ199" s="374"/>
    </row>
    <row r="200" spans="1:103" x14ac:dyDescent="0.2">
      <c r="B200" s="389" t="s">
        <v>383</v>
      </c>
      <c r="D200" s="9"/>
      <c r="E200" s="9"/>
      <c r="F200" s="9"/>
      <c r="G200" s="9"/>
      <c r="H200" s="9"/>
      <c r="I200" s="9"/>
      <c r="J200" s="9"/>
      <c r="K200" s="9"/>
      <c r="L200" s="9"/>
      <c r="M200" s="9"/>
    </row>
    <row r="201" spans="1:103" x14ac:dyDescent="0.2">
      <c r="B201" s="369" t="s">
        <v>374</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69" t="s">
        <v>375</v>
      </c>
      <c r="C202" s="270"/>
      <c r="D202" s="270"/>
      <c r="E202" s="270"/>
      <c r="F202" s="270"/>
      <c r="G202" s="270"/>
      <c r="H202" s="270"/>
      <c r="I202" s="270"/>
      <c r="J202" s="270"/>
      <c r="K202" s="270"/>
      <c r="L202" s="270"/>
      <c r="M202" s="270"/>
      <c r="N202" s="270"/>
      <c r="O202" s="270"/>
      <c r="P202" s="270"/>
      <c r="Q202" s="270"/>
      <c r="R202" s="270"/>
      <c r="S202" s="270"/>
      <c r="T202" s="270"/>
      <c r="U202" s="270"/>
      <c r="V202" s="270"/>
      <c r="W202" s="270"/>
      <c r="X202" s="270"/>
      <c r="Y202" s="270"/>
      <c r="Z202" s="270"/>
      <c r="AA202" s="270"/>
      <c r="AB202" s="270"/>
      <c r="AC202" s="270"/>
      <c r="AD202" s="270"/>
      <c r="AE202" s="270"/>
      <c r="AF202" s="270"/>
      <c r="AG202" s="270"/>
      <c r="AH202" s="270"/>
      <c r="AI202" s="270"/>
      <c r="AJ202" s="270"/>
      <c r="AK202" s="270"/>
      <c r="AL202" s="270"/>
      <c r="AM202" s="270"/>
      <c r="AN202" s="270"/>
      <c r="AO202" s="270"/>
      <c r="AP202" s="270"/>
      <c r="AQ202" s="270"/>
    </row>
    <row r="203" spans="1:103" x14ac:dyDescent="0.2">
      <c r="B203" s="389" t="s">
        <v>395</v>
      </c>
      <c r="D203" s="9"/>
      <c r="E203" s="9"/>
      <c r="F203" s="9"/>
      <c r="G203" s="9"/>
      <c r="H203" s="9"/>
      <c r="I203" s="9"/>
      <c r="J203" s="9"/>
      <c r="K203" s="9"/>
      <c r="L203" s="9"/>
      <c r="M203" s="9"/>
    </row>
    <row r="204" spans="1:103" x14ac:dyDescent="0.2">
      <c r="B204" s="369" t="s">
        <v>396</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0:F100"/>
  </mergeCells>
  <dataValidations xWindow="485" yWindow="427" count="8">
    <dataValidation type="list" allowBlank="1" showInputMessage="1" showErrorMessage="1" sqref="H132:H133 E102:F103 E105:F106 E124:H127 F129:G133 E119:H122 E114:H117 D136:G142"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7" xr:uid="{00000000-0002-0000-0000-000002000000}">
      <formula1>$B$136:$B$142</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6" xr:uid="{00000000-0002-0000-0000-000007000000}">
      <formula1>$B$136:$B$142</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385</v>
      </c>
      <c r="B5" s="244">
        <f t="array" ref="B5:AP5">Inputs!C148:AQ148</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386</v>
      </c>
      <c r="B6" s="402">
        <f t="array" ref="B6:AP6">Inputs!C149:AQ149</f>
        <v>0</v>
      </c>
      <c r="C6" s="402">
        <v>0</v>
      </c>
      <c r="D6" s="402">
        <v>0</v>
      </c>
      <c r="E6" s="402">
        <v>0</v>
      </c>
      <c r="F6" s="402">
        <v>0</v>
      </c>
      <c r="G6" s="402">
        <v>0</v>
      </c>
      <c r="H6" s="402">
        <v>0</v>
      </c>
      <c r="I6" s="402">
        <v>0</v>
      </c>
      <c r="J6" s="402">
        <v>0</v>
      </c>
      <c r="K6" s="402">
        <v>0</v>
      </c>
      <c r="L6" s="402">
        <v>0</v>
      </c>
      <c r="M6" s="402">
        <v>0</v>
      </c>
      <c r="N6" s="402">
        <v>0</v>
      </c>
      <c r="O6" s="402">
        <v>0</v>
      </c>
      <c r="P6" s="402">
        <v>0</v>
      </c>
      <c r="Q6" s="402">
        <v>0</v>
      </c>
      <c r="R6" s="402">
        <v>0</v>
      </c>
      <c r="S6" s="402">
        <v>0</v>
      </c>
      <c r="T6" s="402">
        <v>0</v>
      </c>
      <c r="U6" s="402">
        <v>0</v>
      </c>
      <c r="V6" s="402">
        <v>0</v>
      </c>
      <c r="W6" s="402">
        <v>0</v>
      </c>
      <c r="X6" s="402">
        <v>0</v>
      </c>
      <c r="Y6" s="402">
        <v>0</v>
      </c>
      <c r="Z6" s="402">
        <v>0</v>
      </c>
      <c r="AA6" s="402">
        <v>0</v>
      </c>
      <c r="AB6" s="402">
        <v>0</v>
      </c>
      <c r="AC6" s="402">
        <v>0</v>
      </c>
      <c r="AD6" s="402">
        <v>0</v>
      </c>
      <c r="AE6" s="402">
        <v>0</v>
      </c>
      <c r="AF6" s="402">
        <v>0</v>
      </c>
      <c r="AG6" s="402">
        <v>0</v>
      </c>
      <c r="AH6" s="402">
        <v>0</v>
      </c>
      <c r="AI6" s="402">
        <v>0</v>
      </c>
      <c r="AJ6" s="402">
        <v>0</v>
      </c>
      <c r="AK6" s="402">
        <v>0</v>
      </c>
      <c r="AL6" s="402">
        <v>0</v>
      </c>
      <c r="AM6" s="402">
        <v>0</v>
      </c>
      <c r="AN6" s="402">
        <v>0</v>
      </c>
      <c r="AO6" s="402">
        <v>0</v>
      </c>
      <c r="AP6" s="402">
        <v>0</v>
      </c>
    </row>
    <row r="7" spans="1:42" x14ac:dyDescent="0.2">
      <c r="A7" s="23" t="s">
        <v>404</v>
      </c>
      <c r="B7" s="403">
        <f>SUM(B5:B6)</f>
        <v>0</v>
      </c>
      <c r="C7" s="403">
        <f t="shared" ref="C7:AP7" si="1">SUM(C5:C6)</f>
        <v>0</v>
      </c>
      <c r="D7" s="403">
        <f t="shared" si="1"/>
        <v>0</v>
      </c>
      <c r="E7" s="403">
        <f t="shared" si="1"/>
        <v>0</v>
      </c>
      <c r="F7" s="403">
        <f t="shared" si="1"/>
        <v>0</v>
      </c>
      <c r="G7" s="403">
        <f t="shared" si="1"/>
        <v>0</v>
      </c>
      <c r="H7" s="403">
        <f t="shared" si="1"/>
        <v>0</v>
      </c>
      <c r="I7" s="403">
        <f t="shared" si="1"/>
        <v>0</v>
      </c>
      <c r="J7" s="403">
        <f t="shared" si="1"/>
        <v>0</v>
      </c>
      <c r="K7" s="403">
        <f t="shared" si="1"/>
        <v>0</v>
      </c>
      <c r="L7" s="403">
        <f t="shared" si="1"/>
        <v>0</v>
      </c>
      <c r="M7" s="403">
        <f t="shared" si="1"/>
        <v>0</v>
      </c>
      <c r="N7" s="403">
        <f t="shared" si="1"/>
        <v>0</v>
      </c>
      <c r="O7" s="403">
        <f t="shared" si="1"/>
        <v>0</v>
      </c>
      <c r="P7" s="403">
        <f t="shared" si="1"/>
        <v>0</v>
      </c>
      <c r="Q7" s="403">
        <f t="shared" si="1"/>
        <v>0</v>
      </c>
      <c r="R7" s="403">
        <f t="shared" si="1"/>
        <v>0</v>
      </c>
      <c r="S7" s="403">
        <f t="shared" si="1"/>
        <v>0</v>
      </c>
      <c r="T7" s="403">
        <f t="shared" si="1"/>
        <v>0</v>
      </c>
      <c r="U7" s="403">
        <f t="shared" si="1"/>
        <v>0</v>
      </c>
      <c r="V7" s="403">
        <f t="shared" si="1"/>
        <v>0</v>
      </c>
      <c r="W7" s="403">
        <f t="shared" si="1"/>
        <v>0</v>
      </c>
      <c r="X7" s="403">
        <f t="shared" si="1"/>
        <v>0</v>
      </c>
      <c r="Y7" s="403">
        <f t="shared" si="1"/>
        <v>0</v>
      </c>
      <c r="Z7" s="403">
        <f t="shared" si="1"/>
        <v>0</v>
      </c>
      <c r="AA7" s="403">
        <f t="shared" si="1"/>
        <v>0</v>
      </c>
      <c r="AB7" s="403">
        <f t="shared" si="1"/>
        <v>0</v>
      </c>
      <c r="AC7" s="403">
        <f t="shared" si="1"/>
        <v>0</v>
      </c>
      <c r="AD7" s="403">
        <f t="shared" si="1"/>
        <v>0</v>
      </c>
      <c r="AE7" s="403">
        <f t="shared" si="1"/>
        <v>0</v>
      </c>
      <c r="AF7" s="403">
        <f t="shared" si="1"/>
        <v>0</v>
      </c>
      <c r="AG7" s="403">
        <f t="shared" si="1"/>
        <v>0</v>
      </c>
      <c r="AH7" s="403">
        <f t="shared" si="1"/>
        <v>0</v>
      </c>
      <c r="AI7" s="403">
        <f t="shared" si="1"/>
        <v>0</v>
      </c>
      <c r="AJ7" s="403">
        <f t="shared" si="1"/>
        <v>0</v>
      </c>
      <c r="AK7" s="403">
        <f t="shared" si="1"/>
        <v>0</v>
      </c>
      <c r="AL7" s="403">
        <f t="shared" si="1"/>
        <v>0</v>
      </c>
      <c r="AM7" s="403">
        <f t="shared" si="1"/>
        <v>0</v>
      </c>
      <c r="AN7" s="403">
        <f t="shared" si="1"/>
        <v>0</v>
      </c>
      <c r="AO7" s="403">
        <f t="shared" si="1"/>
        <v>0</v>
      </c>
      <c r="AP7" s="403">
        <f t="shared" si="1"/>
        <v>0</v>
      </c>
    </row>
    <row r="8" spans="1:42" x14ac:dyDescent="0.2">
      <c r="A8" s="364" t="s">
        <v>405</v>
      </c>
      <c r="B8" s="403">
        <f t="array" ref="B8:AP10">Inputs!C151:AQ153</f>
        <v>0</v>
      </c>
      <c r="C8" s="403">
        <v>0</v>
      </c>
      <c r="D8" s="403">
        <v>0</v>
      </c>
      <c r="E8" s="403">
        <v>0</v>
      </c>
      <c r="F8" s="403">
        <v>0</v>
      </c>
      <c r="G8" s="403">
        <v>0</v>
      </c>
      <c r="H8" s="403">
        <v>0</v>
      </c>
      <c r="I8" s="403">
        <v>0</v>
      </c>
      <c r="J8" s="403">
        <v>0</v>
      </c>
      <c r="K8" s="403">
        <v>0</v>
      </c>
      <c r="L8" s="403">
        <v>0</v>
      </c>
      <c r="M8" s="403">
        <v>0</v>
      </c>
      <c r="N8" s="403">
        <v>0</v>
      </c>
      <c r="O8" s="403">
        <v>0</v>
      </c>
      <c r="P8" s="403">
        <v>0</v>
      </c>
      <c r="Q8" s="403">
        <v>0</v>
      </c>
      <c r="R8" s="403">
        <v>0</v>
      </c>
      <c r="S8" s="403">
        <v>0</v>
      </c>
      <c r="T8" s="403">
        <v>0</v>
      </c>
      <c r="U8" s="403">
        <v>0</v>
      </c>
      <c r="V8" s="403">
        <v>0</v>
      </c>
      <c r="W8" s="403">
        <v>0</v>
      </c>
      <c r="X8" s="403">
        <v>0</v>
      </c>
      <c r="Y8" s="403">
        <v>0</v>
      </c>
      <c r="Z8" s="403">
        <v>0</v>
      </c>
      <c r="AA8" s="403">
        <v>0</v>
      </c>
      <c r="AB8" s="403">
        <v>0</v>
      </c>
      <c r="AC8" s="403">
        <v>0</v>
      </c>
      <c r="AD8" s="403">
        <v>0</v>
      </c>
      <c r="AE8" s="403">
        <v>0</v>
      </c>
      <c r="AF8" s="403">
        <v>0</v>
      </c>
      <c r="AG8" s="403">
        <v>0</v>
      </c>
      <c r="AH8" s="403">
        <v>0</v>
      </c>
      <c r="AI8" s="403">
        <v>0</v>
      </c>
      <c r="AJ8" s="403">
        <v>0</v>
      </c>
      <c r="AK8" s="403">
        <v>0</v>
      </c>
      <c r="AL8" s="403">
        <v>0</v>
      </c>
      <c r="AM8" s="403">
        <v>0</v>
      </c>
      <c r="AN8" s="403">
        <v>0</v>
      </c>
      <c r="AO8" s="403">
        <v>0</v>
      </c>
      <c r="AP8" s="403">
        <v>0</v>
      </c>
    </row>
    <row r="9" spans="1:42" x14ac:dyDescent="0.2">
      <c r="A9" s="364" t="s">
        <v>406</v>
      </c>
      <c r="B9" s="403">
        <v>0</v>
      </c>
      <c r="C9" s="403">
        <v>0</v>
      </c>
      <c r="D9" s="403">
        <v>0</v>
      </c>
      <c r="E9" s="403">
        <v>0</v>
      </c>
      <c r="F9" s="403">
        <v>0</v>
      </c>
      <c r="G9" s="403">
        <v>0</v>
      </c>
      <c r="H9" s="403">
        <v>0</v>
      </c>
      <c r="I9" s="403">
        <v>0</v>
      </c>
      <c r="J9" s="403">
        <v>0</v>
      </c>
      <c r="K9" s="403">
        <v>0</v>
      </c>
      <c r="L9" s="403">
        <v>0</v>
      </c>
      <c r="M9" s="403">
        <v>0</v>
      </c>
      <c r="N9" s="403">
        <v>0</v>
      </c>
      <c r="O9" s="403">
        <v>0</v>
      </c>
      <c r="P9" s="403">
        <v>0</v>
      </c>
      <c r="Q9" s="403">
        <v>0</v>
      </c>
      <c r="R9" s="403">
        <v>0</v>
      </c>
      <c r="S9" s="403">
        <v>0</v>
      </c>
      <c r="T9" s="403">
        <v>0</v>
      </c>
      <c r="U9" s="403">
        <v>0</v>
      </c>
      <c r="V9" s="403">
        <v>0</v>
      </c>
      <c r="W9" s="403">
        <v>0</v>
      </c>
      <c r="X9" s="403">
        <v>0</v>
      </c>
      <c r="Y9" s="403">
        <v>0</v>
      </c>
      <c r="Z9" s="403">
        <v>0</v>
      </c>
      <c r="AA9" s="403">
        <v>0</v>
      </c>
      <c r="AB9" s="403">
        <v>0</v>
      </c>
      <c r="AC9" s="403">
        <v>0</v>
      </c>
      <c r="AD9" s="403">
        <v>0</v>
      </c>
      <c r="AE9" s="403">
        <v>0</v>
      </c>
      <c r="AF9" s="403">
        <v>0</v>
      </c>
      <c r="AG9" s="403">
        <v>0</v>
      </c>
      <c r="AH9" s="403">
        <v>0</v>
      </c>
      <c r="AI9" s="403">
        <v>0</v>
      </c>
      <c r="AJ9" s="403">
        <v>0</v>
      </c>
      <c r="AK9" s="403">
        <v>0</v>
      </c>
      <c r="AL9" s="403">
        <v>0</v>
      </c>
      <c r="AM9" s="403">
        <v>0</v>
      </c>
      <c r="AN9" s="403">
        <v>0</v>
      </c>
      <c r="AO9" s="403">
        <v>0</v>
      </c>
      <c r="AP9" s="403">
        <v>0</v>
      </c>
    </row>
    <row r="10" spans="1:42" x14ac:dyDescent="0.2">
      <c r="A10" s="364" t="s">
        <v>407</v>
      </c>
      <c r="B10" s="403">
        <v>0</v>
      </c>
      <c r="C10" s="403">
        <v>0</v>
      </c>
      <c r="D10" s="403">
        <v>0</v>
      </c>
      <c r="E10" s="403">
        <v>0</v>
      </c>
      <c r="F10" s="403">
        <v>0</v>
      </c>
      <c r="G10" s="403">
        <v>0</v>
      </c>
      <c r="H10" s="403">
        <v>0</v>
      </c>
      <c r="I10" s="403">
        <v>0</v>
      </c>
      <c r="J10" s="403">
        <v>0</v>
      </c>
      <c r="K10" s="403">
        <v>0</v>
      </c>
      <c r="L10" s="403">
        <v>0</v>
      </c>
      <c r="M10" s="403">
        <v>0</v>
      </c>
      <c r="N10" s="403">
        <v>0</v>
      </c>
      <c r="O10" s="403">
        <v>0</v>
      </c>
      <c r="P10" s="403">
        <v>0</v>
      </c>
      <c r="Q10" s="403">
        <v>0</v>
      </c>
      <c r="R10" s="403">
        <v>0</v>
      </c>
      <c r="S10" s="403">
        <v>0</v>
      </c>
      <c r="T10" s="403">
        <v>0</v>
      </c>
      <c r="U10" s="403">
        <v>0</v>
      </c>
      <c r="V10" s="403">
        <v>0</v>
      </c>
      <c r="W10" s="403">
        <v>0</v>
      </c>
      <c r="X10" s="403">
        <v>0</v>
      </c>
      <c r="Y10" s="403">
        <v>0</v>
      </c>
      <c r="Z10" s="403">
        <v>0</v>
      </c>
      <c r="AA10" s="403">
        <v>0</v>
      </c>
      <c r="AB10" s="403">
        <v>0</v>
      </c>
      <c r="AC10" s="403">
        <v>0</v>
      </c>
      <c r="AD10" s="403">
        <v>0</v>
      </c>
      <c r="AE10" s="403">
        <v>0</v>
      </c>
      <c r="AF10" s="403">
        <v>0</v>
      </c>
      <c r="AG10" s="403">
        <v>0</v>
      </c>
      <c r="AH10" s="403">
        <v>0</v>
      </c>
      <c r="AI10" s="403">
        <v>0</v>
      </c>
      <c r="AJ10" s="403">
        <v>0</v>
      </c>
      <c r="AK10" s="403">
        <v>0</v>
      </c>
      <c r="AL10" s="403">
        <v>0</v>
      </c>
      <c r="AM10" s="403">
        <v>0</v>
      </c>
      <c r="AN10" s="403">
        <v>0</v>
      </c>
      <c r="AO10" s="403">
        <v>0</v>
      </c>
      <c r="AP10" s="403">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347</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348</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341</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Inputs!C155:AQ155</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366</v>
      </c>
      <c r="B16" s="194">
        <f t="array" ref="B16:AP16">Inputs!C156:AQ156</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365</v>
      </c>
      <c r="B17" s="367">
        <f t="array" ref="B17:AP17">Inputs!C157:AQ157</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367</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349</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350</v>
      </c>
      <c r="B20" s="367">
        <f t="array" ref="B20:AP20">Inputs!C159:AQ159</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351</v>
      </c>
      <c r="B21" s="367">
        <f t="array" ref="B21:AP21">Inputs!C158:AQ158</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342</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 t="shared" ref="C31:AP31" si="11">IF(C2&lt;=analysis_period,PropertyTaxAssessedValue*(1-prop_tax_assessed_decline/100)^(C2-1),0)</f>
        <v>0</v>
      </c>
      <c r="D31" s="367">
        <f t="shared" si="11"/>
        <v>0</v>
      </c>
      <c r="E31" s="367">
        <f t="shared" si="11"/>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259</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IF(C$2&lt;=analysis_period,IF(om_fixed="n/a",Inputs!D161,om_fixed*(1+inflation_rate/100+om_fixed_escal/100)^B$2),0)</f>
        <v>0</v>
      </c>
      <c r="D35" s="194">
        <f>IF(D$2&lt;=analysis_period,IF(om_fixed="n/a",Inputs!E161,om_fixed*(1+inflation_rate/100+om_fixed_escal/100)^C$2),0)</f>
        <v>0</v>
      </c>
      <c r="E35" s="194">
        <f>IF(E$2&lt;=analysis_period,IF(om_fixed="n/a",Inputs!F161,om_fixed*(1+inflation_rate/100+om_fixed_escal/100)^D$2),0)</f>
        <v>0</v>
      </c>
      <c r="F35" s="194">
        <f>IF(F$2&lt;=analysis_period,IF(om_fixed="n/a",Inputs!G161,om_fixed*(1+inflation_rate/100+om_fixed_escal/100)^E$2),0)</f>
        <v>0</v>
      </c>
      <c r="G35" s="194">
        <f>IF(G$2&lt;=analysis_period,IF(om_fixed="n/a",Inputs!H161,om_fixed*(1+inflation_rate/100+om_fixed_escal/100)^F$2),0)</f>
        <v>0</v>
      </c>
      <c r="H35" s="194">
        <f>IF(H$2&lt;=analysis_period,IF(om_fixed="n/a",Inputs!I161,om_fixed*(1+inflation_rate/100+om_fixed_escal/100)^G$2),0)</f>
        <v>0</v>
      </c>
      <c r="I35" s="194">
        <f>IF(I$2&lt;=analysis_period,IF(om_fixed="n/a",Inputs!J161,om_fixed*(1+inflation_rate/100+om_fixed_escal/100)^H$2),0)</f>
        <v>0</v>
      </c>
      <c r="J35" s="194">
        <f>IF(J$2&lt;=analysis_period,IF(om_fixed="n/a",Inputs!K161,om_fixed*(1+inflation_rate/100+om_fixed_escal/100)^I$2),0)</f>
        <v>0</v>
      </c>
      <c r="K35" s="194">
        <f>IF(K$2&lt;=analysis_period,IF(om_fixed="n/a",Inputs!L161,om_fixed*(1+inflation_rate/100+om_fixed_escal/100)^J$2),0)</f>
        <v>0</v>
      </c>
      <c r="L35" s="194">
        <f>IF(L$2&lt;=analysis_period,IF(om_fixed="n/a",Inputs!M161,om_fixed*(1+inflation_rate/100+om_fixed_escal/100)^K$2),0)</f>
        <v>0</v>
      </c>
      <c r="M35" s="194">
        <f>IF(M$2&lt;=analysis_period,IF(om_fixed="n/a",Inputs!N161,om_fixed*(1+inflation_rate/100+om_fixed_escal/100)^L$2),0)</f>
        <v>0</v>
      </c>
      <c r="N35" s="194">
        <f>IF(N$2&lt;=analysis_period,IF(om_fixed="n/a",Inputs!O161,om_fixed*(1+inflation_rate/100+om_fixed_escal/100)^M$2),0)</f>
        <v>0</v>
      </c>
      <c r="O35" s="194">
        <f>IF(O$2&lt;=analysis_period,IF(om_fixed="n/a",Inputs!P161,om_fixed*(1+inflation_rate/100+om_fixed_escal/100)^N$2),0)</f>
        <v>0</v>
      </c>
      <c r="P35" s="194">
        <f>IF(P$2&lt;=analysis_period,IF(om_fixed="n/a",Inputs!Q161,om_fixed*(1+inflation_rate/100+om_fixed_escal/100)^O$2),0)</f>
        <v>0</v>
      </c>
      <c r="Q35" s="194">
        <f>IF(Q$2&lt;=analysis_period,IF(om_fixed="n/a",Inputs!R161,om_fixed*(1+inflation_rate/100+om_fixed_escal/100)^P$2),0)</f>
        <v>0</v>
      </c>
      <c r="R35" s="194">
        <f>IF(R$2&lt;=analysis_period,IF(om_fixed="n/a",Inputs!S161,om_fixed*(1+inflation_rate/100+om_fixed_escal/100)^Q$2),0)</f>
        <v>0</v>
      </c>
      <c r="S35" s="194">
        <f>IF(S$2&lt;=analysis_period,IF(om_fixed="n/a",Inputs!T161,om_fixed*(1+inflation_rate/100+om_fixed_escal/100)^R$2),0)</f>
        <v>0</v>
      </c>
      <c r="T35" s="194">
        <f>IF(T$2&lt;=analysis_period,IF(om_fixed="n/a",Inputs!U161,om_fixed*(1+inflation_rate/100+om_fixed_escal/100)^S$2),0)</f>
        <v>0</v>
      </c>
      <c r="U35" s="194">
        <f>IF(U$2&lt;=analysis_period,IF(om_fixed="n/a",Inputs!V161,om_fixed*(1+inflation_rate/100+om_fixed_escal/100)^T$2),0)</f>
        <v>0</v>
      </c>
      <c r="V35" s="194">
        <f>IF(V$2&lt;=analysis_period,IF(om_fixed="n/a",Inputs!W161,om_fixed*(1+inflation_rate/100+om_fixed_escal/100)^U$2),0)</f>
        <v>0</v>
      </c>
      <c r="W35" s="194">
        <f>IF(W$2&lt;=analysis_period,IF(om_fixed="n/a",Inputs!X161,om_fixed*(1+inflation_rate/100+om_fixed_escal/100)^V$2),0)</f>
        <v>0</v>
      </c>
      <c r="X35" s="194">
        <f>IF(X$2&lt;=analysis_period,IF(om_fixed="n/a",Inputs!Y161,om_fixed*(1+inflation_rate/100+om_fixed_escal/100)^W$2),0)</f>
        <v>0</v>
      </c>
      <c r="Y35" s="194">
        <f>IF(Y$2&lt;=analysis_period,IF(om_fixed="n/a",Inputs!Z161,om_fixed*(1+inflation_rate/100+om_fixed_escal/100)^X$2),0)</f>
        <v>0</v>
      </c>
      <c r="Z35" s="194">
        <f>IF(Z$2&lt;=analysis_period,IF(om_fixed="n/a",Inputs!AA161,om_fixed*(1+inflation_rate/100+om_fixed_escal/100)^Y$2),0)</f>
        <v>0</v>
      </c>
      <c r="AA35" s="194">
        <f>IF(AA$2&lt;=analysis_period,IF(om_fixed="n/a",Inputs!AB161,om_fixed*(1+inflation_rate/100+om_fixed_escal/100)^Z$2),0)</f>
        <v>0</v>
      </c>
      <c r="AB35" s="194">
        <f>IF(AB$2&lt;=analysis_period,IF(om_fixed="n/a",Inputs!AC161,om_fixed*(1+inflation_rate/100+om_fixed_escal/100)^AA$2),0)</f>
        <v>0</v>
      </c>
      <c r="AC35" s="194">
        <f>IF(AC$2&lt;=analysis_period,IF(om_fixed="n/a",Inputs!AD161,om_fixed*(1+inflation_rate/100+om_fixed_escal/100)^AB$2),0)</f>
        <v>0</v>
      </c>
      <c r="AD35" s="194">
        <f>IF(AD$2&lt;=analysis_period,IF(om_fixed="n/a",Inputs!AE161,om_fixed*(1+inflation_rate/100+om_fixed_escal/100)^AC$2),0)</f>
        <v>0</v>
      </c>
      <c r="AE35" s="194">
        <f>IF(AE$2&lt;=analysis_period,IF(om_fixed="n/a",Inputs!AF161,om_fixed*(1+inflation_rate/100+om_fixed_escal/100)^AD$2),0)</f>
        <v>0</v>
      </c>
      <c r="AF35" s="194">
        <f>IF(AF$2&lt;=analysis_period,IF(om_fixed="n/a",Inputs!AG161,om_fixed*(1+inflation_rate/100+om_fixed_escal/100)^AE$2),0)</f>
        <v>0</v>
      </c>
      <c r="AG35" s="194">
        <f>IF(AG$2&lt;=analysis_period,IF(om_fixed="n/a",Inputs!AH161,om_fixed*(1+inflation_rate/100+om_fixed_escal/100)^AF$2),0)</f>
        <v>0</v>
      </c>
      <c r="AH35" s="194">
        <f>IF(AH$2&lt;=analysis_period,IF(om_fixed="n/a",Inputs!AI161,om_fixed*(1+inflation_rate/100+om_fixed_escal/100)^AG$2),0)</f>
        <v>0</v>
      </c>
      <c r="AI35" s="194">
        <f>IF(AI$2&lt;=analysis_period,IF(om_fixed="n/a",Inputs!AJ161,om_fixed*(1+inflation_rate/100+om_fixed_escal/100)^AH$2),0)</f>
        <v>0</v>
      </c>
      <c r="AJ35" s="194">
        <f>IF(AJ$2&lt;=analysis_period,IF(om_fixed="n/a",Inputs!AK161,om_fixed*(1+inflation_rate/100+om_fixed_escal/100)^AI$2),0)</f>
        <v>0</v>
      </c>
      <c r="AK35" s="194">
        <f>IF(AK$2&lt;=analysis_period,IF(om_fixed="n/a",Inputs!AL161,om_fixed*(1+inflation_rate/100+om_fixed_escal/100)^AJ$2),0)</f>
        <v>0</v>
      </c>
      <c r="AL35" s="194">
        <f>IF(AL$2&lt;=analysis_period,IF(om_fixed="n/a",Inputs!AM161,om_fixed*(1+inflation_rate/100+om_fixed_escal/100)^AK$2),0)</f>
        <v>0</v>
      </c>
      <c r="AM35" s="194">
        <f>IF(AM$2&lt;=analysis_period,IF(om_fixed="n/a",Inputs!AN161,om_fixed*(1+inflation_rate/100+om_fixed_escal/100)^AL$2),0)</f>
        <v>0</v>
      </c>
      <c r="AN35" s="194">
        <f>IF(AN$2&lt;=analysis_period,IF(om_fixed="n/a",Inputs!AO161,om_fixed*(1+inflation_rate/100+om_fixed_escal/100)^AM$2),0)</f>
        <v>0</v>
      </c>
      <c r="AO35" s="194">
        <f>IF(AO$2&lt;=analysis_period,IF(om_fixed="n/a",Inputs!AP161,om_fixed*(1+inflation_rate/100+om_fixed_escal/100)^AN$2),0)</f>
        <v>0</v>
      </c>
      <c r="AP35" s="194">
        <f>IF(AP$2&lt;=analysis_period,IF(om_fixed="n/a",Inputs!AQ161,om_fixed*(1+inflation_rate/100+om_fixed_escal/100)^AO$2),0)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IF(C$2&lt;=analysis_period,IF(om_capacity="n/a",Inputs!D162,om_capacity*(1+inflation_rate/100+om_capacity_escal/100)^B$2),0)</f>
        <v>0</v>
      </c>
      <c r="D38" s="198">
        <f>IF(D$2&lt;=analysis_period,IF(om_capacity="n/a",Inputs!E162,om_capacity*(1+inflation_rate/100+om_capacity_escal/100)^C$2),0)</f>
        <v>0</v>
      </c>
      <c r="E38" s="198">
        <f>IF(E$2&lt;=analysis_period,IF(om_capacity="n/a",Inputs!F162,om_capacity*(1+inflation_rate/100+om_capacity_escal/100)^D$2),0)</f>
        <v>0</v>
      </c>
      <c r="F38" s="198">
        <f>IF(F$2&lt;=analysis_period,IF(om_capacity="n/a",Inputs!G162,om_capacity*(1+inflation_rate/100+om_capacity_escal/100)^E$2),0)</f>
        <v>0</v>
      </c>
      <c r="G38" s="198">
        <f>IF(G$2&lt;=analysis_period,IF(om_capacity="n/a",Inputs!H162,om_capacity*(1+inflation_rate/100+om_capacity_escal/100)^F$2),0)</f>
        <v>0</v>
      </c>
      <c r="H38" s="198">
        <f>IF(H$2&lt;=analysis_period,IF(om_capacity="n/a",Inputs!I162,om_capacity*(1+inflation_rate/100+om_capacity_escal/100)^G$2),0)</f>
        <v>0</v>
      </c>
      <c r="I38" s="198">
        <f>IF(I$2&lt;=analysis_period,IF(om_capacity="n/a",Inputs!J162,om_capacity*(1+inflation_rate/100+om_capacity_escal/100)^H$2),0)</f>
        <v>0</v>
      </c>
      <c r="J38" s="198">
        <f>IF(J$2&lt;=analysis_period,IF(om_capacity="n/a",Inputs!K162,om_capacity*(1+inflation_rate/100+om_capacity_escal/100)^I$2),0)</f>
        <v>0</v>
      </c>
      <c r="K38" s="198">
        <f>IF(K$2&lt;=analysis_period,IF(om_capacity="n/a",Inputs!L162,om_capacity*(1+inflation_rate/100+om_capacity_escal/100)^J$2),0)</f>
        <v>0</v>
      </c>
      <c r="L38" s="198">
        <f>IF(L$2&lt;=analysis_period,IF(om_capacity="n/a",Inputs!M162,om_capacity*(1+inflation_rate/100+om_capacity_escal/100)^K$2),0)</f>
        <v>0</v>
      </c>
      <c r="M38" s="198">
        <f>IF(M$2&lt;=analysis_period,IF(om_capacity="n/a",Inputs!N162,om_capacity*(1+inflation_rate/100+om_capacity_escal/100)^L$2),0)</f>
        <v>0</v>
      </c>
      <c r="N38" s="198">
        <f>IF(N$2&lt;=analysis_period,IF(om_capacity="n/a",Inputs!O162,om_capacity*(1+inflation_rate/100+om_capacity_escal/100)^M$2),0)</f>
        <v>0</v>
      </c>
      <c r="O38" s="198">
        <f>IF(O$2&lt;=analysis_period,IF(om_capacity="n/a",Inputs!P162,om_capacity*(1+inflation_rate/100+om_capacity_escal/100)^N$2),0)</f>
        <v>0</v>
      </c>
      <c r="P38" s="198">
        <f>IF(P$2&lt;=analysis_period,IF(om_capacity="n/a",Inputs!Q162,om_capacity*(1+inflation_rate/100+om_capacity_escal/100)^O$2),0)</f>
        <v>0</v>
      </c>
      <c r="Q38" s="198">
        <f>IF(Q$2&lt;=analysis_period,IF(om_capacity="n/a",Inputs!R162,om_capacity*(1+inflation_rate/100+om_capacity_escal/100)^P$2),0)</f>
        <v>0</v>
      </c>
      <c r="R38" s="198">
        <f>IF(R$2&lt;=analysis_period,IF(om_capacity="n/a",Inputs!S162,om_capacity*(1+inflation_rate/100+om_capacity_escal/100)^Q$2),0)</f>
        <v>0</v>
      </c>
      <c r="S38" s="198">
        <f>IF(S$2&lt;=analysis_period,IF(om_capacity="n/a",Inputs!T162,om_capacity*(1+inflation_rate/100+om_capacity_escal/100)^R$2),0)</f>
        <v>0</v>
      </c>
      <c r="T38" s="198">
        <f>IF(T$2&lt;=analysis_period,IF(om_capacity="n/a",Inputs!U162,om_capacity*(1+inflation_rate/100+om_capacity_escal/100)^S$2),0)</f>
        <v>0</v>
      </c>
      <c r="U38" s="198">
        <f>IF(U$2&lt;=analysis_period,IF(om_capacity="n/a",Inputs!V162,om_capacity*(1+inflation_rate/100+om_capacity_escal/100)^T$2),0)</f>
        <v>0</v>
      </c>
      <c r="V38" s="198">
        <f>IF(V$2&lt;=analysis_period,IF(om_capacity="n/a",Inputs!W162,om_capacity*(1+inflation_rate/100+om_capacity_escal/100)^U$2),0)</f>
        <v>0</v>
      </c>
      <c r="W38" s="198">
        <f>IF(W$2&lt;=analysis_period,IF(om_capacity="n/a",Inputs!X162,om_capacity*(1+inflation_rate/100+om_capacity_escal/100)^V$2),0)</f>
        <v>0</v>
      </c>
      <c r="X38" s="198">
        <f>IF(X$2&lt;=analysis_period,IF(om_capacity="n/a",Inputs!Y162,om_capacity*(1+inflation_rate/100+om_capacity_escal/100)^W$2),0)</f>
        <v>0</v>
      </c>
      <c r="Y38" s="198">
        <f>IF(Y$2&lt;=analysis_period,IF(om_capacity="n/a",Inputs!Z162,om_capacity*(1+inflation_rate/100+om_capacity_escal/100)^X$2),0)</f>
        <v>0</v>
      </c>
      <c r="Z38" s="198">
        <f>IF(Z$2&lt;=analysis_period,IF(om_capacity="n/a",Inputs!AA162,om_capacity*(1+inflation_rate/100+om_capacity_escal/100)^Y$2),0)</f>
        <v>0</v>
      </c>
      <c r="AA38" s="198">
        <f>IF(AA$2&lt;=analysis_period,IF(om_capacity="n/a",Inputs!AB162,om_capacity*(1+inflation_rate/100+om_capacity_escal/100)^Z$2),0)</f>
        <v>0</v>
      </c>
      <c r="AB38" s="198">
        <f>IF(AB$2&lt;=analysis_period,IF(om_capacity="n/a",Inputs!AC162,om_capacity*(1+inflation_rate/100+om_capacity_escal/100)^AA$2),0)</f>
        <v>0</v>
      </c>
      <c r="AC38" s="198">
        <f>IF(AC$2&lt;=analysis_period,IF(om_capacity="n/a",Inputs!AD162,om_capacity*(1+inflation_rate/100+om_capacity_escal/100)^AB$2),0)</f>
        <v>0</v>
      </c>
      <c r="AD38" s="198">
        <f>IF(AD$2&lt;=analysis_period,IF(om_capacity="n/a",Inputs!AE162,om_capacity*(1+inflation_rate/100+om_capacity_escal/100)^AC$2),0)</f>
        <v>0</v>
      </c>
      <c r="AE38" s="198">
        <f>IF(AE$2&lt;=analysis_period,IF(om_capacity="n/a",Inputs!AF162,om_capacity*(1+inflation_rate/100+om_capacity_escal/100)^AD$2),0)</f>
        <v>0</v>
      </c>
      <c r="AF38" s="198">
        <f>IF(AF$2&lt;=analysis_period,IF(om_capacity="n/a",Inputs!AG162,om_capacity*(1+inflation_rate/100+om_capacity_escal/100)^AE$2),0)</f>
        <v>0</v>
      </c>
      <c r="AG38" s="198">
        <f>IF(AG$2&lt;=analysis_period,IF(om_capacity="n/a",Inputs!AH162,om_capacity*(1+inflation_rate/100+om_capacity_escal/100)^AF$2),0)</f>
        <v>0</v>
      </c>
      <c r="AH38" s="198">
        <f>IF(AH$2&lt;=analysis_period,IF(om_capacity="n/a",Inputs!AI162,om_capacity*(1+inflation_rate/100+om_capacity_escal/100)^AG$2),0)</f>
        <v>0</v>
      </c>
      <c r="AI38" s="198">
        <f>IF(AI$2&lt;=analysis_period,IF(om_capacity="n/a",Inputs!AJ162,om_capacity*(1+inflation_rate/100+om_capacity_escal/100)^AH$2),0)</f>
        <v>0</v>
      </c>
      <c r="AJ38" s="198">
        <f>IF(AJ$2&lt;=analysis_period,IF(om_capacity="n/a",Inputs!AK162,om_capacity*(1+inflation_rate/100+om_capacity_escal/100)^AI$2),0)</f>
        <v>0</v>
      </c>
      <c r="AK38" s="198">
        <f>IF(AK$2&lt;=analysis_period,IF(om_capacity="n/a",Inputs!AL162,om_capacity*(1+inflation_rate/100+om_capacity_escal/100)^AJ$2),0)</f>
        <v>0</v>
      </c>
      <c r="AL38" s="198">
        <f>IF(AL$2&lt;=analysis_period,IF(om_capacity="n/a",Inputs!AM162,om_capacity*(1+inflation_rate/100+om_capacity_escal/100)^AK$2),0)</f>
        <v>0</v>
      </c>
      <c r="AM38" s="198">
        <f>IF(AM$2&lt;=analysis_period,IF(om_capacity="n/a",Inputs!AN162,om_capacity*(1+inflation_rate/100+om_capacity_escal/100)^AL$2),0)</f>
        <v>0</v>
      </c>
      <c r="AN38" s="198">
        <f>IF(AN$2&lt;=analysis_period,IF(om_capacity="n/a",Inputs!AO162,om_capacity*(1+inflation_rate/100+om_capacity_escal/100)^AM$2),0)</f>
        <v>0</v>
      </c>
      <c r="AO38" s="198">
        <f>IF(AO$2&lt;=analysis_period,IF(om_capacity="n/a",Inputs!AP162,om_capacity*(1+inflation_rate/100+om_capacity_escal/100)^AN$2),0)</f>
        <v>0</v>
      </c>
      <c r="AP38" s="198">
        <f>IF(AP$2&lt;=analysis_period,IF(om_capacity="n/a",Inputs!AQ162,om_capacity*(1+inflation_rate/100+om_capacity_escal/100)^AO$2),0)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IF(C$2&lt;=analysis_period,IF(om_production="n/a",Inputs!D163,om_production*(1+inflation_rate/100+om_production_escal/100)^B$2),0)</f>
        <v>0</v>
      </c>
      <c r="D42" s="198">
        <f>IF(D$2&lt;=analysis_period,IF(om_production="n/a",Inputs!E163,om_production*(1+inflation_rate/100+om_production_escal/100)^C$2),0)</f>
        <v>0</v>
      </c>
      <c r="E42" s="198">
        <f>IF(E$2&lt;=analysis_period,IF(om_production="n/a",Inputs!F163,om_production*(1+inflation_rate/100+om_production_escal/100)^D$2),0)</f>
        <v>0</v>
      </c>
      <c r="F42" s="198">
        <f>IF(F$2&lt;=analysis_period,IF(om_production="n/a",Inputs!G163,om_production*(1+inflation_rate/100+om_production_escal/100)^E$2),0)</f>
        <v>0</v>
      </c>
      <c r="G42" s="198">
        <f>IF(G$2&lt;=analysis_period,IF(om_production="n/a",Inputs!H163,om_production*(1+inflation_rate/100+om_production_escal/100)^F$2),0)</f>
        <v>0</v>
      </c>
      <c r="H42" s="198">
        <f>IF(H$2&lt;=analysis_period,IF(om_production="n/a",Inputs!I163,om_production*(1+inflation_rate/100+om_production_escal/100)^G$2),0)</f>
        <v>0</v>
      </c>
      <c r="I42" s="198">
        <f>IF(I$2&lt;=analysis_period,IF(om_production="n/a",Inputs!J163,om_production*(1+inflation_rate/100+om_production_escal/100)^H$2),0)</f>
        <v>0</v>
      </c>
      <c r="J42" s="198">
        <f>IF(J$2&lt;=analysis_period,IF(om_production="n/a",Inputs!K163,om_production*(1+inflation_rate/100+om_production_escal/100)^I$2),0)</f>
        <v>0</v>
      </c>
      <c r="K42" s="198">
        <f>IF(K$2&lt;=analysis_period,IF(om_production="n/a",Inputs!L163,om_production*(1+inflation_rate/100+om_production_escal/100)^J$2),0)</f>
        <v>0</v>
      </c>
      <c r="L42" s="198">
        <f>IF(L$2&lt;=analysis_period,IF(om_production="n/a",Inputs!M163,om_production*(1+inflation_rate/100+om_production_escal/100)^K$2),0)</f>
        <v>0</v>
      </c>
      <c r="M42" s="198">
        <f>IF(M$2&lt;=analysis_period,IF(om_production="n/a",Inputs!N163,om_production*(1+inflation_rate/100+om_production_escal/100)^L$2),0)</f>
        <v>0</v>
      </c>
      <c r="N42" s="198">
        <f>IF(N$2&lt;=analysis_period,IF(om_production="n/a",Inputs!O163,om_production*(1+inflation_rate/100+om_production_escal/100)^M$2),0)</f>
        <v>0</v>
      </c>
      <c r="O42" s="198">
        <f>IF(O$2&lt;=analysis_period,IF(om_production="n/a",Inputs!P163,om_production*(1+inflation_rate/100+om_production_escal/100)^N$2),0)</f>
        <v>0</v>
      </c>
      <c r="P42" s="198">
        <f>IF(P$2&lt;=analysis_period,IF(om_production="n/a",Inputs!Q163,om_production*(1+inflation_rate/100+om_production_escal/100)^O$2),0)</f>
        <v>0</v>
      </c>
      <c r="Q42" s="198">
        <f>IF(Q$2&lt;=analysis_period,IF(om_production="n/a",Inputs!R163,om_production*(1+inflation_rate/100+om_production_escal/100)^P$2),0)</f>
        <v>0</v>
      </c>
      <c r="R42" s="198">
        <f>IF(R$2&lt;=analysis_period,IF(om_production="n/a",Inputs!S163,om_production*(1+inflation_rate/100+om_production_escal/100)^Q$2),0)</f>
        <v>0</v>
      </c>
      <c r="S42" s="198">
        <f>IF(S$2&lt;=analysis_period,IF(om_production="n/a",Inputs!T163,om_production*(1+inflation_rate/100+om_production_escal/100)^R$2),0)</f>
        <v>0</v>
      </c>
      <c r="T42" s="198">
        <f>IF(T$2&lt;=analysis_period,IF(om_production="n/a",Inputs!U163,om_production*(1+inflation_rate/100+om_production_escal/100)^S$2),0)</f>
        <v>0</v>
      </c>
      <c r="U42" s="198">
        <f>IF(U$2&lt;=analysis_period,IF(om_production="n/a",Inputs!V163,om_production*(1+inflation_rate/100+om_production_escal/100)^T$2),0)</f>
        <v>0</v>
      </c>
      <c r="V42" s="198">
        <f>IF(V$2&lt;=analysis_period,IF(om_production="n/a",Inputs!W163,om_production*(1+inflation_rate/100+om_production_escal/100)^U$2),0)</f>
        <v>0</v>
      </c>
      <c r="W42" s="198">
        <f>IF(W$2&lt;=analysis_period,IF(om_production="n/a",Inputs!X163,om_production*(1+inflation_rate/100+om_production_escal/100)^V$2),0)</f>
        <v>0</v>
      </c>
      <c r="X42" s="198">
        <f>IF(X$2&lt;=analysis_period,IF(om_production="n/a",Inputs!Y163,om_production*(1+inflation_rate/100+om_production_escal/100)^W$2),0)</f>
        <v>0</v>
      </c>
      <c r="Y42" s="198">
        <f>IF(Y$2&lt;=analysis_period,IF(om_production="n/a",Inputs!Z163,om_production*(1+inflation_rate/100+om_production_escal/100)^X$2),0)</f>
        <v>0</v>
      </c>
      <c r="Z42" s="198">
        <f>IF(Z$2&lt;=analysis_period,IF(om_production="n/a",Inputs!AA163,om_production*(1+inflation_rate/100+om_production_escal/100)^Y$2),0)</f>
        <v>0</v>
      </c>
      <c r="AA42" s="198">
        <f>IF(AA$2&lt;=analysis_period,IF(om_production="n/a",Inputs!AB163,om_production*(1+inflation_rate/100+om_production_escal/100)^Z$2),0)</f>
        <v>0</v>
      </c>
      <c r="AB42" s="198">
        <f>IF(AB$2&lt;=analysis_period,IF(om_production="n/a",Inputs!AC163,om_production*(1+inflation_rate/100+om_production_escal/100)^AA$2),0)</f>
        <v>0</v>
      </c>
      <c r="AC42" s="198">
        <f>IF(AC$2&lt;=analysis_period,IF(om_production="n/a",Inputs!AD163,om_production*(1+inflation_rate/100+om_production_escal/100)^AB$2),0)</f>
        <v>0</v>
      </c>
      <c r="AD42" s="198">
        <f>IF(AD$2&lt;=analysis_period,IF(om_production="n/a",Inputs!AE163,om_production*(1+inflation_rate/100+om_production_escal/100)^AC$2),0)</f>
        <v>0</v>
      </c>
      <c r="AE42" s="198">
        <f>IF(AE$2&lt;=analysis_period,IF(om_production="n/a",Inputs!AF163,om_production*(1+inflation_rate/100+om_production_escal/100)^AD$2),0)</f>
        <v>0</v>
      </c>
      <c r="AF42" s="198">
        <f>IF(AF$2&lt;=analysis_period,IF(om_production="n/a",Inputs!AG163,om_production*(1+inflation_rate/100+om_production_escal/100)^AE$2),0)</f>
        <v>0</v>
      </c>
      <c r="AG42" s="198">
        <f>IF(AG$2&lt;=analysis_period,IF(om_production="n/a",Inputs!AH163,om_production*(1+inflation_rate/100+om_production_escal/100)^AF$2),0)</f>
        <v>0</v>
      </c>
      <c r="AH42" s="198">
        <f>IF(AH$2&lt;=analysis_period,IF(om_production="n/a",Inputs!AI163,om_production*(1+inflation_rate/100+om_production_escal/100)^AG$2),0)</f>
        <v>0</v>
      </c>
      <c r="AI42" s="198">
        <f>IF(AI$2&lt;=analysis_period,IF(om_production="n/a",Inputs!AJ163,om_production*(1+inflation_rate/100+om_production_escal/100)^AH$2),0)</f>
        <v>0</v>
      </c>
      <c r="AJ42" s="198">
        <f>IF(AJ$2&lt;=analysis_period,IF(om_production="n/a",Inputs!AK163,om_production*(1+inflation_rate/100+om_production_escal/100)^AI$2),0)</f>
        <v>0</v>
      </c>
      <c r="AK42" s="198">
        <f>IF(AK$2&lt;=analysis_period,IF(om_production="n/a",Inputs!AL163,om_production*(1+inflation_rate/100+om_production_escal/100)^AJ$2),0)</f>
        <v>0</v>
      </c>
      <c r="AL42" s="198">
        <f>IF(AL$2&lt;=analysis_period,IF(om_production="n/a",Inputs!AM163,om_production*(1+inflation_rate/100+om_production_escal/100)^AK$2),0)</f>
        <v>0</v>
      </c>
      <c r="AM42" s="198">
        <f>IF(AM$2&lt;=analysis_period,IF(om_production="n/a",Inputs!AN163,om_production*(1+inflation_rate/100+om_production_escal/100)^AL$2),0)</f>
        <v>0</v>
      </c>
      <c r="AN42" s="198">
        <f>IF(AN$2&lt;=analysis_period,IF(om_production="n/a",Inputs!AO163,om_production*(1+inflation_rate/100+om_production_escal/100)^AM$2),0)</f>
        <v>0</v>
      </c>
      <c r="AO42" s="198">
        <f>IF(AO$2&lt;=analysis_period,IF(om_production="n/a",Inputs!AP163,om_production*(1+inflation_rate/100+om_production_escal/100)^AN$2),0)</f>
        <v>0</v>
      </c>
      <c r="AP42" s="198">
        <f>IF(AP$2&lt;=analysis_period,IF(om_production="n/a",Inputs!AQ163,om_production*(1+inflation_rate/100+om_production_escal/100)^AO$2),0)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334</v>
      </c>
      <c r="C44" s="366">
        <f t="array" ref="C44:AP44">Inputs!D176:AQ176</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387</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359</v>
      </c>
      <c r="B46" s="4">
        <f t="array" ref="B46:AP49">Inputs!C178:AQ181</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360</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377</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328</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362</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357</v>
      </c>
      <c r="B51" s="366">
        <f t="array" ref="B51:AP55">Inputs!C183:AQ187</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358</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384</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361</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408</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409</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Inputs!C190:AQ191</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397</v>
      </c>
      <c r="C59" s="366">
        <f>IF(C$2&lt;=analysis_period,IF(om_land_lease="n/a",total_land_area*Inputs!D$204,total_land_area*om_land_lease*(1+inflation_rate/100+om_land_lease_escal/100)^B$2),0)</f>
        <v>0</v>
      </c>
      <c r="D59" s="366">
        <f>IF(D$2&lt;=analysis_period,IF(om_land_lease="n/a",total_land_area*Inputs!E$204,total_land_area*om_land_lease*(1+inflation_rate/100+om_land_lease_escal/100)^C$2),0)</f>
        <v>0</v>
      </c>
      <c r="E59" s="366">
        <f>IF(E$2&lt;=analysis_period,IF(om_land_lease="n/a",total_land_area*Inputs!F$204,total_land_area*om_land_lease*(1+inflation_rate/100+om_land_lease_escal/100)^D$2),0)</f>
        <v>0</v>
      </c>
      <c r="F59" s="366">
        <f>IF(F$2&lt;=analysis_period,IF(om_land_lease="n/a",total_land_area*Inputs!G$204,total_land_area*om_land_lease*(1+inflation_rate/100+om_land_lease_escal/100)^E$2),0)</f>
        <v>0</v>
      </c>
      <c r="G59" s="366">
        <f>IF(G$2&lt;=analysis_period,IF(om_land_lease="n/a",total_land_area*Inputs!H$204,total_land_area*om_land_lease*(1+inflation_rate/100+om_land_lease_escal/100)^F$2),0)</f>
        <v>0</v>
      </c>
      <c r="H59" s="366">
        <f>IF(H$2&lt;=analysis_period,IF(om_land_lease="n/a",total_land_area*Inputs!I$204,total_land_area*om_land_lease*(1+inflation_rate/100+om_land_lease_escal/100)^G$2),0)</f>
        <v>0</v>
      </c>
      <c r="I59" s="366">
        <f>IF(I$2&lt;=analysis_period,IF(om_land_lease="n/a",total_land_area*Inputs!J$204,total_land_area*om_land_lease*(1+inflation_rate/100+om_land_lease_escal/100)^H$2),0)</f>
        <v>0</v>
      </c>
      <c r="J59" s="366">
        <f>IF(J$2&lt;=analysis_period,IF(om_land_lease="n/a",total_land_area*Inputs!K$204,total_land_area*om_land_lease*(1+inflation_rate/100+om_land_lease_escal/100)^I$2),0)</f>
        <v>0</v>
      </c>
      <c r="K59" s="366">
        <f>IF(K$2&lt;=analysis_period,IF(om_land_lease="n/a",total_land_area*Inputs!L$204,total_land_area*om_land_lease*(1+inflation_rate/100+om_land_lease_escal/100)^J$2),0)</f>
        <v>0</v>
      </c>
      <c r="L59" s="366">
        <f>IF(L$2&lt;=analysis_period,IF(om_land_lease="n/a",total_land_area*Inputs!M$204,total_land_area*om_land_lease*(1+inflation_rate/100+om_land_lease_escal/100)^K$2),0)</f>
        <v>0</v>
      </c>
      <c r="M59" s="366">
        <f>IF(M$2&lt;=analysis_period,IF(om_land_lease="n/a",total_land_area*Inputs!N$204,total_land_area*om_land_lease*(1+inflation_rate/100+om_land_lease_escal/100)^L$2),0)</f>
        <v>0</v>
      </c>
      <c r="N59" s="366">
        <f>IF(N$2&lt;=analysis_period,IF(om_land_lease="n/a",total_land_area*Inputs!O$204,total_land_area*om_land_lease*(1+inflation_rate/100+om_land_lease_escal/100)^M$2),0)</f>
        <v>0</v>
      </c>
      <c r="O59" s="366">
        <f>IF(O$2&lt;=analysis_period,IF(om_land_lease="n/a",total_land_area*Inputs!P$204,total_land_area*om_land_lease*(1+inflation_rate/100+om_land_lease_escal/100)^N$2),0)</f>
        <v>0</v>
      </c>
      <c r="P59" s="366">
        <f>IF(P$2&lt;=analysis_period,IF(om_land_lease="n/a",total_land_area*Inputs!Q$204,total_land_area*om_land_lease*(1+inflation_rate/100+om_land_lease_escal/100)^O$2),0)</f>
        <v>0</v>
      </c>
      <c r="Q59" s="366">
        <f>IF(Q$2&lt;=analysis_period,IF(om_land_lease="n/a",total_land_area*Inputs!R$204,total_land_area*om_land_lease*(1+inflation_rate/100+om_land_lease_escal/100)^P$2),0)</f>
        <v>0</v>
      </c>
      <c r="R59" s="366">
        <f>IF(R$2&lt;=analysis_period,IF(om_land_lease="n/a",total_land_area*Inputs!S$204,total_land_area*om_land_lease*(1+inflation_rate/100+om_land_lease_escal/100)^Q$2),0)</f>
        <v>0</v>
      </c>
      <c r="S59" s="366">
        <f>IF(S$2&lt;=analysis_period,IF(om_land_lease="n/a",total_land_area*Inputs!T$204,total_land_area*om_land_lease*(1+inflation_rate/100+om_land_lease_escal/100)^R$2),0)</f>
        <v>0</v>
      </c>
      <c r="T59" s="366">
        <f>IF(T$2&lt;=analysis_period,IF(om_land_lease="n/a",total_land_area*Inputs!U$204,total_land_area*om_land_lease*(1+inflation_rate/100+om_land_lease_escal/100)^S$2),0)</f>
        <v>0</v>
      </c>
      <c r="U59" s="366">
        <f>IF(U$2&lt;=analysis_period,IF(om_land_lease="n/a",total_land_area*Inputs!V$204,total_land_area*om_land_lease*(1+inflation_rate/100+om_land_lease_escal/100)^T$2),0)</f>
        <v>0</v>
      </c>
      <c r="V59" s="366">
        <f>IF(V$2&lt;=analysis_period,IF(om_land_lease="n/a",total_land_area*Inputs!W$204,total_land_area*om_land_lease*(1+inflation_rate/100+om_land_lease_escal/100)^U$2),0)</f>
        <v>0</v>
      </c>
      <c r="W59" s="366">
        <f>IF(W$2&lt;=analysis_period,IF(om_land_lease="n/a",total_land_area*Inputs!X$204,total_land_area*om_land_lease*(1+inflation_rate/100+om_land_lease_escal/100)^V$2),0)</f>
        <v>0</v>
      </c>
      <c r="X59" s="366">
        <f>IF(X$2&lt;=analysis_period,IF(om_land_lease="n/a",total_land_area*Inputs!Y$204,total_land_area*om_land_lease*(1+inflation_rate/100+om_land_lease_escal/100)^W$2),0)</f>
        <v>0</v>
      </c>
      <c r="Y59" s="366">
        <f>IF(Y$2&lt;=analysis_period,IF(om_land_lease="n/a",total_land_area*Inputs!Z$204,total_land_area*om_land_lease*(1+inflation_rate/100+om_land_lease_escal/100)^X$2),0)</f>
        <v>0</v>
      </c>
      <c r="Z59" s="366">
        <f>IF(Z$2&lt;=analysis_period,IF(om_land_lease="n/a",total_land_area*Inputs!AA$204,total_land_area*om_land_lease*(1+inflation_rate/100+om_land_lease_escal/100)^Y$2),0)</f>
        <v>0</v>
      </c>
      <c r="AA59" s="366">
        <f>IF(AA$2&lt;=analysis_period,IF(om_land_lease="n/a",total_land_area*Inputs!AB$204,total_land_area*om_land_lease*(1+inflation_rate/100+om_land_lease_escal/100)^Z$2),0)</f>
        <v>0</v>
      </c>
      <c r="AB59" s="366">
        <f>IF(AB$2&lt;=analysis_period,IF(om_land_lease="n/a",total_land_area*Inputs!AC$204,total_land_area*om_land_lease*(1+inflation_rate/100+om_land_lease_escal/100)^AA$2),0)</f>
        <v>0</v>
      </c>
      <c r="AC59" s="366">
        <f>IF(AC$2&lt;=analysis_period,IF(om_land_lease="n/a",total_land_area*Inputs!AD$204,total_land_area*om_land_lease*(1+inflation_rate/100+om_land_lease_escal/100)^AB$2),0)</f>
        <v>0</v>
      </c>
      <c r="AD59" s="366">
        <f>IF(AD$2&lt;=analysis_period,IF(om_land_lease="n/a",total_land_area*Inputs!AE$204,total_land_area*om_land_lease*(1+inflation_rate/100+om_land_lease_escal/100)^AC$2),0)</f>
        <v>0</v>
      </c>
      <c r="AE59" s="366">
        <f>IF(AE$2&lt;=analysis_period,IF(om_land_lease="n/a",total_land_area*Inputs!AF$204,total_land_area*om_land_lease*(1+inflation_rate/100+om_land_lease_escal/100)^AD$2),0)</f>
        <v>0</v>
      </c>
      <c r="AF59" s="366">
        <f>IF(AF$2&lt;=analysis_period,IF(om_land_lease="n/a",total_land_area*Inputs!AG$204,total_land_area*om_land_lease*(1+inflation_rate/100+om_land_lease_escal/100)^AE$2),0)</f>
        <v>0</v>
      </c>
      <c r="AG59" s="366">
        <f>IF(AG$2&lt;=analysis_period,IF(om_land_lease="n/a",total_land_area*Inputs!AH$204,total_land_area*om_land_lease*(1+inflation_rate/100+om_land_lease_escal/100)^AF$2),0)</f>
        <v>0</v>
      </c>
      <c r="AH59" s="366">
        <f>IF(AH$2&lt;=analysis_period,IF(om_land_lease="n/a",total_land_area*Inputs!AI$204,total_land_area*om_land_lease*(1+inflation_rate/100+om_land_lease_escal/100)^AG$2),0)</f>
        <v>0</v>
      </c>
      <c r="AI59" s="366">
        <f>IF(AI$2&lt;=analysis_period,IF(om_land_lease="n/a",total_land_area*Inputs!AJ$204,total_land_area*om_land_lease*(1+inflation_rate/100+om_land_lease_escal/100)^AH$2),0)</f>
        <v>0</v>
      </c>
      <c r="AJ59" s="366">
        <f>IF(AJ$2&lt;=analysis_period,IF(om_land_lease="n/a",total_land_area*Inputs!AK$204,total_land_area*om_land_lease*(1+inflation_rate/100+om_land_lease_escal/100)^AI$2),0)</f>
        <v>0</v>
      </c>
      <c r="AK59" s="366">
        <f>IF(AK$2&lt;=analysis_period,IF(om_land_lease="n/a",total_land_area*Inputs!AL$204,total_land_area*om_land_lease*(1+inflation_rate/100+om_land_lease_escal/100)^AJ$2),0)</f>
        <v>0</v>
      </c>
      <c r="AL59" s="366">
        <f>IF(AL$2&lt;=analysis_period,IF(om_land_lease="n/a",total_land_area*Inputs!AM$204,total_land_area*om_land_lease*(1+inflation_rate/100+om_land_lease_escal/100)^AK$2),0)</f>
        <v>0</v>
      </c>
      <c r="AM59" s="366">
        <f>IF(AM$2&lt;=analysis_period,IF(om_land_lease="n/a",total_land_area*Inputs!AN$204,total_land_area*om_land_lease*(1+inflation_rate/100+om_land_lease_escal/100)^AL$2),0)</f>
        <v>0</v>
      </c>
      <c r="AN59" s="366">
        <f>IF(AN$2&lt;=analysis_period,IF(om_land_lease="n/a",total_land_area*Inputs!AO$204,total_land_area*om_land_lease*(1+inflation_rate/100+om_land_lease_escal/100)^AM$2),0)</f>
        <v>0</v>
      </c>
      <c r="AO59" s="366">
        <f>IF(AO$2&lt;=analysis_period,IF(om_land_lease="n/a",total_land_area*Inputs!AP$204,total_land_area*om_land_lease*(1+inflation_rate/100+om_land_lease_escal/100)^AN$2),0)</f>
        <v>0</v>
      </c>
      <c r="AP59" s="366">
        <f>IF(AP$2&lt;=analysis_period,IF(om_land_lease="n/a",total_land_area*Inputs!AQ$204,total_land_area*om_land_lease*(1+inflation_rate/100+om_land_lease_escal/100)^AO$2),0)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260</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IF(pbi_fed_for_ds="Yes",0,C556)</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IF(pbi_sta_for_ds="Yes",0,C560)</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IF(pbi_uti_for_ds="Yes",0,C564)</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IF(pbi_oth_for_ds="Yes",0,C568)</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281</v>
      </c>
      <c r="B75" s="194">
        <v>0</v>
      </c>
      <c r="C75" s="194">
        <f t="shared" ref="C75:AP75" si="27">C714</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282</v>
      </c>
      <c r="B76" s="195">
        <v>0</v>
      </c>
      <c r="C76" s="195">
        <f t="shared" ref="C76:AP76" si="28">-C575</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272</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273</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274</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-Inputs!I84</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279</v>
      </c>
      <c r="B86" s="189">
        <f>C537+C543</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280</v>
      </c>
      <c r="B87" s="195">
        <f>C550</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309</v>
      </c>
      <c r="B90" s="194">
        <f>-B600-B601</f>
        <v>0</v>
      </c>
      <c r="C90" s="194">
        <f t="shared" ref="C90:AP90" si="30">-C600-C601</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308</v>
      </c>
      <c r="B91" s="194">
        <f t="shared" ref="B91:AP91" si="31">-B606-B607</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320</v>
      </c>
      <c r="B92" s="367">
        <f>-B612-B613</f>
        <v>0</v>
      </c>
      <c r="C92" s="367">
        <f t="shared" ref="C92:AP92" si="32">-C612-C613</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321</v>
      </c>
      <c r="B93" s="189">
        <f>-B618-B619</f>
        <v>0</v>
      </c>
      <c r="C93" s="189">
        <f t="shared" ref="C93:AP93" si="33">-C618-C619</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322</v>
      </c>
      <c r="B94" s="189">
        <f>-B650-B651</f>
        <v>0</v>
      </c>
      <c r="C94" s="189">
        <f t="shared" ref="C94:AP94" si="34">-C650-C651</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323</v>
      </c>
      <c r="B95" s="195">
        <f>-B682-B683</f>
        <v>0</v>
      </c>
      <c r="C95" s="195">
        <f t="shared" ref="C95:AP95" si="35">-C682-C683</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261</v>
      </c>
    </row>
    <row r="98" spans="1:42" x14ac:dyDescent="0.2">
      <c r="A98" s="27" t="s">
        <v>324</v>
      </c>
      <c r="B98" s="189">
        <f>B619</f>
        <v>0</v>
      </c>
      <c r="C98" s="189">
        <f t="shared" ref="C98:AP98" si="37">C619</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325</v>
      </c>
      <c r="B99" s="189">
        <f>B651</f>
        <v>0</v>
      </c>
      <c r="C99" s="189">
        <f t="shared" ref="C99:AP99" si="38">C651</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326</v>
      </c>
      <c r="B100" s="195">
        <f>B683</f>
        <v>0</v>
      </c>
      <c r="C100" s="195">
        <f t="shared" ref="C100:AP100" si="39">C683</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 t="shared" ref="C102:AP102" si="41">C88+C96+C101</f>
        <v>0</v>
      </c>
      <c r="D102" s="202">
        <f t="shared" si="41"/>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279</v>
      </c>
      <c r="B106" s="194">
        <f>C537+C543</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280</v>
      </c>
      <c r="B107" s="189">
        <f>C550</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IF(DebtPercent="Calculated",B587,B588)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-C576</f>
        <v>0</v>
      </c>
      <c r="D111" s="195">
        <f t="shared" ref="D111:AP111" si="42">-D576</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283</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284</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345</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285</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I254+K254</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I390+K390</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B523</f>
        <v>0</v>
      </c>
      <c r="C126" s="194">
        <f t="shared" ref="C126:AO126" si="47">C523</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AP523</f>
        <v>0</v>
      </c>
    </row>
    <row r="127" spans="1:42" x14ac:dyDescent="0.2">
      <c r="A127" s="119" t="s">
        <v>4</v>
      </c>
      <c r="B127" s="195">
        <f>B529</f>
        <v>0</v>
      </c>
      <c r="C127" s="195">
        <f t="shared" ref="C127:AO127" si="48">C529</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AP529</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B201</f>
        <v>0</v>
      </c>
      <c r="C130" s="194">
        <f>C201</f>
        <v>0</v>
      </c>
      <c r="D130" s="194">
        <f t="shared" ref="D130:AP130" si="50">D201</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B241</f>
        <v>0</v>
      </c>
      <c r="C131" s="189">
        <f>C241</f>
        <v>0</v>
      </c>
      <c r="D131" s="189">
        <f t="shared" ref="D131:AP131" si="51">D241</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410</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 t="shared" ref="C144:AP144" si="55">C570+C201+C241-C62-C575-C576+C124+C128-C606-C600-C601-C612-C618-C650-C682+C714-C607+C28</f>
        <v>0</v>
      </c>
      <c r="D144" s="367">
        <f t="shared" si="55"/>
        <v>0</v>
      </c>
      <c r="E144" s="367">
        <f t="shared" si="55"/>
        <v>0</v>
      </c>
      <c r="F144" s="367">
        <f t="shared" si="55"/>
        <v>0</v>
      </c>
      <c r="G144" s="367">
        <f t="shared" si="55"/>
        <v>0</v>
      </c>
      <c r="H144" s="367">
        <f t="shared" si="55"/>
        <v>0</v>
      </c>
      <c r="I144" s="367">
        <f t="shared" si="55"/>
        <v>0</v>
      </c>
      <c r="J144" s="367">
        <f t="shared" si="55"/>
        <v>0</v>
      </c>
      <c r="K144" s="367">
        <f t="shared" si="55"/>
        <v>0</v>
      </c>
      <c r="L144" s="367">
        <f t="shared" si="55"/>
        <v>0</v>
      </c>
      <c r="M144" s="367">
        <f t="shared" si="55"/>
        <v>0</v>
      </c>
      <c r="N144" s="367">
        <f t="shared" si="55"/>
        <v>0</v>
      </c>
      <c r="O144" s="367">
        <f t="shared" si="55"/>
        <v>0</v>
      </c>
      <c r="P144" s="367">
        <f t="shared" si="55"/>
        <v>0</v>
      </c>
      <c r="Q144" s="367">
        <f t="shared" si="55"/>
        <v>0</v>
      </c>
      <c r="R144" s="367">
        <f t="shared" si="55"/>
        <v>0</v>
      </c>
      <c r="S144" s="367">
        <f t="shared" si="55"/>
        <v>0</v>
      </c>
      <c r="T144" s="367">
        <f t="shared" si="55"/>
        <v>0</v>
      </c>
      <c r="U144" s="367">
        <f t="shared" si="55"/>
        <v>0</v>
      </c>
      <c r="V144" s="367">
        <f t="shared" si="55"/>
        <v>0</v>
      </c>
      <c r="W144" s="367">
        <f t="shared" si="55"/>
        <v>0</v>
      </c>
      <c r="X144" s="367">
        <f t="shared" si="55"/>
        <v>0</v>
      </c>
      <c r="Y144" s="367">
        <f t="shared" si="55"/>
        <v>0</v>
      </c>
      <c r="Z144" s="367">
        <f t="shared" si="55"/>
        <v>0</v>
      </c>
      <c r="AA144" s="367">
        <f t="shared" si="55"/>
        <v>0</v>
      </c>
      <c r="AB144" s="367">
        <f t="shared" si="55"/>
        <v>0</v>
      </c>
      <c r="AC144" s="367">
        <f t="shared" si="55"/>
        <v>0</v>
      </c>
      <c r="AD144" s="367">
        <f t="shared" si="55"/>
        <v>0</v>
      </c>
      <c r="AE144" s="367">
        <f t="shared" si="55"/>
        <v>0</v>
      </c>
      <c r="AF144" s="367">
        <f t="shared" si="55"/>
        <v>0</v>
      </c>
      <c r="AG144" s="367">
        <f t="shared" si="55"/>
        <v>0</v>
      </c>
      <c r="AH144" s="367">
        <f t="shared" si="55"/>
        <v>0</v>
      </c>
      <c r="AI144" s="367">
        <f t="shared" si="55"/>
        <v>0</v>
      </c>
      <c r="AJ144" s="367">
        <f t="shared" si="55"/>
        <v>0</v>
      </c>
      <c r="AK144" s="367">
        <f t="shared" si="55"/>
        <v>0</v>
      </c>
      <c r="AL144" s="367">
        <f t="shared" si="55"/>
        <v>0</v>
      </c>
      <c r="AM144" s="367">
        <f t="shared" si="55"/>
        <v>0</v>
      </c>
      <c r="AN144" s="367">
        <f t="shared" si="55"/>
        <v>0</v>
      </c>
      <c r="AO144" s="367">
        <f t="shared" si="55"/>
        <v>0</v>
      </c>
      <c r="AP144" s="367">
        <f t="shared" si="55"/>
        <v>0</v>
      </c>
    </row>
    <row r="145" spans="1:42" x14ac:dyDescent="0.2">
      <c r="A145" s="23" t="s">
        <v>218</v>
      </c>
      <c r="B145" s="241"/>
      <c r="C145" s="194">
        <f t="shared" ref="C145:AP145" si="56">C16</f>
        <v>0</v>
      </c>
      <c r="D145" s="367">
        <f t="shared" si="56"/>
        <v>0</v>
      </c>
      <c r="E145" s="367">
        <f t="shared" si="56"/>
        <v>0</v>
      </c>
      <c r="F145" s="367">
        <f t="shared" si="56"/>
        <v>0</v>
      </c>
      <c r="G145" s="367">
        <f t="shared" si="56"/>
        <v>0</v>
      </c>
      <c r="H145" s="367">
        <f t="shared" si="56"/>
        <v>0</v>
      </c>
      <c r="I145" s="367">
        <f t="shared" si="56"/>
        <v>0</v>
      </c>
      <c r="J145" s="367">
        <f t="shared" si="56"/>
        <v>0</v>
      </c>
      <c r="K145" s="367">
        <f t="shared" si="56"/>
        <v>0</v>
      </c>
      <c r="L145" s="367">
        <f t="shared" si="56"/>
        <v>0</v>
      </c>
      <c r="M145" s="367">
        <f t="shared" si="56"/>
        <v>0</v>
      </c>
      <c r="N145" s="367">
        <f t="shared" si="56"/>
        <v>0</v>
      </c>
      <c r="O145" s="367">
        <f t="shared" si="56"/>
        <v>0</v>
      </c>
      <c r="P145" s="367">
        <f t="shared" si="56"/>
        <v>0</v>
      </c>
      <c r="Q145" s="367">
        <f t="shared" si="56"/>
        <v>0</v>
      </c>
      <c r="R145" s="367">
        <f t="shared" si="56"/>
        <v>0</v>
      </c>
      <c r="S145" s="367">
        <f t="shared" si="56"/>
        <v>0</v>
      </c>
      <c r="T145" s="367">
        <f t="shared" si="56"/>
        <v>0</v>
      </c>
      <c r="U145" s="367">
        <f t="shared" si="56"/>
        <v>0</v>
      </c>
      <c r="V145" s="367">
        <f t="shared" si="56"/>
        <v>0</v>
      </c>
      <c r="W145" s="367">
        <f t="shared" si="56"/>
        <v>0</v>
      </c>
      <c r="X145" s="367">
        <f t="shared" si="56"/>
        <v>0</v>
      </c>
      <c r="Y145" s="367">
        <f t="shared" si="56"/>
        <v>0</v>
      </c>
      <c r="Z145" s="367">
        <f t="shared" si="56"/>
        <v>0</v>
      </c>
      <c r="AA145" s="367">
        <f t="shared" si="56"/>
        <v>0</v>
      </c>
      <c r="AB145" s="367">
        <f t="shared" si="56"/>
        <v>0</v>
      </c>
      <c r="AC145" s="367">
        <f t="shared" si="56"/>
        <v>0</v>
      </c>
      <c r="AD145" s="367">
        <f t="shared" si="56"/>
        <v>0</v>
      </c>
      <c r="AE145" s="367">
        <f t="shared" si="56"/>
        <v>0</v>
      </c>
      <c r="AF145" s="367">
        <f t="shared" si="56"/>
        <v>0</v>
      </c>
      <c r="AG145" s="367">
        <f t="shared" si="56"/>
        <v>0</v>
      </c>
      <c r="AH145" s="367">
        <f t="shared" si="56"/>
        <v>0</v>
      </c>
      <c r="AI145" s="367">
        <f t="shared" si="56"/>
        <v>0</v>
      </c>
      <c r="AJ145" s="367">
        <f t="shared" si="56"/>
        <v>0</v>
      </c>
      <c r="AK145" s="367">
        <f t="shared" si="56"/>
        <v>0</v>
      </c>
      <c r="AL145" s="367">
        <f t="shared" si="56"/>
        <v>0</v>
      </c>
      <c r="AM145" s="367">
        <f t="shared" si="56"/>
        <v>0</v>
      </c>
      <c r="AN145" s="367">
        <f t="shared" si="56"/>
        <v>0</v>
      </c>
      <c r="AO145" s="367">
        <f t="shared" si="56"/>
        <v>0</v>
      </c>
      <c r="AP145" s="367">
        <f t="shared" si="56"/>
        <v>0</v>
      </c>
    </row>
    <row r="146" spans="1:42" x14ac:dyDescent="0.2">
      <c r="A146" s="23" t="s">
        <v>388</v>
      </c>
      <c r="B146" s="241"/>
      <c r="C146" s="194">
        <f>C5</f>
        <v>0</v>
      </c>
      <c r="D146" s="367">
        <f t="shared" ref="D146:AP146" si="57">D5</f>
        <v>0</v>
      </c>
      <c r="E146" s="367">
        <f t="shared" si="57"/>
        <v>0</v>
      </c>
      <c r="F146" s="367">
        <f t="shared" si="57"/>
        <v>0</v>
      </c>
      <c r="G146" s="367">
        <f t="shared" si="57"/>
        <v>0</v>
      </c>
      <c r="H146" s="367">
        <f t="shared" si="57"/>
        <v>0</v>
      </c>
      <c r="I146" s="367">
        <f t="shared" si="57"/>
        <v>0</v>
      </c>
      <c r="J146" s="367">
        <f t="shared" si="57"/>
        <v>0</v>
      </c>
      <c r="K146" s="367">
        <f t="shared" si="57"/>
        <v>0</v>
      </c>
      <c r="L146" s="367">
        <f t="shared" si="57"/>
        <v>0</v>
      </c>
      <c r="M146" s="367">
        <f t="shared" si="57"/>
        <v>0</v>
      </c>
      <c r="N146" s="367">
        <f t="shared" si="57"/>
        <v>0</v>
      </c>
      <c r="O146" s="367">
        <f t="shared" si="57"/>
        <v>0</v>
      </c>
      <c r="P146" s="367">
        <f t="shared" si="57"/>
        <v>0</v>
      </c>
      <c r="Q146" s="367">
        <f t="shared" si="57"/>
        <v>0</v>
      </c>
      <c r="R146" s="367">
        <f t="shared" si="57"/>
        <v>0</v>
      </c>
      <c r="S146" s="367">
        <f t="shared" si="57"/>
        <v>0</v>
      </c>
      <c r="T146" s="367">
        <f t="shared" si="57"/>
        <v>0</v>
      </c>
      <c r="U146" s="367">
        <f t="shared" si="57"/>
        <v>0</v>
      </c>
      <c r="V146" s="367">
        <f t="shared" si="57"/>
        <v>0</v>
      </c>
      <c r="W146" s="367">
        <f t="shared" si="57"/>
        <v>0</v>
      </c>
      <c r="X146" s="367">
        <f t="shared" si="57"/>
        <v>0</v>
      </c>
      <c r="Y146" s="367">
        <f t="shared" si="57"/>
        <v>0</v>
      </c>
      <c r="Z146" s="367">
        <f t="shared" si="57"/>
        <v>0</v>
      </c>
      <c r="AA146" s="367">
        <f t="shared" si="57"/>
        <v>0</v>
      </c>
      <c r="AB146" s="367">
        <f t="shared" si="57"/>
        <v>0</v>
      </c>
      <c r="AC146" s="367">
        <f t="shared" si="57"/>
        <v>0</v>
      </c>
      <c r="AD146" s="367">
        <f t="shared" si="57"/>
        <v>0</v>
      </c>
      <c r="AE146" s="367">
        <f t="shared" si="57"/>
        <v>0</v>
      </c>
      <c r="AF146" s="367">
        <f t="shared" si="57"/>
        <v>0</v>
      </c>
      <c r="AG146" s="367">
        <f t="shared" si="57"/>
        <v>0</v>
      </c>
      <c r="AH146" s="367">
        <f t="shared" si="57"/>
        <v>0</v>
      </c>
      <c r="AI146" s="367">
        <f t="shared" si="57"/>
        <v>0</v>
      </c>
      <c r="AJ146" s="367">
        <f t="shared" si="57"/>
        <v>0</v>
      </c>
      <c r="AK146" s="367">
        <f t="shared" si="57"/>
        <v>0</v>
      </c>
      <c r="AL146" s="367">
        <f t="shared" si="57"/>
        <v>0</v>
      </c>
      <c r="AM146" s="367">
        <f t="shared" si="57"/>
        <v>0</v>
      </c>
      <c r="AN146" s="367">
        <f t="shared" si="57"/>
        <v>0</v>
      </c>
      <c r="AO146" s="367">
        <f t="shared" si="57"/>
        <v>0</v>
      </c>
      <c r="AP146" s="367">
        <f t="shared" si="57"/>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412</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262</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411</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372</v>
      </c>
      <c r="B158" s="367" cm="1">
        <f t="array" ref="B158:AP158">Inputs!C201:AQ201</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373</v>
      </c>
      <c r="B159" s="367">
        <f t="array" ref="B159:AP159">Inputs!C152:AQ152</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369</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370</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371</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C64</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C714</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Inputs!B112</f>
        <v>Investment Based Incentive (IBI)</v>
      </c>
      <c r="B172" s="204"/>
    </row>
    <row r="173" spans="1:42" s="16" customFormat="1" x14ac:dyDescent="0.2">
      <c r="A173" s="120" t="str">
        <f>Inputs!B113</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Inputs!B118</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Inputs!B123</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Inputs!B128</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296</v>
      </c>
      <c r="B200" s="122">
        <f t="array" ref="B200:AP200">Inputs!C165:AQ165</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C$64</f>
        <v>0</v>
      </c>
      <c r="D204" s="211">
        <f t="shared" ref="D204:AP204" si="72">D$64</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C714</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C122</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C126</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Inputs!B112</f>
        <v>Investment Based Incentive (IBI)</v>
      </c>
      <c r="B212" s="204"/>
    </row>
    <row r="213" spans="1:42" s="16" customFormat="1" x14ac:dyDescent="0.2">
      <c r="A213" s="120" t="str">
        <f>Inputs!B113</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Inputs!B118</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Inputs!B123</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Inputs!B128</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297</v>
      </c>
      <c r="B240" s="122">
        <f t="array" ref="B240:AP240">Inputs!C166:AQ166</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243</v>
      </c>
      <c r="B245" s="122"/>
      <c r="G245" s="406" t="s">
        <v>65</v>
      </c>
      <c r="H245" s="407"/>
      <c r="I245" s="407"/>
      <c r="J245" s="408"/>
      <c r="K245" s="409" t="s">
        <v>66</v>
      </c>
      <c r="L245" s="410"/>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Inputs!B136</f>
        <v>5-yr MACRS</v>
      </c>
      <c r="B247" s="281">
        <f>IF(Inputs!$C$144=0,0,depr_alloc_macrs_5_percent*100/Inputs!$C$144)</f>
        <v>0</v>
      </c>
      <c r="C247" s="162">
        <f>-$B$102*depr_alloc_macrs_5_percent/100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Inputs!B137</f>
        <v>15-yr MACRS</v>
      </c>
      <c r="B248" s="281">
        <f>IF(Inputs!$C$144=0,0,depr_alloc_macrs_15_percent*100/Inputs!$C$144)</f>
        <v>0</v>
      </c>
      <c r="C248" s="162">
        <f>-$B$102*depr_alloc_macrs_15_percent/100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Inputs!B138</f>
        <v>5-yr SL</v>
      </c>
      <c r="B249" s="281">
        <f>IF(Inputs!$C$144=0,0,depr_alloc_sl_5_percent*100/Inputs!$C$144)</f>
        <v>0</v>
      </c>
      <c r="C249" s="162">
        <f>-$B$102*depr_alloc_sl_5_percent/100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Inputs!B139</f>
        <v>15-yr SL</v>
      </c>
      <c r="B250" s="281">
        <f>IF(Inputs!$C$144=0,0,depr_alloc_sl_15_percent*100/Inputs!$C$144)</f>
        <v>0</v>
      </c>
      <c r="C250" s="162">
        <f>-$B$102*depr_alloc_sl_15_percent/100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Inputs!B140</f>
        <v>20-yr SL</v>
      </c>
      <c r="B251" s="281">
        <f>IF(Inputs!$C$144=0,0,depr_alloc_sl_20_percent*100/Inputs!$C$144)</f>
        <v>0</v>
      </c>
      <c r="C251" s="162">
        <f>-$B$102*depr_alloc_sl_20_percent/100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Inputs!B141</f>
        <v>39-yr SL</v>
      </c>
      <c r="B252" s="375">
        <f>IF(Inputs!$C$144=0,0,depr_alloc_sl_39_percent*100/Inputs!$C$144)</f>
        <v>0</v>
      </c>
      <c r="C252" s="162">
        <f>-$B$102*depr_alloc_sl_39_percent/100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335</v>
      </c>
      <c r="B253" s="282">
        <f>IF(Inputs!$C$144=0,0,depr_alloc_custom_percent*100/Inputs!$C$144)</f>
        <v>0</v>
      </c>
      <c r="C253" s="162">
        <f>-$B$102*depr_alloc_custom_percent/100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335</v>
      </c>
      <c r="B286" s="227">
        <f>SUM(IF(ISNUMBER(C286:AP286),C286:AP286))</f>
        <v>0</v>
      </c>
      <c r="C286" s="224">
        <f t="array" ref="C286:AP286">Inputs!D199:AQ199</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335</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IF(C$2&lt;=analysis_period,IF(SUM($C624:C624)&gt;0,B305+1,0),0)</f>
        <v>0</v>
      </c>
      <c r="D305" s="213">
        <f>IF(D$2&lt;=analysis_period,IF(SUM($C624:D624)&gt;0,C305+1,0),0)</f>
        <v>0</v>
      </c>
      <c r="E305" s="213">
        <f>IF(E$2&lt;=analysis_period,IF(SUM($C624:E624)&gt;0,D305+1,0),0)</f>
        <v>0</v>
      </c>
      <c r="F305" s="213">
        <f>IF(F$2&lt;=analysis_period,IF(SUM($C624:F624)&gt;0,E305+1,0),0)</f>
        <v>0</v>
      </c>
      <c r="G305" s="213">
        <f>IF(G$2&lt;=analysis_period,IF(SUM($C624:G624)&gt;0,F305+1,0),0)</f>
        <v>0</v>
      </c>
      <c r="H305" s="213">
        <f>IF(H$2&lt;=analysis_period,IF(SUM($C624:H624)&gt;0,G305+1,0),0)</f>
        <v>0</v>
      </c>
      <c r="I305" s="213">
        <f>IF(I$2&lt;=analysis_period,IF(SUM($C624:I624)&gt;0,H305+1,0),0)</f>
        <v>0</v>
      </c>
      <c r="J305" s="213">
        <f>IF(J$2&lt;=analysis_period,IF(SUM($C624:J624)&gt;0,I305+1,0),0)</f>
        <v>0</v>
      </c>
      <c r="K305" s="213">
        <f>IF(K$2&lt;=analysis_period,IF(SUM($C624:K624)&gt;0,J305+1,0),0)</f>
        <v>0</v>
      </c>
      <c r="L305" s="213">
        <f>IF(L$2&lt;=analysis_period,IF(SUM($C624:L624)&gt;0,K305+1,0),0)</f>
        <v>0</v>
      </c>
      <c r="M305" s="213">
        <f>IF(M$2&lt;=analysis_period,IF(SUM($C624:M624)&gt;0,L305+1,0),0)</f>
        <v>0</v>
      </c>
      <c r="N305" s="213">
        <f>IF(N$2&lt;=analysis_period,IF(SUM($C624:N624)&gt;0,M305+1,0),0)</f>
        <v>0</v>
      </c>
      <c r="O305" s="213">
        <f>IF(O$2&lt;=analysis_period,IF(SUM($C624:O624)&gt;0,N305+1,0),0)</f>
        <v>0</v>
      </c>
      <c r="P305" s="213">
        <f>IF(P$2&lt;=analysis_period,IF(SUM($C624:P624)&gt;0,O305+1,0),0)</f>
        <v>0</v>
      </c>
      <c r="Q305" s="213">
        <f>IF(Q$2&lt;=analysis_period,IF(SUM($C624:Q624)&gt;0,P305+1,0),0)</f>
        <v>0</v>
      </c>
      <c r="R305" s="213">
        <f>IF(R$2&lt;=analysis_period,IF(SUM($C624:R624)&gt;0,Q305+1,0),0)</f>
        <v>0</v>
      </c>
      <c r="S305" s="213">
        <f>IF(S$2&lt;=analysis_period,IF(SUM($C624:S624)&gt;0,R305+1,0),0)</f>
        <v>0</v>
      </c>
      <c r="T305" s="213">
        <f>IF(T$2&lt;=analysis_period,IF(SUM($C624:T624)&gt;0,S305+1,0),0)</f>
        <v>0</v>
      </c>
      <c r="U305" s="213">
        <f>IF(U$2&lt;=analysis_period,IF(SUM($C624:U624)&gt;0,T305+1,0),0)</f>
        <v>0</v>
      </c>
      <c r="V305" s="213">
        <f>IF(V$2&lt;=analysis_period,IF(SUM($C624:V624)&gt;0,U305+1,0),0)</f>
        <v>0</v>
      </c>
      <c r="W305" s="213">
        <f>IF(W$2&lt;=analysis_period,IF(SUM($C624:W624)&gt;0,V305+1,0),0)</f>
        <v>0</v>
      </c>
      <c r="X305" s="213">
        <f>IF(X$2&lt;=analysis_period,IF(SUM($C624:X624)&gt;0,W305+1,0),0)</f>
        <v>0</v>
      </c>
      <c r="Y305" s="213">
        <f>IF(Y$2&lt;=analysis_period,IF(SUM($C624:Y624)&gt;0,X305+1,0),0)</f>
        <v>0</v>
      </c>
      <c r="Z305" s="213">
        <f>IF(Z$2&lt;=analysis_period,IF(SUM($C624:Z624)&gt;0,Y305+1,0),0)</f>
        <v>0</v>
      </c>
      <c r="AA305" s="213">
        <f>IF(AA$2&lt;=analysis_period,IF(SUM($C624:AA624)&gt;0,Z305+1,0),0)</f>
        <v>0</v>
      </c>
      <c r="AB305" s="213">
        <f>IF(AB$2&lt;=analysis_period,IF(SUM($C624:AB624)&gt;0,AA305+1,0),0)</f>
        <v>0</v>
      </c>
      <c r="AC305" s="213">
        <f>IF(AC$2&lt;=analysis_period,IF(SUM($C624:AC624)&gt;0,AB305+1,0),0)</f>
        <v>0</v>
      </c>
      <c r="AD305" s="213">
        <f>IF(AD$2&lt;=analysis_period,IF(SUM($C624:AD624)&gt;0,AC305+1,0),0)</f>
        <v>0</v>
      </c>
      <c r="AE305" s="213">
        <f>IF(AE$2&lt;=analysis_period,IF(SUM($C624:AE624)&gt;0,AD305+1,0),0)</f>
        <v>0</v>
      </c>
      <c r="AF305" s="213">
        <f>IF(AF$2&lt;=analysis_period,IF(SUM($C624:AF624)&gt;0,AE305+1,0),0)</f>
        <v>0</v>
      </c>
      <c r="AG305" s="213">
        <f>IF(AG$2&lt;=analysis_period,IF(SUM($C624:AG624)&gt;0,AF305+1,0),0)</f>
        <v>0</v>
      </c>
      <c r="AH305" s="213">
        <f>IF(AH$2&lt;=analysis_period,IF(SUM($C624:AH624)&gt;0,AG305+1,0),0)</f>
        <v>0</v>
      </c>
      <c r="AI305" s="213">
        <f>IF(AI$2&lt;=analysis_period,IF(SUM($C624:AI624)&gt;0,AH305+1,0),0)</f>
        <v>0</v>
      </c>
      <c r="AJ305" s="213">
        <f>IF(AJ$2&lt;=analysis_period,IF(SUM($C624:AJ624)&gt;0,AI305+1,0),0)</f>
        <v>0</v>
      </c>
      <c r="AK305" s="213">
        <f>IF(AK$2&lt;=analysis_period,IF(SUM($C624:AK624)&gt;0,AJ305+1,0),0)</f>
        <v>0</v>
      </c>
      <c r="AL305" s="213">
        <f>IF(AL$2&lt;=analysis_period,IF(SUM($C624:AL624)&gt;0,AK305+1,0),0)</f>
        <v>0</v>
      </c>
      <c r="AM305" s="213">
        <f>IF(AM$2&lt;=analysis_period,IF(SUM($C624:AM624)&gt;0,AL305+1,0),0)</f>
        <v>0</v>
      </c>
      <c r="AN305" s="213">
        <f>IF(AN$2&lt;=analysis_period,IF(SUM($C624:AN624)&gt;0,AM305+1,0),0)</f>
        <v>0</v>
      </c>
      <c r="AO305" s="213">
        <f>IF(AO$2&lt;=analysis_period,IF(SUM($C624:AO624)&gt;0,AN305+1,0),0)</f>
        <v>0</v>
      </c>
      <c r="AP305" s="213">
        <f>IF(AP$2&lt;=analysis_period,IF(SUM($C624:AP624)&gt;0,AO305+1,0),0)</f>
        <v>0</v>
      </c>
    </row>
    <row r="306" spans="1:42" x14ac:dyDescent="0.2">
      <c r="A306" s="4">
        <f>A305+1</f>
        <v>2</v>
      </c>
      <c r="B306" s="4">
        <v>0</v>
      </c>
      <c r="C306" s="213">
        <f>IF(C$2&lt;=analysis_period,IF(SUM($C625:C625)&gt;0,B306+1,0),0)</f>
        <v>0</v>
      </c>
      <c r="D306" s="213">
        <f>IF(D$2&lt;=analysis_period,IF(SUM($C625:D625)&gt;0,C306+1,0),0)</f>
        <v>0</v>
      </c>
      <c r="E306" s="213">
        <f>IF(E$2&lt;=analysis_period,IF(SUM($C625:E625)&gt;0,D306+1,0),0)</f>
        <v>0</v>
      </c>
      <c r="F306" s="213">
        <f>IF(F$2&lt;=analysis_period,IF(SUM($C625:F625)&gt;0,E306+1,0),0)</f>
        <v>0</v>
      </c>
      <c r="G306" s="213">
        <f>IF(G$2&lt;=analysis_period,IF(SUM($C625:G625)&gt;0,F306+1,0),0)</f>
        <v>0</v>
      </c>
      <c r="H306" s="213">
        <f>IF(H$2&lt;=analysis_period,IF(SUM($C625:H625)&gt;0,G306+1,0),0)</f>
        <v>0</v>
      </c>
      <c r="I306" s="213">
        <f>IF(I$2&lt;=analysis_period,IF(SUM($C625:I625)&gt;0,H306+1,0),0)</f>
        <v>0</v>
      </c>
      <c r="J306" s="213">
        <f>IF(J$2&lt;=analysis_period,IF(SUM($C625:J625)&gt;0,I306+1,0),0)</f>
        <v>0</v>
      </c>
      <c r="K306" s="213">
        <f>IF(K$2&lt;=analysis_period,IF(SUM($C625:K625)&gt;0,J306+1,0),0)</f>
        <v>0</v>
      </c>
      <c r="L306" s="213">
        <f>IF(L$2&lt;=analysis_period,IF(SUM($C625:L625)&gt;0,K306+1,0),0)</f>
        <v>0</v>
      </c>
      <c r="M306" s="213">
        <f>IF(M$2&lt;=analysis_period,IF(SUM($C625:M625)&gt;0,L306+1,0),0)</f>
        <v>0</v>
      </c>
      <c r="N306" s="213">
        <f>IF(N$2&lt;=analysis_period,IF(SUM($C625:N625)&gt;0,M306+1,0),0)</f>
        <v>0</v>
      </c>
      <c r="O306" s="213">
        <f>IF(O$2&lt;=analysis_period,IF(SUM($C625:O625)&gt;0,N306+1,0),0)</f>
        <v>0</v>
      </c>
      <c r="P306" s="213">
        <f>IF(P$2&lt;=analysis_period,IF(SUM($C625:P625)&gt;0,O306+1,0),0)</f>
        <v>0</v>
      </c>
      <c r="Q306" s="213">
        <f>IF(Q$2&lt;=analysis_period,IF(SUM($C625:Q625)&gt;0,P306+1,0),0)</f>
        <v>0</v>
      </c>
      <c r="R306" s="213">
        <f>IF(R$2&lt;=analysis_period,IF(SUM($C625:R625)&gt;0,Q306+1,0),0)</f>
        <v>0</v>
      </c>
      <c r="S306" s="213">
        <f>IF(S$2&lt;=analysis_period,IF(SUM($C625:S625)&gt;0,R306+1,0),0)</f>
        <v>0</v>
      </c>
      <c r="T306" s="213">
        <f>IF(T$2&lt;=analysis_period,IF(SUM($C625:T625)&gt;0,S306+1,0),0)</f>
        <v>0</v>
      </c>
      <c r="U306" s="213">
        <f>IF(U$2&lt;=analysis_period,IF(SUM($C625:U625)&gt;0,T306+1,0),0)</f>
        <v>0</v>
      </c>
      <c r="V306" s="213">
        <f>IF(V$2&lt;=analysis_period,IF(SUM($C625:V625)&gt;0,U306+1,0),0)</f>
        <v>0</v>
      </c>
      <c r="W306" s="213">
        <f>IF(W$2&lt;=analysis_period,IF(SUM($C625:W625)&gt;0,V306+1,0),0)</f>
        <v>0</v>
      </c>
      <c r="X306" s="213">
        <f>IF(X$2&lt;=analysis_period,IF(SUM($C625:X625)&gt;0,W306+1,0),0)</f>
        <v>0</v>
      </c>
      <c r="Y306" s="213">
        <f>IF(Y$2&lt;=analysis_period,IF(SUM($C625:Y625)&gt;0,X306+1,0),0)</f>
        <v>0</v>
      </c>
      <c r="Z306" s="213">
        <f>IF(Z$2&lt;=analysis_period,IF(SUM($C625:Z625)&gt;0,Y306+1,0),0)</f>
        <v>0</v>
      </c>
      <c r="AA306" s="213">
        <f>IF(AA$2&lt;=analysis_period,IF(SUM($C625:AA625)&gt;0,Z306+1,0),0)</f>
        <v>0</v>
      </c>
      <c r="AB306" s="213">
        <f>IF(AB$2&lt;=analysis_period,IF(SUM($C625:AB625)&gt;0,AA306+1,0),0)</f>
        <v>0</v>
      </c>
      <c r="AC306" s="213">
        <f>IF(AC$2&lt;=analysis_period,IF(SUM($C625:AC625)&gt;0,AB306+1,0),0)</f>
        <v>0</v>
      </c>
      <c r="AD306" s="213">
        <f>IF(AD$2&lt;=analysis_period,IF(SUM($C625:AD625)&gt;0,AC306+1,0),0)</f>
        <v>0</v>
      </c>
      <c r="AE306" s="213">
        <f>IF(AE$2&lt;=analysis_period,IF(SUM($C625:AE625)&gt;0,AD306+1,0),0)</f>
        <v>0</v>
      </c>
      <c r="AF306" s="213">
        <f>IF(AF$2&lt;=analysis_period,IF(SUM($C625:AF625)&gt;0,AE306+1,0),0)</f>
        <v>0</v>
      </c>
      <c r="AG306" s="213">
        <f>IF(AG$2&lt;=analysis_period,IF(SUM($C625:AG625)&gt;0,AF306+1,0),0)</f>
        <v>0</v>
      </c>
      <c r="AH306" s="213">
        <f>IF(AH$2&lt;=analysis_period,IF(SUM($C625:AH625)&gt;0,AG306+1,0),0)</f>
        <v>0</v>
      </c>
      <c r="AI306" s="213">
        <f>IF(AI$2&lt;=analysis_period,IF(SUM($C625:AI625)&gt;0,AH306+1,0),0)</f>
        <v>0</v>
      </c>
      <c r="AJ306" s="213">
        <f>IF(AJ$2&lt;=analysis_period,IF(SUM($C625:AJ625)&gt;0,AI306+1,0),0)</f>
        <v>0</v>
      </c>
      <c r="AK306" s="213">
        <f>IF(AK$2&lt;=analysis_period,IF(SUM($C625:AK625)&gt;0,AJ306+1,0),0)</f>
        <v>0</v>
      </c>
      <c r="AL306" s="213">
        <f>IF(AL$2&lt;=analysis_period,IF(SUM($C625:AL625)&gt;0,AK306+1,0),0)</f>
        <v>0</v>
      </c>
      <c r="AM306" s="213">
        <f>IF(AM$2&lt;=analysis_period,IF(SUM($C625:AM625)&gt;0,AL306+1,0),0)</f>
        <v>0</v>
      </c>
      <c r="AN306" s="213">
        <f>IF(AN$2&lt;=analysis_period,IF(SUM($C625:AN625)&gt;0,AM306+1,0),0)</f>
        <v>0</v>
      </c>
      <c r="AO306" s="213">
        <f>IF(AO$2&lt;=analysis_period,IF(SUM($C625:AO625)&gt;0,AN306+1,0),0)</f>
        <v>0</v>
      </c>
      <c r="AP306" s="213">
        <f>IF(AP$2&lt;=analysis_period,IF(SUM($C625:AP625)&gt;0,AO306+1,0),0)</f>
        <v>0</v>
      </c>
    </row>
    <row r="307" spans="1:42" x14ac:dyDescent="0.2">
      <c r="A307" s="4">
        <f t="shared" ref="A307:A314" si="116">A306+1</f>
        <v>3</v>
      </c>
      <c r="B307" s="4">
        <v>0</v>
      </c>
      <c r="C307" s="213">
        <f>IF(C$2&lt;=analysis_period,IF(SUM($C626:C626)&gt;0,B307+1,0),0)</f>
        <v>0</v>
      </c>
      <c r="D307" s="213">
        <f>IF(D$2&lt;=analysis_period,IF(SUM($C626:D626)&gt;0,C307+1,0),0)</f>
        <v>0</v>
      </c>
      <c r="E307" s="213">
        <f>IF(E$2&lt;=analysis_period,IF(SUM($C626:E626)&gt;0,D307+1,0),0)</f>
        <v>0</v>
      </c>
      <c r="F307" s="213">
        <f>IF(F$2&lt;=analysis_period,IF(SUM($C626:F626)&gt;0,E307+1,0),0)</f>
        <v>0</v>
      </c>
      <c r="G307" s="213">
        <f>IF(G$2&lt;=analysis_period,IF(SUM($C626:G626)&gt;0,F307+1,0),0)</f>
        <v>0</v>
      </c>
      <c r="H307" s="213">
        <f>IF(H$2&lt;=analysis_period,IF(SUM($C626:H626)&gt;0,G307+1,0),0)</f>
        <v>0</v>
      </c>
      <c r="I307" s="213">
        <f>IF(I$2&lt;=analysis_period,IF(SUM($C626:I626)&gt;0,H307+1,0),0)</f>
        <v>0</v>
      </c>
      <c r="J307" s="213">
        <f>IF(J$2&lt;=analysis_period,IF(SUM($C626:J626)&gt;0,I307+1,0),0)</f>
        <v>0</v>
      </c>
      <c r="K307" s="213">
        <f>IF(K$2&lt;=analysis_period,IF(SUM($C626:K626)&gt;0,J307+1,0),0)</f>
        <v>0</v>
      </c>
      <c r="L307" s="213">
        <f>IF(L$2&lt;=analysis_period,IF(SUM($C626:L626)&gt;0,K307+1,0),0)</f>
        <v>0</v>
      </c>
      <c r="M307" s="213">
        <f>IF(M$2&lt;=analysis_period,IF(SUM($C626:M626)&gt;0,L307+1,0),0)</f>
        <v>0</v>
      </c>
      <c r="N307" s="213">
        <f>IF(N$2&lt;=analysis_period,IF(SUM($C626:N626)&gt;0,M307+1,0),0)</f>
        <v>0</v>
      </c>
      <c r="O307" s="213">
        <f>IF(O$2&lt;=analysis_period,IF(SUM($C626:O626)&gt;0,N307+1,0),0)</f>
        <v>0</v>
      </c>
      <c r="P307" s="213">
        <f>IF(P$2&lt;=analysis_period,IF(SUM($C626:P626)&gt;0,O307+1,0),0)</f>
        <v>0</v>
      </c>
      <c r="Q307" s="213">
        <f>IF(Q$2&lt;=analysis_period,IF(SUM($C626:Q626)&gt;0,P307+1,0),0)</f>
        <v>0</v>
      </c>
      <c r="R307" s="213">
        <f>IF(R$2&lt;=analysis_period,IF(SUM($C626:R626)&gt;0,Q307+1,0),0)</f>
        <v>0</v>
      </c>
      <c r="S307" s="213">
        <f>IF(S$2&lt;=analysis_period,IF(SUM($C626:S626)&gt;0,R307+1,0),0)</f>
        <v>0</v>
      </c>
      <c r="T307" s="213">
        <f>IF(T$2&lt;=analysis_period,IF(SUM($C626:T626)&gt;0,S307+1,0),0)</f>
        <v>0</v>
      </c>
      <c r="U307" s="213">
        <f>IF(U$2&lt;=analysis_period,IF(SUM($C626:U626)&gt;0,T307+1,0),0)</f>
        <v>0</v>
      </c>
      <c r="V307" s="213">
        <f>IF(V$2&lt;=analysis_period,IF(SUM($C626:V626)&gt;0,U307+1,0),0)</f>
        <v>0</v>
      </c>
      <c r="W307" s="213">
        <f>IF(W$2&lt;=analysis_period,IF(SUM($C626:W626)&gt;0,V307+1,0),0)</f>
        <v>0</v>
      </c>
      <c r="X307" s="213">
        <f>IF(X$2&lt;=analysis_period,IF(SUM($C626:X626)&gt;0,W307+1,0),0)</f>
        <v>0</v>
      </c>
      <c r="Y307" s="213">
        <f>IF(Y$2&lt;=analysis_period,IF(SUM($C626:Y626)&gt;0,X307+1,0),0)</f>
        <v>0</v>
      </c>
      <c r="Z307" s="213">
        <f>IF(Z$2&lt;=analysis_period,IF(SUM($C626:Z626)&gt;0,Y307+1,0),0)</f>
        <v>0</v>
      </c>
      <c r="AA307" s="213">
        <f>IF(AA$2&lt;=analysis_period,IF(SUM($C626:AA626)&gt;0,Z307+1,0),0)</f>
        <v>0</v>
      </c>
      <c r="AB307" s="213">
        <f>IF(AB$2&lt;=analysis_period,IF(SUM($C626:AB626)&gt;0,AA307+1,0),0)</f>
        <v>0</v>
      </c>
      <c r="AC307" s="213">
        <f>IF(AC$2&lt;=analysis_period,IF(SUM($C626:AC626)&gt;0,AB307+1,0),0)</f>
        <v>0</v>
      </c>
      <c r="AD307" s="213">
        <f>IF(AD$2&lt;=analysis_period,IF(SUM($C626:AD626)&gt;0,AC307+1,0),0)</f>
        <v>0</v>
      </c>
      <c r="AE307" s="213">
        <f>IF(AE$2&lt;=analysis_period,IF(SUM($C626:AE626)&gt;0,AD307+1,0),0)</f>
        <v>0</v>
      </c>
      <c r="AF307" s="213">
        <f>IF(AF$2&lt;=analysis_period,IF(SUM($C626:AF626)&gt;0,AE307+1,0),0)</f>
        <v>0</v>
      </c>
      <c r="AG307" s="213">
        <f>IF(AG$2&lt;=analysis_period,IF(SUM($C626:AG626)&gt;0,AF307+1,0),0)</f>
        <v>0</v>
      </c>
      <c r="AH307" s="213">
        <f>IF(AH$2&lt;=analysis_period,IF(SUM($C626:AH626)&gt;0,AG307+1,0),0)</f>
        <v>0</v>
      </c>
      <c r="AI307" s="213">
        <f>IF(AI$2&lt;=analysis_period,IF(SUM($C626:AI626)&gt;0,AH307+1,0),0)</f>
        <v>0</v>
      </c>
      <c r="AJ307" s="213">
        <f>IF(AJ$2&lt;=analysis_period,IF(SUM($C626:AJ626)&gt;0,AI307+1,0),0)</f>
        <v>0</v>
      </c>
      <c r="AK307" s="213">
        <f>IF(AK$2&lt;=analysis_period,IF(SUM($C626:AK626)&gt;0,AJ307+1,0),0)</f>
        <v>0</v>
      </c>
      <c r="AL307" s="213">
        <f>IF(AL$2&lt;=analysis_period,IF(SUM($C626:AL626)&gt;0,AK307+1,0),0)</f>
        <v>0</v>
      </c>
      <c r="AM307" s="213">
        <f>IF(AM$2&lt;=analysis_period,IF(SUM($C626:AM626)&gt;0,AL307+1,0),0)</f>
        <v>0</v>
      </c>
      <c r="AN307" s="213">
        <f>IF(AN$2&lt;=analysis_period,IF(SUM($C626:AN626)&gt;0,AM307+1,0),0)</f>
        <v>0</v>
      </c>
      <c r="AO307" s="213">
        <f>IF(AO$2&lt;=analysis_period,IF(SUM($C626:AO626)&gt;0,AN307+1,0),0)</f>
        <v>0</v>
      </c>
      <c r="AP307" s="213">
        <f>IF(AP$2&lt;=analysis_period,IF(SUM($C626:AP626)&gt;0,AO307+1,0),0)</f>
        <v>0</v>
      </c>
    </row>
    <row r="308" spans="1:42" x14ac:dyDescent="0.2">
      <c r="A308" s="4">
        <f t="shared" si="116"/>
        <v>4</v>
      </c>
      <c r="B308" s="4">
        <v>0</v>
      </c>
      <c r="C308" s="213">
        <f>IF(C$2&lt;=analysis_period,IF(SUM($C627:C627)&gt;0,B308+1,0),0)</f>
        <v>0</v>
      </c>
      <c r="D308" s="213">
        <f>IF(D$2&lt;=analysis_period,IF(SUM($C627:D627)&gt;0,C308+1,0),0)</f>
        <v>0</v>
      </c>
      <c r="E308" s="213">
        <f>IF(E$2&lt;=analysis_period,IF(SUM($C627:E627)&gt;0,D308+1,0),0)</f>
        <v>0</v>
      </c>
      <c r="F308" s="213">
        <f>IF(F$2&lt;=analysis_period,IF(SUM($C627:F627)&gt;0,E308+1,0),0)</f>
        <v>0</v>
      </c>
      <c r="G308" s="213">
        <f>IF(G$2&lt;=analysis_period,IF(SUM($C627:G627)&gt;0,F308+1,0),0)</f>
        <v>0</v>
      </c>
      <c r="H308" s="213">
        <f>IF(H$2&lt;=analysis_period,IF(SUM($C627:H627)&gt;0,G308+1,0),0)</f>
        <v>0</v>
      </c>
      <c r="I308" s="213">
        <f>IF(I$2&lt;=analysis_period,IF(SUM($C627:I627)&gt;0,H308+1,0),0)</f>
        <v>0</v>
      </c>
      <c r="J308" s="213">
        <f>IF(J$2&lt;=analysis_period,IF(SUM($C627:J627)&gt;0,I308+1,0),0)</f>
        <v>0</v>
      </c>
      <c r="K308" s="213">
        <f>IF(K$2&lt;=analysis_period,IF(SUM($C627:K627)&gt;0,J308+1,0),0)</f>
        <v>0</v>
      </c>
      <c r="L308" s="213">
        <f>IF(L$2&lt;=analysis_period,IF(SUM($C627:L627)&gt;0,K308+1,0),0)</f>
        <v>0</v>
      </c>
      <c r="M308" s="213">
        <f>IF(M$2&lt;=analysis_period,IF(SUM($C627:M627)&gt;0,L308+1,0),0)</f>
        <v>0</v>
      </c>
      <c r="N308" s="213">
        <f>IF(N$2&lt;=analysis_period,IF(SUM($C627:N627)&gt;0,M308+1,0),0)</f>
        <v>0</v>
      </c>
      <c r="O308" s="213">
        <f>IF(O$2&lt;=analysis_period,IF(SUM($C627:O627)&gt;0,N308+1,0),0)</f>
        <v>0</v>
      </c>
      <c r="P308" s="213">
        <f>IF(P$2&lt;=analysis_period,IF(SUM($C627:P627)&gt;0,O308+1,0),0)</f>
        <v>0</v>
      </c>
      <c r="Q308" s="213">
        <f>IF(Q$2&lt;=analysis_period,IF(SUM($C627:Q627)&gt;0,P308+1,0),0)</f>
        <v>0</v>
      </c>
      <c r="R308" s="213">
        <f>IF(R$2&lt;=analysis_period,IF(SUM($C627:R627)&gt;0,Q308+1,0),0)</f>
        <v>0</v>
      </c>
      <c r="S308" s="213">
        <f>IF(S$2&lt;=analysis_period,IF(SUM($C627:S627)&gt;0,R308+1,0),0)</f>
        <v>0</v>
      </c>
      <c r="T308" s="213">
        <f>IF(T$2&lt;=analysis_period,IF(SUM($C627:T627)&gt;0,S308+1,0),0)</f>
        <v>0</v>
      </c>
      <c r="U308" s="213">
        <f>IF(U$2&lt;=analysis_period,IF(SUM($C627:U627)&gt;0,T308+1,0),0)</f>
        <v>0</v>
      </c>
      <c r="V308" s="213">
        <f>IF(V$2&lt;=analysis_period,IF(SUM($C627:V627)&gt;0,U308+1,0),0)</f>
        <v>0</v>
      </c>
      <c r="W308" s="213">
        <f>IF(W$2&lt;=analysis_period,IF(SUM($C627:W627)&gt;0,V308+1,0),0)</f>
        <v>0</v>
      </c>
      <c r="X308" s="213">
        <f>IF(X$2&lt;=analysis_period,IF(SUM($C627:X627)&gt;0,W308+1,0),0)</f>
        <v>0</v>
      </c>
      <c r="Y308" s="213">
        <f>IF(Y$2&lt;=analysis_period,IF(SUM($C627:Y627)&gt;0,X308+1,0),0)</f>
        <v>0</v>
      </c>
      <c r="Z308" s="213">
        <f>IF(Z$2&lt;=analysis_period,IF(SUM($C627:Z627)&gt;0,Y308+1,0),0)</f>
        <v>0</v>
      </c>
      <c r="AA308" s="213">
        <f>IF(AA$2&lt;=analysis_period,IF(SUM($C627:AA627)&gt;0,Z308+1,0),0)</f>
        <v>0</v>
      </c>
      <c r="AB308" s="213">
        <f>IF(AB$2&lt;=analysis_period,IF(SUM($C627:AB627)&gt;0,AA308+1,0),0)</f>
        <v>0</v>
      </c>
      <c r="AC308" s="213">
        <f>IF(AC$2&lt;=analysis_period,IF(SUM($C627:AC627)&gt;0,AB308+1,0),0)</f>
        <v>0</v>
      </c>
      <c r="AD308" s="213">
        <f>IF(AD$2&lt;=analysis_period,IF(SUM($C627:AD627)&gt;0,AC308+1,0),0)</f>
        <v>0</v>
      </c>
      <c r="AE308" s="213">
        <f>IF(AE$2&lt;=analysis_period,IF(SUM($C627:AE627)&gt;0,AD308+1,0),0)</f>
        <v>0</v>
      </c>
      <c r="AF308" s="213">
        <f>IF(AF$2&lt;=analysis_period,IF(SUM($C627:AF627)&gt;0,AE308+1,0),0)</f>
        <v>0</v>
      </c>
      <c r="AG308" s="213">
        <f>IF(AG$2&lt;=analysis_period,IF(SUM($C627:AG627)&gt;0,AF308+1,0),0)</f>
        <v>0</v>
      </c>
      <c r="AH308" s="213">
        <f>IF(AH$2&lt;=analysis_period,IF(SUM($C627:AH627)&gt;0,AG308+1,0),0)</f>
        <v>0</v>
      </c>
      <c r="AI308" s="213">
        <f>IF(AI$2&lt;=analysis_period,IF(SUM($C627:AI627)&gt;0,AH308+1,0),0)</f>
        <v>0</v>
      </c>
      <c r="AJ308" s="213">
        <f>IF(AJ$2&lt;=analysis_period,IF(SUM($C627:AJ627)&gt;0,AI308+1,0),0)</f>
        <v>0</v>
      </c>
      <c r="AK308" s="213">
        <f>IF(AK$2&lt;=analysis_period,IF(SUM($C627:AK627)&gt;0,AJ308+1,0),0)</f>
        <v>0</v>
      </c>
      <c r="AL308" s="213">
        <f>IF(AL$2&lt;=analysis_period,IF(SUM($C627:AL627)&gt;0,AK308+1,0),0)</f>
        <v>0</v>
      </c>
      <c r="AM308" s="213">
        <f>IF(AM$2&lt;=analysis_period,IF(SUM($C627:AM627)&gt;0,AL308+1,0),0)</f>
        <v>0</v>
      </c>
      <c r="AN308" s="213">
        <f>IF(AN$2&lt;=analysis_period,IF(SUM($C627:AN627)&gt;0,AM308+1,0),0)</f>
        <v>0</v>
      </c>
      <c r="AO308" s="213">
        <f>IF(AO$2&lt;=analysis_period,IF(SUM($C627:AO627)&gt;0,AN308+1,0),0)</f>
        <v>0</v>
      </c>
      <c r="AP308" s="213">
        <f>IF(AP$2&lt;=analysis_period,IF(SUM($C627:AP627)&gt;0,AO308+1,0),0)</f>
        <v>0</v>
      </c>
    </row>
    <row r="309" spans="1:42" x14ac:dyDescent="0.2">
      <c r="A309" s="4">
        <f t="shared" si="116"/>
        <v>5</v>
      </c>
      <c r="B309" s="4">
        <v>0</v>
      </c>
      <c r="C309" s="213">
        <f>IF(C$2&lt;=analysis_period,IF(SUM($C628:C628)&gt;0,B309+1,0),0)</f>
        <v>0</v>
      </c>
      <c r="D309" s="213">
        <f>IF(D$2&lt;=analysis_period,IF(SUM($C628:D628)&gt;0,C309+1,0),0)</f>
        <v>0</v>
      </c>
      <c r="E309" s="213">
        <f>IF(E$2&lt;=analysis_period,IF(SUM($C628:E628)&gt;0,D309+1,0),0)</f>
        <v>0</v>
      </c>
      <c r="F309" s="213">
        <f>IF(F$2&lt;=analysis_period,IF(SUM($C628:F628)&gt;0,E309+1,0),0)</f>
        <v>0</v>
      </c>
      <c r="G309" s="213">
        <f>IF(G$2&lt;=analysis_period,IF(SUM($C628:G628)&gt;0,F309+1,0),0)</f>
        <v>0</v>
      </c>
      <c r="H309" s="213">
        <f>IF(H$2&lt;=analysis_period,IF(SUM($C628:H628)&gt;0,G309+1,0),0)</f>
        <v>0</v>
      </c>
      <c r="I309" s="213">
        <f>IF(I$2&lt;=analysis_period,IF(SUM($C628:I628)&gt;0,H309+1,0),0)</f>
        <v>0</v>
      </c>
      <c r="J309" s="213">
        <f>IF(J$2&lt;=analysis_period,IF(SUM($C628:J628)&gt;0,I309+1,0),0)</f>
        <v>0</v>
      </c>
      <c r="K309" s="213">
        <f>IF(K$2&lt;=analysis_period,IF(SUM($C628:K628)&gt;0,J309+1,0),0)</f>
        <v>0</v>
      </c>
      <c r="L309" s="213">
        <f>IF(L$2&lt;=analysis_period,IF(SUM($C628:L628)&gt;0,K309+1,0),0)</f>
        <v>0</v>
      </c>
      <c r="M309" s="213">
        <f>IF(M$2&lt;=analysis_period,IF(SUM($C628:M628)&gt;0,L309+1,0),0)</f>
        <v>0</v>
      </c>
      <c r="N309" s="213">
        <f>IF(N$2&lt;=analysis_period,IF(SUM($C628:N628)&gt;0,M309+1,0),0)</f>
        <v>0</v>
      </c>
      <c r="O309" s="213">
        <f>IF(O$2&lt;=analysis_period,IF(SUM($C628:O628)&gt;0,N309+1,0),0)</f>
        <v>0</v>
      </c>
      <c r="P309" s="213">
        <f>IF(P$2&lt;=analysis_period,IF(SUM($C628:P628)&gt;0,O309+1,0),0)</f>
        <v>0</v>
      </c>
      <c r="Q309" s="213">
        <f>IF(Q$2&lt;=analysis_period,IF(SUM($C628:Q628)&gt;0,P309+1,0),0)</f>
        <v>0</v>
      </c>
      <c r="R309" s="213">
        <f>IF(R$2&lt;=analysis_period,IF(SUM($C628:R628)&gt;0,Q309+1,0),0)</f>
        <v>0</v>
      </c>
      <c r="S309" s="213">
        <f>IF(S$2&lt;=analysis_period,IF(SUM($C628:S628)&gt;0,R309+1,0),0)</f>
        <v>0</v>
      </c>
      <c r="T309" s="213">
        <f>IF(T$2&lt;=analysis_period,IF(SUM($C628:T628)&gt;0,S309+1,0),0)</f>
        <v>0</v>
      </c>
      <c r="U309" s="213">
        <f>IF(U$2&lt;=analysis_period,IF(SUM($C628:U628)&gt;0,T309+1,0),0)</f>
        <v>0</v>
      </c>
      <c r="V309" s="213">
        <f>IF(V$2&lt;=analysis_period,IF(SUM($C628:V628)&gt;0,U309+1,0),0)</f>
        <v>0</v>
      </c>
      <c r="W309" s="213">
        <f>IF(W$2&lt;=analysis_period,IF(SUM($C628:W628)&gt;0,V309+1,0),0)</f>
        <v>0</v>
      </c>
      <c r="X309" s="213">
        <f>IF(X$2&lt;=analysis_period,IF(SUM($C628:X628)&gt;0,W309+1,0),0)</f>
        <v>0</v>
      </c>
      <c r="Y309" s="213">
        <f>IF(Y$2&lt;=analysis_period,IF(SUM($C628:Y628)&gt;0,X309+1,0),0)</f>
        <v>0</v>
      </c>
      <c r="Z309" s="213">
        <f>IF(Z$2&lt;=analysis_period,IF(SUM($C628:Z628)&gt;0,Y309+1,0),0)</f>
        <v>0</v>
      </c>
      <c r="AA309" s="213">
        <f>IF(AA$2&lt;=analysis_period,IF(SUM($C628:AA628)&gt;0,Z309+1,0),0)</f>
        <v>0</v>
      </c>
      <c r="AB309" s="213">
        <f>IF(AB$2&lt;=analysis_period,IF(SUM($C628:AB628)&gt;0,AA309+1,0),0)</f>
        <v>0</v>
      </c>
      <c r="AC309" s="213">
        <f>IF(AC$2&lt;=analysis_period,IF(SUM($C628:AC628)&gt;0,AB309+1,0),0)</f>
        <v>0</v>
      </c>
      <c r="AD309" s="213">
        <f>IF(AD$2&lt;=analysis_period,IF(SUM($C628:AD628)&gt;0,AC309+1,0),0)</f>
        <v>0</v>
      </c>
      <c r="AE309" s="213">
        <f>IF(AE$2&lt;=analysis_period,IF(SUM($C628:AE628)&gt;0,AD309+1,0),0)</f>
        <v>0</v>
      </c>
      <c r="AF309" s="213">
        <f>IF(AF$2&lt;=analysis_period,IF(SUM($C628:AF628)&gt;0,AE309+1,0),0)</f>
        <v>0</v>
      </c>
      <c r="AG309" s="213">
        <f>IF(AG$2&lt;=analysis_period,IF(SUM($C628:AG628)&gt;0,AF309+1,0),0)</f>
        <v>0</v>
      </c>
      <c r="AH309" s="213">
        <f>IF(AH$2&lt;=analysis_period,IF(SUM($C628:AH628)&gt;0,AG309+1,0),0)</f>
        <v>0</v>
      </c>
      <c r="AI309" s="213">
        <f>IF(AI$2&lt;=analysis_period,IF(SUM($C628:AI628)&gt;0,AH309+1,0),0)</f>
        <v>0</v>
      </c>
      <c r="AJ309" s="213">
        <f>IF(AJ$2&lt;=analysis_period,IF(SUM($C628:AJ628)&gt;0,AI309+1,0),0)</f>
        <v>0</v>
      </c>
      <c r="AK309" s="213">
        <f>IF(AK$2&lt;=analysis_period,IF(SUM($C628:AK628)&gt;0,AJ309+1,0),0)</f>
        <v>0</v>
      </c>
      <c r="AL309" s="213">
        <f>IF(AL$2&lt;=analysis_period,IF(SUM($C628:AL628)&gt;0,AK309+1,0),0)</f>
        <v>0</v>
      </c>
      <c r="AM309" s="213">
        <f>IF(AM$2&lt;=analysis_period,IF(SUM($C628:AM628)&gt;0,AL309+1,0),0)</f>
        <v>0</v>
      </c>
      <c r="AN309" s="213">
        <f>IF(AN$2&lt;=analysis_period,IF(SUM($C628:AN628)&gt;0,AM309+1,0),0)</f>
        <v>0</v>
      </c>
      <c r="AO309" s="213">
        <f>IF(AO$2&lt;=analysis_period,IF(SUM($C628:AO628)&gt;0,AN309+1,0),0)</f>
        <v>0</v>
      </c>
      <c r="AP309" s="213">
        <f>IF(AP$2&lt;=analysis_period,IF(SUM($C628:AP628)&gt;0,AO309+1,0),0)</f>
        <v>0</v>
      </c>
    </row>
    <row r="310" spans="1:42" x14ac:dyDescent="0.2">
      <c r="A310" s="4">
        <f t="shared" si="116"/>
        <v>6</v>
      </c>
      <c r="B310" s="4">
        <v>0</v>
      </c>
      <c r="C310" s="213">
        <f>IF(C$2&lt;=analysis_period,IF(SUM($C629:C629)&gt;0,B310+1,0),0)</f>
        <v>0</v>
      </c>
      <c r="D310" s="213">
        <f>IF(D$2&lt;=analysis_period,IF(SUM($C629:D629)&gt;0,C310+1,0),0)</f>
        <v>0</v>
      </c>
      <c r="E310" s="213">
        <f>IF(E$2&lt;=analysis_period,IF(SUM($C629:E629)&gt;0,D310+1,0),0)</f>
        <v>0</v>
      </c>
      <c r="F310" s="213">
        <f>IF(F$2&lt;=analysis_period,IF(SUM($C629:F629)&gt;0,E310+1,0),0)</f>
        <v>0</v>
      </c>
      <c r="G310" s="213">
        <f>IF(G$2&lt;=analysis_period,IF(SUM($C629:G629)&gt;0,F310+1,0),0)</f>
        <v>0</v>
      </c>
      <c r="H310" s="213">
        <f>IF(H$2&lt;=analysis_period,IF(SUM($C629:H629)&gt;0,G310+1,0),0)</f>
        <v>0</v>
      </c>
      <c r="I310" s="213">
        <f>IF(I$2&lt;=analysis_period,IF(SUM($C629:I629)&gt;0,H310+1,0),0)</f>
        <v>0</v>
      </c>
      <c r="J310" s="213">
        <f>IF(J$2&lt;=analysis_period,IF(SUM($C629:J629)&gt;0,I310+1,0),0)</f>
        <v>0</v>
      </c>
      <c r="K310" s="213">
        <f>IF(K$2&lt;=analysis_period,IF(SUM($C629:K629)&gt;0,J310+1,0),0)</f>
        <v>0</v>
      </c>
      <c r="L310" s="213">
        <f>IF(L$2&lt;=analysis_period,IF(SUM($C629:L629)&gt;0,K310+1,0),0)</f>
        <v>0</v>
      </c>
      <c r="M310" s="213">
        <f>IF(M$2&lt;=analysis_period,IF(SUM($C629:M629)&gt;0,L310+1,0),0)</f>
        <v>0</v>
      </c>
      <c r="N310" s="213">
        <f>IF(N$2&lt;=analysis_period,IF(SUM($C629:N629)&gt;0,M310+1,0),0)</f>
        <v>0</v>
      </c>
      <c r="O310" s="213">
        <f>IF(O$2&lt;=analysis_period,IF(SUM($C629:O629)&gt;0,N310+1,0),0)</f>
        <v>0</v>
      </c>
      <c r="P310" s="213">
        <f>IF(P$2&lt;=analysis_period,IF(SUM($C629:P629)&gt;0,O310+1,0),0)</f>
        <v>0</v>
      </c>
      <c r="Q310" s="213">
        <f>IF(Q$2&lt;=analysis_period,IF(SUM($C629:Q629)&gt;0,P310+1,0),0)</f>
        <v>0</v>
      </c>
      <c r="R310" s="213">
        <f>IF(R$2&lt;=analysis_period,IF(SUM($C629:R629)&gt;0,Q310+1,0),0)</f>
        <v>0</v>
      </c>
      <c r="S310" s="213">
        <f>IF(S$2&lt;=analysis_period,IF(SUM($C629:S629)&gt;0,R310+1,0),0)</f>
        <v>0</v>
      </c>
      <c r="T310" s="213">
        <f>IF(T$2&lt;=analysis_period,IF(SUM($C629:T629)&gt;0,S310+1,0),0)</f>
        <v>0</v>
      </c>
      <c r="U310" s="213">
        <f>IF(U$2&lt;=analysis_period,IF(SUM($C629:U629)&gt;0,T310+1,0),0)</f>
        <v>0</v>
      </c>
      <c r="V310" s="213">
        <f>IF(V$2&lt;=analysis_period,IF(SUM($C629:V629)&gt;0,U310+1,0),0)</f>
        <v>0</v>
      </c>
      <c r="W310" s="213">
        <f>IF(W$2&lt;=analysis_period,IF(SUM($C629:W629)&gt;0,V310+1,0),0)</f>
        <v>0</v>
      </c>
      <c r="X310" s="213">
        <f>IF(X$2&lt;=analysis_period,IF(SUM($C629:X629)&gt;0,W310+1,0),0)</f>
        <v>0</v>
      </c>
      <c r="Y310" s="213">
        <f>IF(Y$2&lt;=analysis_period,IF(SUM($C629:Y629)&gt;0,X310+1,0),0)</f>
        <v>0</v>
      </c>
      <c r="Z310" s="213">
        <f>IF(Z$2&lt;=analysis_period,IF(SUM($C629:Z629)&gt;0,Y310+1,0),0)</f>
        <v>0</v>
      </c>
      <c r="AA310" s="213">
        <f>IF(AA$2&lt;=analysis_period,IF(SUM($C629:AA629)&gt;0,Z310+1,0),0)</f>
        <v>0</v>
      </c>
      <c r="AB310" s="213">
        <f>IF(AB$2&lt;=analysis_period,IF(SUM($C629:AB629)&gt;0,AA310+1,0),0)</f>
        <v>0</v>
      </c>
      <c r="AC310" s="213">
        <f>IF(AC$2&lt;=analysis_period,IF(SUM($C629:AC629)&gt;0,AB310+1,0),0)</f>
        <v>0</v>
      </c>
      <c r="AD310" s="213">
        <f>IF(AD$2&lt;=analysis_period,IF(SUM($C629:AD629)&gt;0,AC310+1,0),0)</f>
        <v>0</v>
      </c>
      <c r="AE310" s="213">
        <f>IF(AE$2&lt;=analysis_period,IF(SUM($C629:AE629)&gt;0,AD310+1,0),0)</f>
        <v>0</v>
      </c>
      <c r="AF310" s="213">
        <f>IF(AF$2&lt;=analysis_period,IF(SUM($C629:AF629)&gt;0,AE310+1,0),0)</f>
        <v>0</v>
      </c>
      <c r="AG310" s="213">
        <f>IF(AG$2&lt;=analysis_period,IF(SUM($C629:AG629)&gt;0,AF310+1,0),0)</f>
        <v>0</v>
      </c>
      <c r="AH310" s="213">
        <f>IF(AH$2&lt;=analysis_period,IF(SUM($C629:AH629)&gt;0,AG310+1,0),0)</f>
        <v>0</v>
      </c>
      <c r="AI310" s="213">
        <f>IF(AI$2&lt;=analysis_period,IF(SUM($C629:AI629)&gt;0,AH310+1,0),0)</f>
        <v>0</v>
      </c>
      <c r="AJ310" s="213">
        <f>IF(AJ$2&lt;=analysis_period,IF(SUM($C629:AJ629)&gt;0,AI310+1,0),0)</f>
        <v>0</v>
      </c>
      <c r="AK310" s="213">
        <f>IF(AK$2&lt;=analysis_period,IF(SUM($C629:AK629)&gt;0,AJ310+1,0),0)</f>
        <v>0</v>
      </c>
      <c r="AL310" s="213">
        <f>IF(AL$2&lt;=analysis_period,IF(SUM($C629:AL629)&gt;0,AK310+1,0),0)</f>
        <v>0</v>
      </c>
      <c r="AM310" s="213">
        <f>IF(AM$2&lt;=analysis_period,IF(SUM($C629:AM629)&gt;0,AL310+1,0),0)</f>
        <v>0</v>
      </c>
      <c r="AN310" s="213">
        <f>IF(AN$2&lt;=analysis_period,IF(SUM($C629:AN629)&gt;0,AM310+1,0),0)</f>
        <v>0</v>
      </c>
      <c r="AO310" s="213">
        <f>IF(AO$2&lt;=analysis_period,IF(SUM($C629:AO629)&gt;0,AN310+1,0),0)</f>
        <v>0</v>
      </c>
      <c r="AP310" s="213">
        <f>IF(AP$2&lt;=analysis_period,IF(SUM($C629:AP629)&gt;0,AO310+1,0),0)</f>
        <v>0</v>
      </c>
    </row>
    <row r="311" spans="1:42" x14ac:dyDescent="0.2">
      <c r="A311" s="4">
        <f t="shared" si="116"/>
        <v>7</v>
      </c>
      <c r="B311" s="4">
        <v>0</v>
      </c>
      <c r="C311" s="213">
        <f>IF(C$2&lt;=analysis_period,IF(SUM($C630:C630)&gt;0,B311+1,0),0)</f>
        <v>0</v>
      </c>
      <c r="D311" s="213">
        <f>IF(D$2&lt;=analysis_period,IF(SUM($C630:D630)&gt;0,C311+1,0),0)</f>
        <v>0</v>
      </c>
      <c r="E311" s="213">
        <f>IF(E$2&lt;=analysis_period,IF(SUM($C630:E630)&gt;0,D311+1,0),0)</f>
        <v>0</v>
      </c>
      <c r="F311" s="213">
        <f>IF(F$2&lt;=analysis_period,IF(SUM($C630:F630)&gt;0,E311+1,0),0)</f>
        <v>0</v>
      </c>
      <c r="G311" s="213">
        <f>IF(G$2&lt;=analysis_period,IF(SUM($C630:G630)&gt;0,F311+1,0),0)</f>
        <v>0</v>
      </c>
      <c r="H311" s="213">
        <f>IF(H$2&lt;=analysis_period,IF(SUM($C630:H630)&gt;0,G311+1,0),0)</f>
        <v>0</v>
      </c>
      <c r="I311" s="213">
        <f>IF(I$2&lt;=analysis_period,IF(SUM($C630:I630)&gt;0,H311+1,0),0)</f>
        <v>0</v>
      </c>
      <c r="J311" s="213">
        <f>IF(J$2&lt;=analysis_period,IF(SUM($C630:J630)&gt;0,I311+1,0),0)</f>
        <v>0</v>
      </c>
      <c r="K311" s="213">
        <f>IF(K$2&lt;=analysis_period,IF(SUM($C630:K630)&gt;0,J311+1,0),0)</f>
        <v>0</v>
      </c>
      <c r="L311" s="213">
        <f>IF(L$2&lt;=analysis_period,IF(SUM($C630:L630)&gt;0,K311+1,0),0)</f>
        <v>0</v>
      </c>
      <c r="M311" s="213">
        <f>IF(M$2&lt;=analysis_period,IF(SUM($C630:M630)&gt;0,L311+1,0),0)</f>
        <v>0</v>
      </c>
      <c r="N311" s="213">
        <f>IF(N$2&lt;=analysis_period,IF(SUM($C630:N630)&gt;0,M311+1,0),0)</f>
        <v>0</v>
      </c>
      <c r="O311" s="213">
        <f>IF(O$2&lt;=analysis_period,IF(SUM($C630:O630)&gt;0,N311+1,0),0)</f>
        <v>0</v>
      </c>
      <c r="P311" s="213">
        <f>IF(P$2&lt;=analysis_period,IF(SUM($C630:P630)&gt;0,O311+1,0),0)</f>
        <v>0</v>
      </c>
      <c r="Q311" s="213">
        <f>IF(Q$2&lt;=analysis_period,IF(SUM($C630:Q630)&gt;0,P311+1,0),0)</f>
        <v>0</v>
      </c>
      <c r="R311" s="213">
        <f>IF(R$2&lt;=analysis_period,IF(SUM($C630:R630)&gt;0,Q311+1,0),0)</f>
        <v>0</v>
      </c>
      <c r="S311" s="213">
        <f>IF(S$2&lt;=analysis_period,IF(SUM($C630:S630)&gt;0,R311+1,0),0)</f>
        <v>0</v>
      </c>
      <c r="T311" s="213">
        <f>IF(T$2&lt;=analysis_period,IF(SUM($C630:T630)&gt;0,S311+1,0),0)</f>
        <v>0</v>
      </c>
      <c r="U311" s="213">
        <f>IF(U$2&lt;=analysis_period,IF(SUM($C630:U630)&gt;0,T311+1,0),0)</f>
        <v>0</v>
      </c>
      <c r="V311" s="213">
        <f>IF(V$2&lt;=analysis_period,IF(SUM($C630:V630)&gt;0,U311+1,0),0)</f>
        <v>0</v>
      </c>
      <c r="W311" s="213">
        <f>IF(W$2&lt;=analysis_period,IF(SUM($C630:W630)&gt;0,V311+1,0),0)</f>
        <v>0</v>
      </c>
      <c r="X311" s="213">
        <f>IF(X$2&lt;=analysis_period,IF(SUM($C630:X630)&gt;0,W311+1,0),0)</f>
        <v>0</v>
      </c>
      <c r="Y311" s="213">
        <f>IF(Y$2&lt;=analysis_period,IF(SUM($C630:Y630)&gt;0,X311+1,0),0)</f>
        <v>0</v>
      </c>
      <c r="Z311" s="213">
        <f>IF(Z$2&lt;=analysis_period,IF(SUM($C630:Z630)&gt;0,Y311+1,0),0)</f>
        <v>0</v>
      </c>
      <c r="AA311" s="213">
        <f>IF(AA$2&lt;=analysis_period,IF(SUM($C630:AA630)&gt;0,Z311+1,0),0)</f>
        <v>0</v>
      </c>
      <c r="AB311" s="213">
        <f>IF(AB$2&lt;=analysis_period,IF(SUM($C630:AB630)&gt;0,AA311+1,0),0)</f>
        <v>0</v>
      </c>
      <c r="AC311" s="213">
        <f>IF(AC$2&lt;=analysis_period,IF(SUM($C630:AC630)&gt;0,AB311+1,0),0)</f>
        <v>0</v>
      </c>
      <c r="AD311" s="213">
        <f>IF(AD$2&lt;=analysis_period,IF(SUM($C630:AD630)&gt;0,AC311+1,0),0)</f>
        <v>0</v>
      </c>
      <c r="AE311" s="213">
        <f>IF(AE$2&lt;=analysis_period,IF(SUM($C630:AE630)&gt;0,AD311+1,0),0)</f>
        <v>0</v>
      </c>
      <c r="AF311" s="213">
        <f>IF(AF$2&lt;=analysis_period,IF(SUM($C630:AF630)&gt;0,AE311+1,0),0)</f>
        <v>0</v>
      </c>
      <c r="AG311" s="213">
        <f>IF(AG$2&lt;=analysis_period,IF(SUM($C630:AG630)&gt;0,AF311+1,0),0)</f>
        <v>0</v>
      </c>
      <c r="AH311" s="213">
        <f>IF(AH$2&lt;=analysis_period,IF(SUM($C630:AH630)&gt;0,AG311+1,0),0)</f>
        <v>0</v>
      </c>
      <c r="AI311" s="213">
        <f>IF(AI$2&lt;=analysis_period,IF(SUM($C630:AI630)&gt;0,AH311+1,0),0)</f>
        <v>0</v>
      </c>
      <c r="AJ311" s="213">
        <f>IF(AJ$2&lt;=analysis_period,IF(SUM($C630:AJ630)&gt;0,AI311+1,0),0)</f>
        <v>0</v>
      </c>
      <c r="AK311" s="213">
        <f>IF(AK$2&lt;=analysis_period,IF(SUM($C630:AK630)&gt;0,AJ311+1,0),0)</f>
        <v>0</v>
      </c>
      <c r="AL311" s="213">
        <f>IF(AL$2&lt;=analysis_period,IF(SUM($C630:AL630)&gt;0,AK311+1,0),0)</f>
        <v>0</v>
      </c>
      <c r="AM311" s="213">
        <f>IF(AM$2&lt;=analysis_period,IF(SUM($C630:AM630)&gt;0,AL311+1,0),0)</f>
        <v>0</v>
      </c>
      <c r="AN311" s="213">
        <f>IF(AN$2&lt;=analysis_period,IF(SUM($C630:AN630)&gt;0,AM311+1,0),0)</f>
        <v>0</v>
      </c>
      <c r="AO311" s="213">
        <f>IF(AO$2&lt;=analysis_period,IF(SUM($C630:AO630)&gt;0,AN311+1,0),0)</f>
        <v>0</v>
      </c>
      <c r="AP311" s="213">
        <f>IF(AP$2&lt;=analysis_period,IF(SUM($C630:AP630)&gt;0,AO311+1,0),0)</f>
        <v>0</v>
      </c>
    </row>
    <row r="312" spans="1:42" x14ac:dyDescent="0.2">
      <c r="A312" s="4">
        <f t="shared" si="116"/>
        <v>8</v>
      </c>
      <c r="B312" s="4">
        <v>0</v>
      </c>
      <c r="C312" s="213">
        <f>IF(C$2&lt;=analysis_period,IF(SUM($C631:C631)&gt;0,B312+1,0),0)</f>
        <v>0</v>
      </c>
      <c r="D312" s="213">
        <f>IF(D$2&lt;=analysis_period,IF(SUM($C631:D631)&gt;0,C312+1,0),0)</f>
        <v>0</v>
      </c>
      <c r="E312" s="213">
        <f>IF(E$2&lt;=analysis_period,IF(SUM($C631:E631)&gt;0,D312+1,0),0)</f>
        <v>0</v>
      </c>
      <c r="F312" s="213">
        <f>IF(F$2&lt;=analysis_period,IF(SUM($C631:F631)&gt;0,E312+1,0),0)</f>
        <v>0</v>
      </c>
      <c r="G312" s="213">
        <f>IF(G$2&lt;=analysis_period,IF(SUM($C631:G631)&gt;0,F312+1,0),0)</f>
        <v>0</v>
      </c>
      <c r="H312" s="213">
        <f>IF(H$2&lt;=analysis_period,IF(SUM($C631:H631)&gt;0,G312+1,0),0)</f>
        <v>0</v>
      </c>
      <c r="I312" s="213">
        <f>IF(I$2&lt;=analysis_period,IF(SUM($C631:I631)&gt;0,H312+1,0),0)</f>
        <v>0</v>
      </c>
      <c r="J312" s="213">
        <f>IF(J$2&lt;=analysis_period,IF(SUM($C631:J631)&gt;0,I312+1,0),0)</f>
        <v>0</v>
      </c>
      <c r="K312" s="213">
        <f>IF(K$2&lt;=analysis_period,IF(SUM($C631:K631)&gt;0,J312+1,0),0)</f>
        <v>0</v>
      </c>
      <c r="L312" s="213">
        <f>IF(L$2&lt;=analysis_period,IF(SUM($C631:L631)&gt;0,K312+1,0),0)</f>
        <v>0</v>
      </c>
      <c r="M312" s="213">
        <f>IF(M$2&lt;=analysis_period,IF(SUM($C631:M631)&gt;0,L312+1,0),0)</f>
        <v>0</v>
      </c>
      <c r="N312" s="213">
        <f>IF(N$2&lt;=analysis_period,IF(SUM($C631:N631)&gt;0,M312+1,0),0)</f>
        <v>0</v>
      </c>
      <c r="O312" s="213">
        <f>IF(O$2&lt;=analysis_period,IF(SUM($C631:O631)&gt;0,N312+1,0),0)</f>
        <v>0</v>
      </c>
      <c r="P312" s="213">
        <f>IF(P$2&lt;=analysis_period,IF(SUM($C631:P631)&gt;0,O312+1,0),0)</f>
        <v>0</v>
      </c>
      <c r="Q312" s="213">
        <f>IF(Q$2&lt;=analysis_period,IF(SUM($C631:Q631)&gt;0,P312+1,0),0)</f>
        <v>0</v>
      </c>
      <c r="R312" s="213">
        <f>IF(R$2&lt;=analysis_period,IF(SUM($C631:R631)&gt;0,Q312+1,0),0)</f>
        <v>0</v>
      </c>
      <c r="S312" s="213">
        <f>IF(S$2&lt;=analysis_period,IF(SUM($C631:S631)&gt;0,R312+1,0),0)</f>
        <v>0</v>
      </c>
      <c r="T312" s="213">
        <f>IF(T$2&lt;=analysis_period,IF(SUM($C631:T631)&gt;0,S312+1,0),0)</f>
        <v>0</v>
      </c>
      <c r="U312" s="213">
        <f>IF(U$2&lt;=analysis_period,IF(SUM($C631:U631)&gt;0,T312+1,0),0)</f>
        <v>0</v>
      </c>
      <c r="V312" s="213">
        <f>IF(V$2&lt;=analysis_period,IF(SUM($C631:V631)&gt;0,U312+1,0),0)</f>
        <v>0</v>
      </c>
      <c r="W312" s="213">
        <f>IF(W$2&lt;=analysis_period,IF(SUM($C631:W631)&gt;0,V312+1,0),0)</f>
        <v>0</v>
      </c>
      <c r="X312" s="213">
        <f>IF(X$2&lt;=analysis_period,IF(SUM($C631:X631)&gt;0,W312+1,0),0)</f>
        <v>0</v>
      </c>
      <c r="Y312" s="213">
        <f>IF(Y$2&lt;=analysis_period,IF(SUM($C631:Y631)&gt;0,X312+1,0),0)</f>
        <v>0</v>
      </c>
      <c r="Z312" s="213">
        <f>IF(Z$2&lt;=analysis_period,IF(SUM($C631:Z631)&gt;0,Y312+1,0),0)</f>
        <v>0</v>
      </c>
      <c r="AA312" s="213">
        <f>IF(AA$2&lt;=analysis_period,IF(SUM($C631:AA631)&gt;0,Z312+1,0),0)</f>
        <v>0</v>
      </c>
      <c r="AB312" s="213">
        <f>IF(AB$2&lt;=analysis_period,IF(SUM($C631:AB631)&gt;0,AA312+1,0),0)</f>
        <v>0</v>
      </c>
      <c r="AC312" s="213">
        <f>IF(AC$2&lt;=analysis_period,IF(SUM($C631:AC631)&gt;0,AB312+1,0),0)</f>
        <v>0</v>
      </c>
      <c r="AD312" s="213">
        <f>IF(AD$2&lt;=analysis_period,IF(SUM($C631:AD631)&gt;0,AC312+1,0),0)</f>
        <v>0</v>
      </c>
      <c r="AE312" s="213">
        <f>IF(AE$2&lt;=analysis_period,IF(SUM($C631:AE631)&gt;0,AD312+1,0),0)</f>
        <v>0</v>
      </c>
      <c r="AF312" s="213">
        <f>IF(AF$2&lt;=analysis_period,IF(SUM($C631:AF631)&gt;0,AE312+1,0),0)</f>
        <v>0</v>
      </c>
      <c r="AG312" s="213">
        <f>IF(AG$2&lt;=analysis_period,IF(SUM($C631:AG631)&gt;0,AF312+1,0),0)</f>
        <v>0</v>
      </c>
      <c r="AH312" s="213">
        <f>IF(AH$2&lt;=analysis_period,IF(SUM($C631:AH631)&gt;0,AG312+1,0),0)</f>
        <v>0</v>
      </c>
      <c r="AI312" s="213">
        <f>IF(AI$2&lt;=analysis_period,IF(SUM($C631:AI631)&gt;0,AH312+1,0),0)</f>
        <v>0</v>
      </c>
      <c r="AJ312" s="213">
        <f>IF(AJ$2&lt;=analysis_period,IF(SUM($C631:AJ631)&gt;0,AI312+1,0),0)</f>
        <v>0</v>
      </c>
      <c r="AK312" s="213">
        <f>IF(AK$2&lt;=analysis_period,IF(SUM($C631:AK631)&gt;0,AJ312+1,0),0)</f>
        <v>0</v>
      </c>
      <c r="AL312" s="213">
        <f>IF(AL$2&lt;=analysis_period,IF(SUM($C631:AL631)&gt;0,AK312+1,0),0)</f>
        <v>0</v>
      </c>
      <c r="AM312" s="213">
        <f>IF(AM$2&lt;=analysis_period,IF(SUM($C631:AM631)&gt;0,AL312+1,0),0)</f>
        <v>0</v>
      </c>
      <c r="AN312" s="213">
        <f>IF(AN$2&lt;=analysis_period,IF(SUM($C631:AN631)&gt;0,AM312+1,0),0)</f>
        <v>0</v>
      </c>
      <c r="AO312" s="213">
        <f>IF(AO$2&lt;=analysis_period,IF(SUM($C631:AO631)&gt;0,AN312+1,0),0)</f>
        <v>0</v>
      </c>
      <c r="AP312" s="213">
        <f>IF(AP$2&lt;=analysis_period,IF(SUM($C631:AP631)&gt;0,AO312+1,0),0)</f>
        <v>0</v>
      </c>
    </row>
    <row r="313" spans="1:42" x14ac:dyDescent="0.2">
      <c r="A313" s="4">
        <f>A312+1</f>
        <v>9</v>
      </c>
      <c r="B313" s="4">
        <v>0</v>
      </c>
      <c r="C313" s="213">
        <f>IF(C$2&lt;=analysis_period,IF(SUM($C632:C632)&gt;0,B313+1,0),0)</f>
        <v>0</v>
      </c>
      <c r="D313" s="213">
        <f>IF(D$2&lt;=analysis_period,IF(SUM($C632:D632)&gt;0,C313+1,0),0)</f>
        <v>0</v>
      </c>
      <c r="E313" s="213">
        <f>IF(E$2&lt;=analysis_period,IF(SUM($C632:E632)&gt;0,D313+1,0),0)</f>
        <v>0</v>
      </c>
      <c r="F313" s="213">
        <f>IF(F$2&lt;=analysis_period,IF(SUM($C632:F632)&gt;0,E313+1,0),0)</f>
        <v>0</v>
      </c>
      <c r="G313" s="213">
        <f>IF(G$2&lt;=analysis_period,IF(SUM($C632:G632)&gt;0,F313+1,0),0)</f>
        <v>0</v>
      </c>
      <c r="H313" s="213">
        <f>IF(H$2&lt;=analysis_period,IF(SUM($C632:H632)&gt;0,G313+1,0),0)</f>
        <v>0</v>
      </c>
      <c r="I313" s="213">
        <f>IF(I$2&lt;=analysis_period,IF(SUM($C632:I632)&gt;0,H313+1,0),0)</f>
        <v>0</v>
      </c>
      <c r="J313" s="213">
        <f>IF(J$2&lt;=analysis_period,IF(SUM($C632:J632)&gt;0,I313+1,0),0)</f>
        <v>0</v>
      </c>
      <c r="K313" s="213">
        <f>IF(K$2&lt;=analysis_period,IF(SUM($C632:K632)&gt;0,J313+1,0),0)</f>
        <v>0</v>
      </c>
      <c r="L313" s="213">
        <f>IF(L$2&lt;=analysis_period,IF(SUM($C632:L632)&gt;0,K313+1,0),0)</f>
        <v>0</v>
      </c>
      <c r="M313" s="213">
        <f>IF(M$2&lt;=analysis_period,IF(SUM($C632:M632)&gt;0,L313+1,0),0)</f>
        <v>0</v>
      </c>
      <c r="N313" s="213">
        <f>IF(N$2&lt;=analysis_period,IF(SUM($C632:N632)&gt;0,M313+1,0),0)</f>
        <v>0</v>
      </c>
      <c r="O313" s="213">
        <f>IF(O$2&lt;=analysis_period,IF(SUM($C632:O632)&gt;0,N313+1,0),0)</f>
        <v>0</v>
      </c>
      <c r="P313" s="213">
        <f>IF(P$2&lt;=analysis_period,IF(SUM($C632:P632)&gt;0,O313+1,0),0)</f>
        <v>0</v>
      </c>
      <c r="Q313" s="213">
        <f>IF(Q$2&lt;=analysis_period,IF(SUM($C632:Q632)&gt;0,P313+1,0),0)</f>
        <v>0</v>
      </c>
      <c r="R313" s="213">
        <f>IF(R$2&lt;=analysis_period,IF(SUM($C632:R632)&gt;0,Q313+1,0),0)</f>
        <v>0</v>
      </c>
      <c r="S313" s="213">
        <f>IF(S$2&lt;=analysis_period,IF(SUM($C632:S632)&gt;0,R313+1,0),0)</f>
        <v>0</v>
      </c>
      <c r="T313" s="213">
        <f>IF(T$2&lt;=analysis_period,IF(SUM($C632:T632)&gt;0,S313+1,0),0)</f>
        <v>0</v>
      </c>
      <c r="U313" s="213">
        <f>IF(U$2&lt;=analysis_period,IF(SUM($C632:U632)&gt;0,T313+1,0),0)</f>
        <v>0</v>
      </c>
      <c r="V313" s="213">
        <f>IF(V$2&lt;=analysis_period,IF(SUM($C632:V632)&gt;0,U313+1,0),0)</f>
        <v>0</v>
      </c>
      <c r="W313" s="213">
        <f>IF(W$2&lt;=analysis_period,IF(SUM($C632:W632)&gt;0,V313+1,0),0)</f>
        <v>0</v>
      </c>
      <c r="X313" s="213">
        <f>IF(X$2&lt;=analysis_period,IF(SUM($C632:X632)&gt;0,W313+1,0),0)</f>
        <v>0</v>
      </c>
      <c r="Y313" s="213">
        <f>IF(Y$2&lt;=analysis_period,IF(SUM($C632:Y632)&gt;0,X313+1,0),0)</f>
        <v>0</v>
      </c>
      <c r="Z313" s="213">
        <f>IF(Z$2&lt;=analysis_period,IF(SUM($C632:Z632)&gt;0,Y313+1,0),0)</f>
        <v>0</v>
      </c>
      <c r="AA313" s="213">
        <f>IF(AA$2&lt;=analysis_period,IF(SUM($C632:AA632)&gt;0,Z313+1,0),0)</f>
        <v>0</v>
      </c>
      <c r="AB313" s="213">
        <f>IF(AB$2&lt;=analysis_period,IF(SUM($C632:AB632)&gt;0,AA313+1,0),0)</f>
        <v>0</v>
      </c>
      <c r="AC313" s="213">
        <f>IF(AC$2&lt;=analysis_period,IF(SUM($C632:AC632)&gt;0,AB313+1,0),0)</f>
        <v>0</v>
      </c>
      <c r="AD313" s="213">
        <f>IF(AD$2&lt;=analysis_period,IF(SUM($C632:AD632)&gt;0,AC313+1,0),0)</f>
        <v>0</v>
      </c>
      <c r="AE313" s="213">
        <f>IF(AE$2&lt;=analysis_period,IF(SUM($C632:AE632)&gt;0,AD313+1,0),0)</f>
        <v>0</v>
      </c>
      <c r="AF313" s="213">
        <f>IF(AF$2&lt;=analysis_period,IF(SUM($C632:AF632)&gt;0,AE313+1,0),0)</f>
        <v>0</v>
      </c>
      <c r="AG313" s="213">
        <f>IF(AG$2&lt;=analysis_period,IF(SUM($C632:AG632)&gt;0,AF313+1,0),0)</f>
        <v>0</v>
      </c>
      <c r="AH313" s="213">
        <f>IF(AH$2&lt;=analysis_period,IF(SUM($C632:AH632)&gt;0,AG313+1,0),0)</f>
        <v>0</v>
      </c>
      <c r="AI313" s="213">
        <f>IF(AI$2&lt;=analysis_period,IF(SUM($C632:AI632)&gt;0,AH313+1,0),0)</f>
        <v>0</v>
      </c>
      <c r="AJ313" s="213">
        <f>IF(AJ$2&lt;=analysis_period,IF(SUM($C632:AJ632)&gt;0,AI313+1,0),0)</f>
        <v>0</v>
      </c>
      <c r="AK313" s="213">
        <f>IF(AK$2&lt;=analysis_period,IF(SUM($C632:AK632)&gt;0,AJ313+1,0),0)</f>
        <v>0</v>
      </c>
      <c r="AL313" s="213">
        <f>IF(AL$2&lt;=analysis_period,IF(SUM($C632:AL632)&gt;0,AK313+1,0),0)</f>
        <v>0</v>
      </c>
      <c r="AM313" s="213">
        <f>IF(AM$2&lt;=analysis_period,IF(SUM($C632:AM632)&gt;0,AL313+1,0),0)</f>
        <v>0</v>
      </c>
      <c r="AN313" s="213">
        <f>IF(AN$2&lt;=analysis_period,IF(SUM($C632:AN632)&gt;0,AM313+1,0),0)</f>
        <v>0</v>
      </c>
      <c r="AO313" s="213">
        <f>IF(AO$2&lt;=analysis_period,IF(SUM($C632:AO632)&gt;0,AN313+1,0),0)</f>
        <v>0</v>
      </c>
      <c r="AP313" s="213">
        <f>IF(AP$2&lt;=analysis_period,IF(SUM($C632:AP632)&gt;0,AO313+1,0),0)</f>
        <v>0</v>
      </c>
    </row>
    <row r="314" spans="1:42" x14ac:dyDescent="0.2">
      <c r="A314" s="4">
        <f t="shared" si="116"/>
        <v>10</v>
      </c>
      <c r="B314" s="4">
        <v>0</v>
      </c>
      <c r="C314" s="213">
        <f>IF(C$2&lt;=analysis_period,IF(SUM($C633:C633)&gt;0,B314+1,0),0)</f>
        <v>0</v>
      </c>
      <c r="D314" s="213">
        <f>IF(D$2&lt;=analysis_period,IF(SUM($C633:D633)&gt;0,C314+1,0),0)</f>
        <v>0</v>
      </c>
      <c r="E314" s="213">
        <f>IF(E$2&lt;=analysis_period,IF(SUM($C633:E633)&gt;0,D314+1,0),0)</f>
        <v>0</v>
      </c>
      <c r="F314" s="213">
        <f>IF(F$2&lt;=analysis_period,IF(SUM($C633:F633)&gt;0,E314+1,0),0)</f>
        <v>0</v>
      </c>
      <c r="G314" s="213">
        <f>IF(G$2&lt;=analysis_period,IF(SUM($C633:G633)&gt;0,F314+1,0),0)</f>
        <v>0</v>
      </c>
      <c r="H314" s="213">
        <f>IF(H$2&lt;=analysis_period,IF(SUM($C633:H633)&gt;0,G314+1,0),0)</f>
        <v>0</v>
      </c>
      <c r="I314" s="213">
        <f>IF(I$2&lt;=analysis_period,IF(SUM($C633:I633)&gt;0,H314+1,0),0)</f>
        <v>0</v>
      </c>
      <c r="J314" s="213">
        <f>IF(J$2&lt;=analysis_period,IF(SUM($C633:J633)&gt;0,I314+1,0),0)</f>
        <v>0</v>
      </c>
      <c r="K314" s="213">
        <f>IF(K$2&lt;=analysis_period,IF(SUM($C633:K633)&gt;0,J314+1,0),0)</f>
        <v>0</v>
      </c>
      <c r="L314" s="213">
        <f>IF(L$2&lt;=analysis_period,IF(SUM($C633:L633)&gt;0,K314+1,0),0)</f>
        <v>0</v>
      </c>
      <c r="M314" s="213">
        <f>IF(M$2&lt;=analysis_period,IF(SUM($C633:M633)&gt;0,L314+1,0),0)</f>
        <v>0</v>
      </c>
      <c r="N314" s="213">
        <f>IF(N$2&lt;=analysis_period,IF(SUM($C633:N633)&gt;0,M314+1,0),0)</f>
        <v>0</v>
      </c>
      <c r="O314" s="213">
        <f>IF(O$2&lt;=analysis_period,IF(SUM($C633:O633)&gt;0,N314+1,0),0)</f>
        <v>0</v>
      </c>
      <c r="P314" s="213">
        <f>IF(P$2&lt;=analysis_period,IF(SUM($C633:P633)&gt;0,O314+1,0),0)</f>
        <v>0</v>
      </c>
      <c r="Q314" s="213">
        <f>IF(Q$2&lt;=analysis_period,IF(SUM($C633:Q633)&gt;0,P314+1,0),0)</f>
        <v>0</v>
      </c>
      <c r="R314" s="213">
        <f>IF(R$2&lt;=analysis_period,IF(SUM($C633:R633)&gt;0,Q314+1,0),0)</f>
        <v>0</v>
      </c>
      <c r="S314" s="213">
        <f>IF(S$2&lt;=analysis_period,IF(SUM($C633:S633)&gt;0,R314+1,0),0)</f>
        <v>0</v>
      </c>
      <c r="T314" s="213">
        <f>IF(T$2&lt;=analysis_period,IF(SUM($C633:T633)&gt;0,S314+1,0),0)</f>
        <v>0</v>
      </c>
      <c r="U314" s="213">
        <f>IF(U$2&lt;=analysis_period,IF(SUM($C633:U633)&gt;0,T314+1,0),0)</f>
        <v>0</v>
      </c>
      <c r="V314" s="213">
        <f>IF(V$2&lt;=analysis_period,IF(SUM($C633:V633)&gt;0,U314+1,0),0)</f>
        <v>0</v>
      </c>
      <c r="W314" s="213">
        <f>IF(W$2&lt;=analysis_period,IF(SUM($C633:W633)&gt;0,V314+1,0),0)</f>
        <v>0</v>
      </c>
      <c r="X314" s="213">
        <f>IF(X$2&lt;=analysis_period,IF(SUM($C633:X633)&gt;0,W314+1,0),0)</f>
        <v>0</v>
      </c>
      <c r="Y314" s="213">
        <f>IF(Y$2&lt;=analysis_period,IF(SUM($C633:Y633)&gt;0,X314+1,0),0)</f>
        <v>0</v>
      </c>
      <c r="Z314" s="213">
        <f>IF(Z$2&lt;=analysis_period,IF(SUM($C633:Z633)&gt;0,Y314+1,0),0)</f>
        <v>0</v>
      </c>
      <c r="AA314" s="213">
        <f>IF(AA$2&lt;=analysis_period,IF(SUM($C633:AA633)&gt;0,Z314+1,0),0)</f>
        <v>0</v>
      </c>
      <c r="AB314" s="213">
        <f>IF(AB$2&lt;=analysis_period,IF(SUM($C633:AB633)&gt;0,AA314+1,0),0)</f>
        <v>0</v>
      </c>
      <c r="AC314" s="213">
        <f>IF(AC$2&lt;=analysis_period,IF(SUM($C633:AC633)&gt;0,AB314+1,0),0)</f>
        <v>0</v>
      </c>
      <c r="AD314" s="213">
        <f>IF(AD$2&lt;=analysis_period,IF(SUM($C633:AD633)&gt;0,AC314+1,0),0)</f>
        <v>0</v>
      </c>
      <c r="AE314" s="213">
        <f>IF(AE$2&lt;=analysis_period,IF(SUM($C633:AE633)&gt;0,AD314+1,0),0)</f>
        <v>0</v>
      </c>
      <c r="AF314" s="213">
        <f>IF(AF$2&lt;=analysis_period,IF(SUM($C633:AF633)&gt;0,AE314+1,0),0)</f>
        <v>0</v>
      </c>
      <c r="AG314" s="213">
        <f>IF(AG$2&lt;=analysis_period,IF(SUM($C633:AG633)&gt;0,AF314+1,0),0)</f>
        <v>0</v>
      </c>
      <c r="AH314" s="213">
        <f>IF(AH$2&lt;=analysis_period,IF(SUM($C633:AH633)&gt;0,AG314+1,0),0)</f>
        <v>0</v>
      </c>
      <c r="AI314" s="213">
        <f>IF(AI$2&lt;=analysis_period,IF(SUM($C633:AI633)&gt;0,AH314+1,0),0)</f>
        <v>0</v>
      </c>
      <c r="AJ314" s="213">
        <f>IF(AJ$2&lt;=analysis_period,IF(SUM($C633:AJ633)&gt;0,AI314+1,0),0)</f>
        <v>0</v>
      </c>
      <c r="AK314" s="213">
        <f>IF(AK$2&lt;=analysis_period,IF(SUM($C633:AK633)&gt;0,AJ314+1,0),0)</f>
        <v>0</v>
      </c>
      <c r="AL314" s="213">
        <f>IF(AL$2&lt;=analysis_period,IF(SUM($C633:AL633)&gt;0,AK314+1,0),0)</f>
        <v>0</v>
      </c>
      <c r="AM314" s="213">
        <f>IF(AM$2&lt;=analysis_period,IF(SUM($C633:AM633)&gt;0,AL314+1,0),0)</f>
        <v>0</v>
      </c>
      <c r="AN314" s="213">
        <f>IF(AN$2&lt;=analysis_period,IF(SUM($C633:AN633)&gt;0,AM314+1,0),0)</f>
        <v>0</v>
      </c>
      <c r="AO314" s="213">
        <f>IF(AO$2&lt;=analysis_period,IF(SUM($C633:AO633)&gt;0,AN314+1,0),0)</f>
        <v>0</v>
      </c>
      <c r="AP314" s="213">
        <f>IF(AP$2&lt;=analysis_period,IF(SUM($C633:AP633)&gt;0,AO314+1,0),0)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LOOKUP(C305,$B$300:$AP$300,$B$301:$AP$301)/100*$B624</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LOOKUP(C306,$B$300:$AP$300,$B$301:$AP$301)/100*$B625</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LOOKUP(C307,$B$300:$AP$300,$B$301:$AP$301)/100*$B626</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LOOKUP(C308,$B$300:$AP$300,$B$301:$AP$301)/100*$B627</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LOOKUP(C309,$B$300:$AP$300,$B$301:$AP$301)/100*$B628</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LOOKUP(C310,$B$300:$AP$300,$B$301:$AP$301)/100*$B629</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LOOKUP(C311,$B$300:$AP$300,$B$301:$AP$301)/100*$B630</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LOOKUP(C312,$B$300:$AP$300,$B$301:$AP$301)/100*$B631</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LOOKUP(C313,$B$300:$AP$300,$B$301:$AP$301)/100*$B632</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LOOKUP(C314,$B$300:$AP$300,$B$301:$AP$301)/100*$B633</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IF(C$2&lt;=analysis_period,IF(SUM($C656:C656)&gt;0,B330+1,0),0)</f>
        <v>0</v>
      </c>
      <c r="D330" s="213">
        <f>IF(D$2&lt;=analysis_period,IF(SUM($C656:D656)&gt;0,C330+1,0),0)</f>
        <v>0</v>
      </c>
      <c r="E330" s="213">
        <f>IF(E$2&lt;=analysis_period,IF(SUM($C656:E656)&gt;0,D330+1,0),0)</f>
        <v>0</v>
      </c>
      <c r="F330" s="213">
        <f>IF(F$2&lt;=analysis_period,IF(SUM($C656:F656)&gt;0,E330+1,0),0)</f>
        <v>0</v>
      </c>
      <c r="G330" s="213">
        <f>IF(G$2&lt;=analysis_period,IF(SUM($C656:G656)&gt;0,F330+1,0),0)</f>
        <v>0</v>
      </c>
      <c r="H330" s="213">
        <f>IF(H$2&lt;=analysis_period,IF(SUM($C656:H656)&gt;0,G330+1,0),0)</f>
        <v>0</v>
      </c>
      <c r="I330" s="213">
        <f>IF(I$2&lt;=analysis_period,IF(SUM($C656:I656)&gt;0,H330+1,0),0)</f>
        <v>0</v>
      </c>
      <c r="J330" s="213">
        <f>IF(J$2&lt;=analysis_period,IF(SUM($C656:J656)&gt;0,I330+1,0),0)</f>
        <v>0</v>
      </c>
      <c r="K330" s="213">
        <f>IF(K$2&lt;=analysis_period,IF(SUM($C656:K656)&gt;0,J330+1,0),0)</f>
        <v>0</v>
      </c>
      <c r="L330" s="213">
        <f>IF(L$2&lt;=analysis_period,IF(SUM($C656:L656)&gt;0,K330+1,0),0)</f>
        <v>0</v>
      </c>
      <c r="M330" s="213">
        <f>IF(M$2&lt;=analysis_period,IF(SUM($C656:M656)&gt;0,L330+1,0),0)</f>
        <v>0</v>
      </c>
      <c r="N330" s="213">
        <f>IF(N$2&lt;=analysis_period,IF(SUM($C656:N656)&gt;0,M330+1,0),0)</f>
        <v>0</v>
      </c>
      <c r="O330" s="213">
        <f>IF(O$2&lt;=analysis_period,IF(SUM($C656:O656)&gt;0,N330+1,0),0)</f>
        <v>0</v>
      </c>
      <c r="P330" s="213">
        <f>IF(P$2&lt;=analysis_period,IF(SUM($C656:P656)&gt;0,O330+1,0),0)</f>
        <v>0</v>
      </c>
      <c r="Q330" s="213">
        <f>IF(Q$2&lt;=analysis_period,IF(SUM($C656:Q656)&gt;0,P330+1,0),0)</f>
        <v>0</v>
      </c>
      <c r="R330" s="213">
        <f>IF(R$2&lt;=analysis_period,IF(SUM($C656:R656)&gt;0,Q330+1,0),0)</f>
        <v>0</v>
      </c>
      <c r="S330" s="213">
        <f>IF(S$2&lt;=analysis_period,IF(SUM($C656:S656)&gt;0,R330+1,0),0)</f>
        <v>0</v>
      </c>
      <c r="T330" s="213">
        <f>IF(T$2&lt;=analysis_period,IF(SUM($C656:T656)&gt;0,S330+1,0),0)</f>
        <v>0</v>
      </c>
      <c r="U330" s="213">
        <f>IF(U$2&lt;=analysis_period,IF(SUM($C656:U656)&gt;0,T330+1,0),0)</f>
        <v>0</v>
      </c>
      <c r="V330" s="213">
        <f>IF(V$2&lt;=analysis_period,IF(SUM($C656:V656)&gt;0,U330+1,0),0)</f>
        <v>0</v>
      </c>
      <c r="W330" s="213">
        <f>IF(W$2&lt;=analysis_period,IF(SUM($C656:W656)&gt;0,V330+1,0),0)</f>
        <v>0</v>
      </c>
      <c r="X330" s="213">
        <f>IF(X$2&lt;=analysis_period,IF(SUM($C656:X656)&gt;0,W330+1,0),0)</f>
        <v>0</v>
      </c>
      <c r="Y330" s="213">
        <f>IF(Y$2&lt;=analysis_period,IF(SUM($C656:Y656)&gt;0,X330+1,0),0)</f>
        <v>0</v>
      </c>
      <c r="Z330" s="213">
        <f>IF(Z$2&lt;=analysis_period,IF(SUM($C656:Z656)&gt;0,Y330+1,0),0)</f>
        <v>0</v>
      </c>
      <c r="AA330" s="213">
        <f>IF(AA$2&lt;=analysis_period,IF(SUM($C656:AA656)&gt;0,Z330+1,0),0)</f>
        <v>0</v>
      </c>
      <c r="AB330" s="213">
        <f>IF(AB$2&lt;=analysis_period,IF(SUM($C656:AB656)&gt;0,AA330+1,0),0)</f>
        <v>0</v>
      </c>
      <c r="AC330" s="213">
        <f>IF(AC$2&lt;=analysis_period,IF(SUM($C656:AC656)&gt;0,AB330+1,0),0)</f>
        <v>0</v>
      </c>
      <c r="AD330" s="213">
        <f>IF(AD$2&lt;=analysis_period,IF(SUM($C656:AD656)&gt;0,AC330+1,0),0)</f>
        <v>0</v>
      </c>
      <c r="AE330" s="213">
        <f>IF(AE$2&lt;=analysis_period,IF(SUM($C656:AE656)&gt;0,AD330+1,0),0)</f>
        <v>0</v>
      </c>
      <c r="AF330" s="213">
        <f>IF(AF$2&lt;=analysis_period,IF(SUM($C656:AF656)&gt;0,AE330+1,0),0)</f>
        <v>0</v>
      </c>
      <c r="AG330" s="213">
        <f>IF(AG$2&lt;=analysis_period,IF(SUM($C656:AG656)&gt;0,AF330+1,0),0)</f>
        <v>0</v>
      </c>
      <c r="AH330" s="213">
        <f>IF(AH$2&lt;=analysis_period,IF(SUM($C656:AH656)&gt;0,AG330+1,0),0)</f>
        <v>0</v>
      </c>
      <c r="AI330" s="213">
        <f>IF(AI$2&lt;=analysis_period,IF(SUM($C656:AI656)&gt;0,AH330+1,0),0)</f>
        <v>0</v>
      </c>
      <c r="AJ330" s="213">
        <f>IF(AJ$2&lt;=analysis_period,IF(SUM($C656:AJ656)&gt;0,AI330+1,0),0)</f>
        <v>0</v>
      </c>
      <c r="AK330" s="213">
        <f>IF(AK$2&lt;=analysis_period,IF(SUM($C656:AK656)&gt;0,AJ330+1,0),0)</f>
        <v>0</v>
      </c>
      <c r="AL330" s="213">
        <f>IF(AL$2&lt;=analysis_period,IF(SUM($C656:AL656)&gt;0,AK330+1,0),0)</f>
        <v>0</v>
      </c>
      <c r="AM330" s="213">
        <f>IF(AM$2&lt;=analysis_period,IF(SUM($C656:AM656)&gt;0,AL330+1,0),0)</f>
        <v>0</v>
      </c>
      <c r="AN330" s="213">
        <f>IF(AN$2&lt;=analysis_period,IF(SUM($C656:AN656)&gt;0,AM330+1,0),0)</f>
        <v>0</v>
      </c>
      <c r="AO330" s="213">
        <f>IF(AO$2&lt;=analysis_period,IF(SUM($C656:AO656)&gt;0,AN330+1,0),0)</f>
        <v>0</v>
      </c>
      <c r="AP330" s="213">
        <f>IF(AP$2&lt;=analysis_period,IF(SUM($C656:AP656)&gt;0,AO330+1,0),0)</f>
        <v>0</v>
      </c>
    </row>
    <row r="331" spans="1:42" x14ac:dyDescent="0.2">
      <c r="A331" s="16">
        <f>A330+1</f>
        <v>2</v>
      </c>
      <c r="B331" s="4">
        <v>0</v>
      </c>
      <c r="C331" s="213">
        <f>IF(C$2&lt;=analysis_period,IF(SUM($C657:C657)&gt;0,B331+1,0),0)</f>
        <v>0</v>
      </c>
      <c r="D331" s="213">
        <f>IF(D$2&lt;=analysis_period,IF(SUM($C657:D657)&gt;0,C331+1,0),0)</f>
        <v>0</v>
      </c>
      <c r="E331" s="213">
        <f>IF(E$2&lt;=analysis_period,IF(SUM($C657:E657)&gt;0,D331+1,0),0)</f>
        <v>0</v>
      </c>
      <c r="F331" s="213">
        <f>IF(F$2&lt;=analysis_period,IF(SUM($C657:F657)&gt;0,E331+1,0),0)</f>
        <v>0</v>
      </c>
      <c r="G331" s="213">
        <f>IF(G$2&lt;=analysis_period,IF(SUM($C657:G657)&gt;0,F331+1,0),0)</f>
        <v>0</v>
      </c>
      <c r="H331" s="213">
        <f>IF(H$2&lt;=analysis_period,IF(SUM($C657:H657)&gt;0,G331+1,0),0)</f>
        <v>0</v>
      </c>
      <c r="I331" s="213">
        <f>IF(I$2&lt;=analysis_period,IF(SUM($C657:I657)&gt;0,H331+1,0),0)</f>
        <v>0</v>
      </c>
      <c r="J331" s="213">
        <f>IF(J$2&lt;=analysis_period,IF(SUM($C657:J657)&gt;0,I331+1,0),0)</f>
        <v>0</v>
      </c>
      <c r="K331" s="213">
        <f>IF(K$2&lt;=analysis_period,IF(SUM($C657:K657)&gt;0,J331+1,0),0)</f>
        <v>0</v>
      </c>
      <c r="L331" s="213">
        <f>IF(L$2&lt;=analysis_period,IF(SUM($C657:L657)&gt;0,K331+1,0),0)</f>
        <v>0</v>
      </c>
      <c r="M331" s="213">
        <f>IF(M$2&lt;=analysis_period,IF(SUM($C657:M657)&gt;0,L331+1,0),0)</f>
        <v>0</v>
      </c>
      <c r="N331" s="213">
        <f>IF(N$2&lt;=analysis_period,IF(SUM($C657:N657)&gt;0,M331+1,0),0)</f>
        <v>0</v>
      </c>
      <c r="O331" s="213">
        <f>IF(O$2&lt;=analysis_period,IF(SUM($C657:O657)&gt;0,N331+1,0),0)</f>
        <v>0</v>
      </c>
      <c r="P331" s="213">
        <f>IF(P$2&lt;=analysis_period,IF(SUM($C657:P657)&gt;0,O331+1,0),0)</f>
        <v>0</v>
      </c>
      <c r="Q331" s="213">
        <f>IF(Q$2&lt;=analysis_period,IF(SUM($C657:Q657)&gt;0,P331+1,0),0)</f>
        <v>0</v>
      </c>
      <c r="R331" s="213">
        <f>IF(R$2&lt;=analysis_period,IF(SUM($C657:R657)&gt;0,Q331+1,0),0)</f>
        <v>0</v>
      </c>
      <c r="S331" s="213">
        <f>IF(S$2&lt;=analysis_period,IF(SUM($C657:S657)&gt;0,R331+1,0),0)</f>
        <v>0</v>
      </c>
      <c r="T331" s="213">
        <f>IF(T$2&lt;=analysis_period,IF(SUM($C657:T657)&gt;0,S331+1,0),0)</f>
        <v>0</v>
      </c>
      <c r="U331" s="213">
        <f>IF(U$2&lt;=analysis_period,IF(SUM($C657:U657)&gt;0,T331+1,0),0)</f>
        <v>0</v>
      </c>
      <c r="V331" s="213">
        <f>IF(V$2&lt;=analysis_period,IF(SUM($C657:V657)&gt;0,U331+1,0),0)</f>
        <v>0</v>
      </c>
      <c r="W331" s="213">
        <f>IF(W$2&lt;=analysis_period,IF(SUM($C657:W657)&gt;0,V331+1,0),0)</f>
        <v>0</v>
      </c>
      <c r="X331" s="213">
        <f>IF(X$2&lt;=analysis_period,IF(SUM($C657:X657)&gt;0,W331+1,0),0)</f>
        <v>0</v>
      </c>
      <c r="Y331" s="213">
        <f>IF(Y$2&lt;=analysis_period,IF(SUM($C657:Y657)&gt;0,X331+1,0),0)</f>
        <v>0</v>
      </c>
      <c r="Z331" s="213">
        <f>IF(Z$2&lt;=analysis_period,IF(SUM($C657:Z657)&gt;0,Y331+1,0),0)</f>
        <v>0</v>
      </c>
      <c r="AA331" s="213">
        <f>IF(AA$2&lt;=analysis_period,IF(SUM($C657:AA657)&gt;0,Z331+1,0),0)</f>
        <v>0</v>
      </c>
      <c r="AB331" s="213">
        <f>IF(AB$2&lt;=analysis_period,IF(SUM($C657:AB657)&gt;0,AA331+1,0),0)</f>
        <v>0</v>
      </c>
      <c r="AC331" s="213">
        <f>IF(AC$2&lt;=analysis_period,IF(SUM($C657:AC657)&gt;0,AB331+1,0),0)</f>
        <v>0</v>
      </c>
      <c r="AD331" s="213">
        <f>IF(AD$2&lt;=analysis_period,IF(SUM($C657:AD657)&gt;0,AC331+1,0),0)</f>
        <v>0</v>
      </c>
      <c r="AE331" s="213">
        <f>IF(AE$2&lt;=analysis_period,IF(SUM($C657:AE657)&gt;0,AD331+1,0),0)</f>
        <v>0</v>
      </c>
      <c r="AF331" s="213">
        <f>IF(AF$2&lt;=analysis_period,IF(SUM($C657:AF657)&gt;0,AE331+1,0),0)</f>
        <v>0</v>
      </c>
      <c r="AG331" s="213">
        <f>IF(AG$2&lt;=analysis_period,IF(SUM($C657:AG657)&gt;0,AF331+1,0),0)</f>
        <v>0</v>
      </c>
      <c r="AH331" s="213">
        <f>IF(AH$2&lt;=analysis_period,IF(SUM($C657:AH657)&gt;0,AG331+1,0),0)</f>
        <v>0</v>
      </c>
      <c r="AI331" s="213">
        <f>IF(AI$2&lt;=analysis_period,IF(SUM($C657:AI657)&gt;0,AH331+1,0),0)</f>
        <v>0</v>
      </c>
      <c r="AJ331" s="213">
        <f>IF(AJ$2&lt;=analysis_period,IF(SUM($C657:AJ657)&gt;0,AI331+1,0),0)</f>
        <v>0</v>
      </c>
      <c r="AK331" s="213">
        <f>IF(AK$2&lt;=analysis_period,IF(SUM($C657:AK657)&gt;0,AJ331+1,0),0)</f>
        <v>0</v>
      </c>
      <c r="AL331" s="213">
        <f>IF(AL$2&lt;=analysis_period,IF(SUM($C657:AL657)&gt;0,AK331+1,0),0)</f>
        <v>0</v>
      </c>
      <c r="AM331" s="213">
        <f>IF(AM$2&lt;=analysis_period,IF(SUM($C657:AM657)&gt;0,AL331+1,0),0)</f>
        <v>0</v>
      </c>
      <c r="AN331" s="213">
        <f>IF(AN$2&lt;=analysis_period,IF(SUM($C657:AN657)&gt;0,AM331+1,0),0)</f>
        <v>0</v>
      </c>
      <c r="AO331" s="213">
        <f>IF(AO$2&lt;=analysis_period,IF(SUM($C657:AO657)&gt;0,AN331+1,0),0)</f>
        <v>0</v>
      </c>
      <c r="AP331" s="213">
        <f>IF(AP$2&lt;=analysis_period,IF(SUM($C657:AP657)&gt;0,AO331+1,0),0)</f>
        <v>0</v>
      </c>
    </row>
    <row r="332" spans="1:42" x14ac:dyDescent="0.2">
      <c r="A332" s="16">
        <f t="shared" ref="A332:A339" si="130">A331+1</f>
        <v>3</v>
      </c>
      <c r="B332" s="4">
        <v>0</v>
      </c>
      <c r="C332" s="213">
        <f>IF(C$2&lt;=analysis_period,IF(SUM($C658:C658)&gt;0,B332+1,0),0)</f>
        <v>0</v>
      </c>
      <c r="D332" s="213">
        <f>IF(D$2&lt;=analysis_period,IF(SUM($C658:D658)&gt;0,C332+1,0),0)</f>
        <v>0</v>
      </c>
      <c r="E332" s="213">
        <f>IF(E$2&lt;=analysis_period,IF(SUM($C658:E658)&gt;0,D332+1,0),0)</f>
        <v>0</v>
      </c>
      <c r="F332" s="213">
        <f>IF(F$2&lt;=analysis_period,IF(SUM($C658:F658)&gt;0,E332+1,0),0)</f>
        <v>0</v>
      </c>
      <c r="G332" s="213">
        <f>IF(G$2&lt;=analysis_period,IF(SUM($C658:G658)&gt;0,F332+1,0),0)</f>
        <v>0</v>
      </c>
      <c r="H332" s="213">
        <f>IF(H$2&lt;=analysis_period,IF(SUM($C658:H658)&gt;0,G332+1,0),0)</f>
        <v>0</v>
      </c>
      <c r="I332" s="213">
        <f>IF(I$2&lt;=analysis_period,IF(SUM($C658:I658)&gt;0,H332+1,0),0)</f>
        <v>0</v>
      </c>
      <c r="J332" s="213">
        <f>IF(J$2&lt;=analysis_period,IF(SUM($C658:J658)&gt;0,I332+1,0),0)</f>
        <v>0</v>
      </c>
      <c r="K332" s="213">
        <f>IF(K$2&lt;=analysis_period,IF(SUM($C658:K658)&gt;0,J332+1,0),0)</f>
        <v>0</v>
      </c>
      <c r="L332" s="213">
        <f>IF(L$2&lt;=analysis_period,IF(SUM($C658:L658)&gt;0,K332+1,0),0)</f>
        <v>0</v>
      </c>
      <c r="M332" s="213">
        <f>IF(M$2&lt;=analysis_period,IF(SUM($C658:M658)&gt;0,L332+1,0),0)</f>
        <v>0</v>
      </c>
      <c r="N332" s="213">
        <f>IF(N$2&lt;=analysis_period,IF(SUM($C658:N658)&gt;0,M332+1,0),0)</f>
        <v>0</v>
      </c>
      <c r="O332" s="213">
        <f>IF(O$2&lt;=analysis_period,IF(SUM($C658:O658)&gt;0,N332+1,0),0)</f>
        <v>0</v>
      </c>
      <c r="P332" s="213">
        <f>IF(P$2&lt;=analysis_period,IF(SUM($C658:P658)&gt;0,O332+1,0),0)</f>
        <v>0</v>
      </c>
      <c r="Q332" s="213">
        <f>IF(Q$2&lt;=analysis_period,IF(SUM($C658:Q658)&gt;0,P332+1,0),0)</f>
        <v>0</v>
      </c>
      <c r="R332" s="213">
        <f>IF(R$2&lt;=analysis_period,IF(SUM($C658:R658)&gt;0,Q332+1,0),0)</f>
        <v>0</v>
      </c>
      <c r="S332" s="213">
        <f>IF(S$2&lt;=analysis_period,IF(SUM($C658:S658)&gt;0,R332+1,0),0)</f>
        <v>0</v>
      </c>
      <c r="T332" s="213">
        <f>IF(T$2&lt;=analysis_period,IF(SUM($C658:T658)&gt;0,S332+1,0),0)</f>
        <v>0</v>
      </c>
      <c r="U332" s="213">
        <f>IF(U$2&lt;=analysis_period,IF(SUM($C658:U658)&gt;0,T332+1,0),0)</f>
        <v>0</v>
      </c>
      <c r="V332" s="213">
        <f>IF(V$2&lt;=analysis_period,IF(SUM($C658:V658)&gt;0,U332+1,0),0)</f>
        <v>0</v>
      </c>
      <c r="W332" s="213">
        <f>IF(W$2&lt;=analysis_period,IF(SUM($C658:W658)&gt;0,V332+1,0),0)</f>
        <v>0</v>
      </c>
      <c r="X332" s="213">
        <f>IF(X$2&lt;=analysis_period,IF(SUM($C658:X658)&gt;0,W332+1,0),0)</f>
        <v>0</v>
      </c>
      <c r="Y332" s="213">
        <f>IF(Y$2&lt;=analysis_period,IF(SUM($C658:Y658)&gt;0,X332+1,0),0)</f>
        <v>0</v>
      </c>
      <c r="Z332" s="213">
        <f>IF(Z$2&lt;=analysis_period,IF(SUM($C658:Z658)&gt;0,Y332+1,0),0)</f>
        <v>0</v>
      </c>
      <c r="AA332" s="213">
        <f>IF(AA$2&lt;=analysis_period,IF(SUM($C658:AA658)&gt;0,Z332+1,0),0)</f>
        <v>0</v>
      </c>
      <c r="AB332" s="213">
        <f>IF(AB$2&lt;=analysis_period,IF(SUM($C658:AB658)&gt;0,AA332+1,0),0)</f>
        <v>0</v>
      </c>
      <c r="AC332" s="213">
        <f>IF(AC$2&lt;=analysis_period,IF(SUM($C658:AC658)&gt;0,AB332+1,0),0)</f>
        <v>0</v>
      </c>
      <c r="AD332" s="213">
        <f>IF(AD$2&lt;=analysis_period,IF(SUM($C658:AD658)&gt;0,AC332+1,0),0)</f>
        <v>0</v>
      </c>
      <c r="AE332" s="213">
        <f>IF(AE$2&lt;=analysis_period,IF(SUM($C658:AE658)&gt;0,AD332+1,0),0)</f>
        <v>0</v>
      </c>
      <c r="AF332" s="213">
        <f>IF(AF$2&lt;=analysis_period,IF(SUM($C658:AF658)&gt;0,AE332+1,0),0)</f>
        <v>0</v>
      </c>
      <c r="AG332" s="213">
        <f>IF(AG$2&lt;=analysis_period,IF(SUM($C658:AG658)&gt;0,AF332+1,0),0)</f>
        <v>0</v>
      </c>
      <c r="AH332" s="213">
        <f>IF(AH$2&lt;=analysis_period,IF(SUM($C658:AH658)&gt;0,AG332+1,0),0)</f>
        <v>0</v>
      </c>
      <c r="AI332" s="213">
        <f>IF(AI$2&lt;=analysis_period,IF(SUM($C658:AI658)&gt;0,AH332+1,0),0)</f>
        <v>0</v>
      </c>
      <c r="AJ332" s="213">
        <f>IF(AJ$2&lt;=analysis_period,IF(SUM($C658:AJ658)&gt;0,AI332+1,0),0)</f>
        <v>0</v>
      </c>
      <c r="AK332" s="213">
        <f>IF(AK$2&lt;=analysis_period,IF(SUM($C658:AK658)&gt;0,AJ332+1,0),0)</f>
        <v>0</v>
      </c>
      <c r="AL332" s="213">
        <f>IF(AL$2&lt;=analysis_period,IF(SUM($C658:AL658)&gt;0,AK332+1,0),0)</f>
        <v>0</v>
      </c>
      <c r="AM332" s="213">
        <f>IF(AM$2&lt;=analysis_period,IF(SUM($C658:AM658)&gt;0,AL332+1,0),0)</f>
        <v>0</v>
      </c>
      <c r="AN332" s="213">
        <f>IF(AN$2&lt;=analysis_period,IF(SUM($C658:AN658)&gt;0,AM332+1,0),0)</f>
        <v>0</v>
      </c>
      <c r="AO332" s="213">
        <f>IF(AO$2&lt;=analysis_period,IF(SUM($C658:AO658)&gt;0,AN332+1,0),0)</f>
        <v>0</v>
      </c>
      <c r="AP332" s="213">
        <f>IF(AP$2&lt;=analysis_period,IF(SUM($C658:AP658)&gt;0,AO332+1,0),0)</f>
        <v>0</v>
      </c>
    </row>
    <row r="333" spans="1:42" x14ac:dyDescent="0.2">
      <c r="A333" s="16">
        <f t="shared" si="130"/>
        <v>4</v>
      </c>
      <c r="B333" s="4">
        <v>0</v>
      </c>
      <c r="C333" s="213">
        <f>IF(C$2&lt;=analysis_period,IF(SUM($C659:C659)&gt;0,B333+1,0),0)</f>
        <v>0</v>
      </c>
      <c r="D333" s="213">
        <f>IF(D$2&lt;=analysis_period,IF(SUM($C659:D659)&gt;0,C333+1,0),0)</f>
        <v>0</v>
      </c>
      <c r="E333" s="213">
        <f>IF(E$2&lt;=analysis_period,IF(SUM($C659:E659)&gt;0,D333+1,0),0)</f>
        <v>0</v>
      </c>
      <c r="F333" s="213">
        <f>IF(F$2&lt;=analysis_period,IF(SUM($C659:F659)&gt;0,E333+1,0),0)</f>
        <v>0</v>
      </c>
      <c r="G333" s="213">
        <f>IF(G$2&lt;=analysis_period,IF(SUM($C659:G659)&gt;0,F333+1,0),0)</f>
        <v>0</v>
      </c>
      <c r="H333" s="213">
        <f>IF(H$2&lt;=analysis_period,IF(SUM($C659:H659)&gt;0,G333+1,0),0)</f>
        <v>0</v>
      </c>
      <c r="I333" s="213">
        <f>IF(I$2&lt;=analysis_period,IF(SUM($C659:I659)&gt;0,H333+1,0),0)</f>
        <v>0</v>
      </c>
      <c r="J333" s="213">
        <f>IF(J$2&lt;=analysis_period,IF(SUM($C659:J659)&gt;0,I333+1,0),0)</f>
        <v>0</v>
      </c>
      <c r="K333" s="213">
        <f>IF(K$2&lt;=analysis_period,IF(SUM($C659:K659)&gt;0,J333+1,0),0)</f>
        <v>0</v>
      </c>
      <c r="L333" s="213">
        <f>IF(L$2&lt;=analysis_period,IF(SUM($C659:L659)&gt;0,K333+1,0),0)</f>
        <v>0</v>
      </c>
      <c r="M333" s="213">
        <f>IF(M$2&lt;=analysis_period,IF(SUM($C659:M659)&gt;0,L333+1,0),0)</f>
        <v>0</v>
      </c>
      <c r="N333" s="213">
        <f>IF(N$2&lt;=analysis_period,IF(SUM($C659:N659)&gt;0,M333+1,0),0)</f>
        <v>0</v>
      </c>
      <c r="O333" s="213">
        <f>IF(O$2&lt;=analysis_period,IF(SUM($C659:O659)&gt;0,N333+1,0),0)</f>
        <v>0</v>
      </c>
      <c r="P333" s="213">
        <f>IF(P$2&lt;=analysis_period,IF(SUM($C659:P659)&gt;0,O333+1,0),0)</f>
        <v>0</v>
      </c>
      <c r="Q333" s="213">
        <f>IF(Q$2&lt;=analysis_period,IF(SUM($C659:Q659)&gt;0,P333+1,0),0)</f>
        <v>0</v>
      </c>
      <c r="R333" s="213">
        <f>IF(R$2&lt;=analysis_period,IF(SUM($C659:R659)&gt;0,Q333+1,0),0)</f>
        <v>0</v>
      </c>
      <c r="S333" s="213">
        <f>IF(S$2&lt;=analysis_period,IF(SUM($C659:S659)&gt;0,R333+1,0),0)</f>
        <v>0</v>
      </c>
      <c r="T333" s="213">
        <f>IF(T$2&lt;=analysis_period,IF(SUM($C659:T659)&gt;0,S333+1,0),0)</f>
        <v>0</v>
      </c>
      <c r="U333" s="213">
        <f>IF(U$2&lt;=analysis_period,IF(SUM($C659:U659)&gt;0,T333+1,0),0)</f>
        <v>0</v>
      </c>
      <c r="V333" s="213">
        <f>IF(V$2&lt;=analysis_period,IF(SUM($C659:V659)&gt;0,U333+1,0),0)</f>
        <v>0</v>
      </c>
      <c r="W333" s="213">
        <f>IF(W$2&lt;=analysis_period,IF(SUM($C659:W659)&gt;0,V333+1,0),0)</f>
        <v>0</v>
      </c>
      <c r="X333" s="213">
        <f>IF(X$2&lt;=analysis_period,IF(SUM($C659:X659)&gt;0,W333+1,0),0)</f>
        <v>0</v>
      </c>
      <c r="Y333" s="213">
        <f>IF(Y$2&lt;=analysis_period,IF(SUM($C659:Y659)&gt;0,X333+1,0),0)</f>
        <v>0</v>
      </c>
      <c r="Z333" s="213">
        <f>IF(Z$2&lt;=analysis_period,IF(SUM($C659:Z659)&gt;0,Y333+1,0),0)</f>
        <v>0</v>
      </c>
      <c r="AA333" s="213">
        <f>IF(AA$2&lt;=analysis_period,IF(SUM($C659:AA659)&gt;0,Z333+1,0),0)</f>
        <v>0</v>
      </c>
      <c r="AB333" s="213">
        <f>IF(AB$2&lt;=analysis_period,IF(SUM($C659:AB659)&gt;0,AA333+1,0),0)</f>
        <v>0</v>
      </c>
      <c r="AC333" s="213">
        <f>IF(AC$2&lt;=analysis_period,IF(SUM($C659:AC659)&gt;0,AB333+1,0),0)</f>
        <v>0</v>
      </c>
      <c r="AD333" s="213">
        <f>IF(AD$2&lt;=analysis_period,IF(SUM($C659:AD659)&gt;0,AC333+1,0),0)</f>
        <v>0</v>
      </c>
      <c r="AE333" s="213">
        <f>IF(AE$2&lt;=analysis_period,IF(SUM($C659:AE659)&gt;0,AD333+1,0),0)</f>
        <v>0</v>
      </c>
      <c r="AF333" s="213">
        <f>IF(AF$2&lt;=analysis_period,IF(SUM($C659:AF659)&gt;0,AE333+1,0),0)</f>
        <v>0</v>
      </c>
      <c r="AG333" s="213">
        <f>IF(AG$2&lt;=analysis_period,IF(SUM($C659:AG659)&gt;0,AF333+1,0),0)</f>
        <v>0</v>
      </c>
      <c r="AH333" s="213">
        <f>IF(AH$2&lt;=analysis_period,IF(SUM($C659:AH659)&gt;0,AG333+1,0),0)</f>
        <v>0</v>
      </c>
      <c r="AI333" s="213">
        <f>IF(AI$2&lt;=analysis_period,IF(SUM($C659:AI659)&gt;0,AH333+1,0),0)</f>
        <v>0</v>
      </c>
      <c r="AJ333" s="213">
        <f>IF(AJ$2&lt;=analysis_period,IF(SUM($C659:AJ659)&gt;0,AI333+1,0),0)</f>
        <v>0</v>
      </c>
      <c r="AK333" s="213">
        <f>IF(AK$2&lt;=analysis_period,IF(SUM($C659:AK659)&gt;0,AJ333+1,0),0)</f>
        <v>0</v>
      </c>
      <c r="AL333" s="213">
        <f>IF(AL$2&lt;=analysis_period,IF(SUM($C659:AL659)&gt;0,AK333+1,0),0)</f>
        <v>0</v>
      </c>
      <c r="AM333" s="213">
        <f>IF(AM$2&lt;=analysis_period,IF(SUM($C659:AM659)&gt;0,AL333+1,0),0)</f>
        <v>0</v>
      </c>
      <c r="AN333" s="213">
        <f>IF(AN$2&lt;=analysis_period,IF(SUM($C659:AN659)&gt;0,AM333+1,0),0)</f>
        <v>0</v>
      </c>
      <c r="AO333" s="213">
        <f>IF(AO$2&lt;=analysis_period,IF(SUM($C659:AO659)&gt;0,AN333+1,0),0)</f>
        <v>0</v>
      </c>
      <c r="AP333" s="213">
        <f>IF(AP$2&lt;=analysis_period,IF(SUM($C659:AP659)&gt;0,AO333+1,0),0)</f>
        <v>0</v>
      </c>
    </row>
    <row r="334" spans="1:42" x14ac:dyDescent="0.2">
      <c r="A334" s="16">
        <f t="shared" si="130"/>
        <v>5</v>
      </c>
      <c r="B334" s="4">
        <v>0</v>
      </c>
      <c r="C334" s="213">
        <f>IF(C$2&lt;=analysis_period,IF(SUM($C660:C660)&gt;0,B334+1,0),0)</f>
        <v>0</v>
      </c>
      <c r="D334" s="213">
        <f>IF(D$2&lt;=analysis_period,IF(SUM($C660:D660)&gt;0,C334+1,0),0)</f>
        <v>0</v>
      </c>
      <c r="E334" s="213">
        <f>IF(E$2&lt;=analysis_period,IF(SUM($C660:E660)&gt;0,D334+1,0),0)</f>
        <v>0</v>
      </c>
      <c r="F334" s="213">
        <f>IF(F$2&lt;=analysis_period,IF(SUM($C660:F660)&gt;0,E334+1,0),0)</f>
        <v>0</v>
      </c>
      <c r="G334" s="213">
        <f>IF(G$2&lt;=analysis_period,IF(SUM($C660:G660)&gt;0,F334+1,0),0)</f>
        <v>0</v>
      </c>
      <c r="H334" s="213">
        <f>IF(H$2&lt;=analysis_period,IF(SUM($C660:H660)&gt;0,G334+1,0),0)</f>
        <v>0</v>
      </c>
      <c r="I334" s="213">
        <f>IF(I$2&lt;=analysis_period,IF(SUM($C660:I660)&gt;0,H334+1,0),0)</f>
        <v>0</v>
      </c>
      <c r="J334" s="213">
        <f>IF(J$2&lt;=analysis_period,IF(SUM($C660:J660)&gt;0,I334+1,0),0)</f>
        <v>0</v>
      </c>
      <c r="K334" s="213">
        <f>IF(K$2&lt;=analysis_period,IF(SUM($C660:K660)&gt;0,J334+1,0),0)</f>
        <v>0</v>
      </c>
      <c r="L334" s="213">
        <f>IF(L$2&lt;=analysis_period,IF(SUM($C660:L660)&gt;0,K334+1,0),0)</f>
        <v>0</v>
      </c>
      <c r="M334" s="213">
        <f>IF(M$2&lt;=analysis_period,IF(SUM($C660:M660)&gt;0,L334+1,0),0)</f>
        <v>0</v>
      </c>
      <c r="N334" s="213">
        <f>IF(N$2&lt;=analysis_period,IF(SUM($C660:N660)&gt;0,M334+1,0),0)</f>
        <v>0</v>
      </c>
      <c r="O334" s="213">
        <f>IF(O$2&lt;=analysis_period,IF(SUM($C660:O660)&gt;0,N334+1,0),0)</f>
        <v>0</v>
      </c>
      <c r="P334" s="213">
        <f>IF(P$2&lt;=analysis_period,IF(SUM($C660:P660)&gt;0,O334+1,0),0)</f>
        <v>0</v>
      </c>
      <c r="Q334" s="213">
        <f>IF(Q$2&lt;=analysis_period,IF(SUM($C660:Q660)&gt;0,P334+1,0),0)</f>
        <v>0</v>
      </c>
      <c r="R334" s="213">
        <f>IF(R$2&lt;=analysis_period,IF(SUM($C660:R660)&gt;0,Q334+1,0),0)</f>
        <v>0</v>
      </c>
      <c r="S334" s="213">
        <f>IF(S$2&lt;=analysis_period,IF(SUM($C660:S660)&gt;0,R334+1,0),0)</f>
        <v>0</v>
      </c>
      <c r="T334" s="213">
        <f>IF(T$2&lt;=analysis_period,IF(SUM($C660:T660)&gt;0,S334+1,0),0)</f>
        <v>0</v>
      </c>
      <c r="U334" s="213">
        <f>IF(U$2&lt;=analysis_period,IF(SUM($C660:U660)&gt;0,T334+1,0),0)</f>
        <v>0</v>
      </c>
      <c r="V334" s="213">
        <f>IF(V$2&lt;=analysis_period,IF(SUM($C660:V660)&gt;0,U334+1,0),0)</f>
        <v>0</v>
      </c>
      <c r="W334" s="213">
        <f>IF(W$2&lt;=analysis_period,IF(SUM($C660:W660)&gt;0,V334+1,0),0)</f>
        <v>0</v>
      </c>
      <c r="X334" s="213">
        <f>IF(X$2&lt;=analysis_period,IF(SUM($C660:X660)&gt;0,W334+1,0),0)</f>
        <v>0</v>
      </c>
      <c r="Y334" s="213">
        <f>IF(Y$2&lt;=analysis_period,IF(SUM($C660:Y660)&gt;0,X334+1,0),0)</f>
        <v>0</v>
      </c>
      <c r="Z334" s="213">
        <f>IF(Z$2&lt;=analysis_period,IF(SUM($C660:Z660)&gt;0,Y334+1,0),0)</f>
        <v>0</v>
      </c>
      <c r="AA334" s="213">
        <f>IF(AA$2&lt;=analysis_period,IF(SUM($C660:AA660)&gt;0,Z334+1,0),0)</f>
        <v>0</v>
      </c>
      <c r="AB334" s="213">
        <f>IF(AB$2&lt;=analysis_period,IF(SUM($C660:AB660)&gt;0,AA334+1,0),0)</f>
        <v>0</v>
      </c>
      <c r="AC334" s="213">
        <f>IF(AC$2&lt;=analysis_period,IF(SUM($C660:AC660)&gt;0,AB334+1,0),0)</f>
        <v>0</v>
      </c>
      <c r="AD334" s="213">
        <f>IF(AD$2&lt;=analysis_period,IF(SUM($C660:AD660)&gt;0,AC334+1,0),0)</f>
        <v>0</v>
      </c>
      <c r="AE334" s="213">
        <f>IF(AE$2&lt;=analysis_period,IF(SUM($C660:AE660)&gt;0,AD334+1,0),0)</f>
        <v>0</v>
      </c>
      <c r="AF334" s="213">
        <f>IF(AF$2&lt;=analysis_period,IF(SUM($C660:AF660)&gt;0,AE334+1,0),0)</f>
        <v>0</v>
      </c>
      <c r="AG334" s="213">
        <f>IF(AG$2&lt;=analysis_period,IF(SUM($C660:AG660)&gt;0,AF334+1,0),0)</f>
        <v>0</v>
      </c>
      <c r="AH334" s="213">
        <f>IF(AH$2&lt;=analysis_period,IF(SUM($C660:AH660)&gt;0,AG334+1,0),0)</f>
        <v>0</v>
      </c>
      <c r="AI334" s="213">
        <f>IF(AI$2&lt;=analysis_period,IF(SUM($C660:AI660)&gt;0,AH334+1,0),0)</f>
        <v>0</v>
      </c>
      <c r="AJ334" s="213">
        <f>IF(AJ$2&lt;=analysis_period,IF(SUM($C660:AJ660)&gt;0,AI334+1,0),0)</f>
        <v>0</v>
      </c>
      <c r="AK334" s="213">
        <f>IF(AK$2&lt;=analysis_period,IF(SUM($C660:AK660)&gt;0,AJ334+1,0),0)</f>
        <v>0</v>
      </c>
      <c r="AL334" s="213">
        <f>IF(AL$2&lt;=analysis_period,IF(SUM($C660:AL660)&gt;0,AK334+1,0),0)</f>
        <v>0</v>
      </c>
      <c r="AM334" s="213">
        <f>IF(AM$2&lt;=analysis_period,IF(SUM($C660:AM660)&gt;0,AL334+1,0),0)</f>
        <v>0</v>
      </c>
      <c r="AN334" s="213">
        <f>IF(AN$2&lt;=analysis_period,IF(SUM($C660:AN660)&gt;0,AM334+1,0),0)</f>
        <v>0</v>
      </c>
      <c r="AO334" s="213">
        <f>IF(AO$2&lt;=analysis_period,IF(SUM($C660:AO660)&gt;0,AN334+1,0),0)</f>
        <v>0</v>
      </c>
      <c r="AP334" s="213">
        <f>IF(AP$2&lt;=analysis_period,IF(SUM($C660:AP660)&gt;0,AO334+1,0),0)</f>
        <v>0</v>
      </c>
    </row>
    <row r="335" spans="1:42" x14ac:dyDescent="0.2">
      <c r="A335" s="16">
        <f t="shared" si="130"/>
        <v>6</v>
      </c>
      <c r="B335" s="4">
        <v>0</v>
      </c>
      <c r="C335" s="213">
        <f>IF(C$2&lt;=analysis_period,IF(SUM($C661:C661)&gt;0,B335+1,0),0)</f>
        <v>0</v>
      </c>
      <c r="D335" s="213">
        <f>IF(D$2&lt;=analysis_period,IF(SUM($C661:D661)&gt;0,C335+1,0),0)</f>
        <v>0</v>
      </c>
      <c r="E335" s="213">
        <f>IF(E$2&lt;=analysis_period,IF(SUM($C661:E661)&gt;0,D335+1,0),0)</f>
        <v>0</v>
      </c>
      <c r="F335" s="213">
        <f>IF(F$2&lt;=analysis_period,IF(SUM($C661:F661)&gt;0,E335+1,0),0)</f>
        <v>0</v>
      </c>
      <c r="G335" s="213">
        <f>IF(G$2&lt;=analysis_period,IF(SUM($C661:G661)&gt;0,F335+1,0),0)</f>
        <v>0</v>
      </c>
      <c r="H335" s="213">
        <f>IF(H$2&lt;=analysis_period,IF(SUM($C661:H661)&gt;0,G335+1,0),0)</f>
        <v>0</v>
      </c>
      <c r="I335" s="213">
        <f>IF(I$2&lt;=analysis_period,IF(SUM($C661:I661)&gt;0,H335+1,0),0)</f>
        <v>0</v>
      </c>
      <c r="J335" s="213">
        <f>IF(J$2&lt;=analysis_period,IF(SUM($C661:J661)&gt;0,I335+1,0),0)</f>
        <v>0</v>
      </c>
      <c r="K335" s="213">
        <f>IF(K$2&lt;=analysis_period,IF(SUM($C661:K661)&gt;0,J335+1,0),0)</f>
        <v>0</v>
      </c>
      <c r="L335" s="213">
        <f>IF(L$2&lt;=analysis_period,IF(SUM($C661:L661)&gt;0,K335+1,0),0)</f>
        <v>0</v>
      </c>
      <c r="M335" s="213">
        <f>IF(M$2&lt;=analysis_period,IF(SUM($C661:M661)&gt;0,L335+1,0),0)</f>
        <v>0</v>
      </c>
      <c r="N335" s="213">
        <f>IF(N$2&lt;=analysis_period,IF(SUM($C661:N661)&gt;0,M335+1,0),0)</f>
        <v>0</v>
      </c>
      <c r="O335" s="213">
        <f>IF(O$2&lt;=analysis_period,IF(SUM($C661:O661)&gt;0,N335+1,0),0)</f>
        <v>0</v>
      </c>
      <c r="P335" s="213">
        <f>IF(P$2&lt;=analysis_period,IF(SUM($C661:P661)&gt;0,O335+1,0),0)</f>
        <v>0</v>
      </c>
      <c r="Q335" s="213">
        <f>IF(Q$2&lt;=analysis_period,IF(SUM($C661:Q661)&gt;0,P335+1,0),0)</f>
        <v>0</v>
      </c>
      <c r="R335" s="213">
        <f>IF(R$2&lt;=analysis_period,IF(SUM($C661:R661)&gt;0,Q335+1,0),0)</f>
        <v>0</v>
      </c>
      <c r="S335" s="213">
        <f>IF(S$2&lt;=analysis_period,IF(SUM($C661:S661)&gt;0,R335+1,0),0)</f>
        <v>0</v>
      </c>
      <c r="T335" s="213">
        <f>IF(T$2&lt;=analysis_period,IF(SUM($C661:T661)&gt;0,S335+1,0),0)</f>
        <v>0</v>
      </c>
      <c r="U335" s="213">
        <f>IF(U$2&lt;=analysis_period,IF(SUM($C661:U661)&gt;0,T335+1,0),0)</f>
        <v>0</v>
      </c>
      <c r="V335" s="213">
        <f>IF(V$2&lt;=analysis_period,IF(SUM($C661:V661)&gt;0,U335+1,0),0)</f>
        <v>0</v>
      </c>
      <c r="W335" s="213">
        <f>IF(W$2&lt;=analysis_period,IF(SUM($C661:W661)&gt;0,V335+1,0),0)</f>
        <v>0</v>
      </c>
      <c r="X335" s="213">
        <f>IF(X$2&lt;=analysis_period,IF(SUM($C661:X661)&gt;0,W335+1,0),0)</f>
        <v>0</v>
      </c>
      <c r="Y335" s="213">
        <f>IF(Y$2&lt;=analysis_period,IF(SUM($C661:Y661)&gt;0,X335+1,0),0)</f>
        <v>0</v>
      </c>
      <c r="Z335" s="213">
        <f>IF(Z$2&lt;=analysis_period,IF(SUM($C661:Z661)&gt;0,Y335+1,0),0)</f>
        <v>0</v>
      </c>
      <c r="AA335" s="213">
        <f>IF(AA$2&lt;=analysis_period,IF(SUM($C661:AA661)&gt;0,Z335+1,0),0)</f>
        <v>0</v>
      </c>
      <c r="AB335" s="213">
        <f>IF(AB$2&lt;=analysis_period,IF(SUM($C661:AB661)&gt;0,AA335+1,0),0)</f>
        <v>0</v>
      </c>
      <c r="AC335" s="213">
        <f>IF(AC$2&lt;=analysis_period,IF(SUM($C661:AC661)&gt;0,AB335+1,0),0)</f>
        <v>0</v>
      </c>
      <c r="AD335" s="213">
        <f>IF(AD$2&lt;=analysis_period,IF(SUM($C661:AD661)&gt;0,AC335+1,0),0)</f>
        <v>0</v>
      </c>
      <c r="AE335" s="213">
        <f>IF(AE$2&lt;=analysis_period,IF(SUM($C661:AE661)&gt;0,AD335+1,0),0)</f>
        <v>0</v>
      </c>
      <c r="AF335" s="213">
        <f>IF(AF$2&lt;=analysis_period,IF(SUM($C661:AF661)&gt;0,AE335+1,0),0)</f>
        <v>0</v>
      </c>
      <c r="AG335" s="213">
        <f>IF(AG$2&lt;=analysis_period,IF(SUM($C661:AG661)&gt;0,AF335+1,0),0)</f>
        <v>0</v>
      </c>
      <c r="AH335" s="213">
        <f>IF(AH$2&lt;=analysis_period,IF(SUM($C661:AH661)&gt;0,AG335+1,0),0)</f>
        <v>0</v>
      </c>
      <c r="AI335" s="213">
        <f>IF(AI$2&lt;=analysis_period,IF(SUM($C661:AI661)&gt;0,AH335+1,0),0)</f>
        <v>0</v>
      </c>
      <c r="AJ335" s="213">
        <f>IF(AJ$2&lt;=analysis_period,IF(SUM($C661:AJ661)&gt;0,AI335+1,0),0)</f>
        <v>0</v>
      </c>
      <c r="AK335" s="213">
        <f>IF(AK$2&lt;=analysis_period,IF(SUM($C661:AK661)&gt;0,AJ335+1,0),0)</f>
        <v>0</v>
      </c>
      <c r="AL335" s="213">
        <f>IF(AL$2&lt;=analysis_period,IF(SUM($C661:AL661)&gt;0,AK335+1,0),0)</f>
        <v>0</v>
      </c>
      <c r="AM335" s="213">
        <f>IF(AM$2&lt;=analysis_period,IF(SUM($C661:AM661)&gt;0,AL335+1,0),0)</f>
        <v>0</v>
      </c>
      <c r="AN335" s="213">
        <f>IF(AN$2&lt;=analysis_period,IF(SUM($C661:AN661)&gt;0,AM335+1,0),0)</f>
        <v>0</v>
      </c>
      <c r="AO335" s="213">
        <f>IF(AO$2&lt;=analysis_period,IF(SUM($C661:AO661)&gt;0,AN335+1,0),0)</f>
        <v>0</v>
      </c>
      <c r="AP335" s="213">
        <f>IF(AP$2&lt;=analysis_period,IF(SUM($C661:AP661)&gt;0,AO335+1,0),0)</f>
        <v>0</v>
      </c>
    </row>
    <row r="336" spans="1:42" x14ac:dyDescent="0.2">
      <c r="A336" s="16">
        <f t="shared" si="130"/>
        <v>7</v>
      </c>
      <c r="B336" s="4">
        <v>0</v>
      </c>
      <c r="C336" s="213">
        <f>IF(C$2&lt;=analysis_period,IF(SUM($C662:C662)&gt;0,B336+1,0),0)</f>
        <v>0</v>
      </c>
      <c r="D336" s="213">
        <f>IF(D$2&lt;=analysis_period,IF(SUM($C662:D662)&gt;0,C336+1,0),0)</f>
        <v>0</v>
      </c>
      <c r="E336" s="213">
        <f>IF(E$2&lt;=analysis_period,IF(SUM($C662:E662)&gt;0,D336+1,0),0)</f>
        <v>0</v>
      </c>
      <c r="F336" s="213">
        <f>IF(F$2&lt;=analysis_period,IF(SUM($C662:F662)&gt;0,E336+1,0),0)</f>
        <v>0</v>
      </c>
      <c r="G336" s="213">
        <f>IF(G$2&lt;=analysis_period,IF(SUM($C662:G662)&gt;0,F336+1,0),0)</f>
        <v>0</v>
      </c>
      <c r="H336" s="213">
        <f>IF(H$2&lt;=analysis_period,IF(SUM($C662:H662)&gt;0,G336+1,0),0)</f>
        <v>0</v>
      </c>
      <c r="I336" s="213">
        <f>IF(I$2&lt;=analysis_period,IF(SUM($C662:I662)&gt;0,H336+1,0),0)</f>
        <v>0</v>
      </c>
      <c r="J336" s="213">
        <f>IF(J$2&lt;=analysis_period,IF(SUM($C662:J662)&gt;0,I336+1,0),0)</f>
        <v>0</v>
      </c>
      <c r="K336" s="213">
        <f>IF(K$2&lt;=analysis_period,IF(SUM($C662:K662)&gt;0,J336+1,0),0)</f>
        <v>0</v>
      </c>
      <c r="L336" s="213">
        <f>IF(L$2&lt;=analysis_period,IF(SUM($C662:L662)&gt;0,K336+1,0),0)</f>
        <v>0</v>
      </c>
      <c r="M336" s="213">
        <f>IF(M$2&lt;=analysis_period,IF(SUM($C662:M662)&gt;0,L336+1,0),0)</f>
        <v>0</v>
      </c>
      <c r="N336" s="213">
        <f>IF(N$2&lt;=analysis_period,IF(SUM($C662:N662)&gt;0,M336+1,0),0)</f>
        <v>0</v>
      </c>
      <c r="O336" s="213">
        <f>IF(O$2&lt;=analysis_period,IF(SUM($C662:O662)&gt;0,N336+1,0),0)</f>
        <v>0</v>
      </c>
      <c r="P336" s="213">
        <f>IF(P$2&lt;=analysis_period,IF(SUM($C662:P662)&gt;0,O336+1,0),0)</f>
        <v>0</v>
      </c>
      <c r="Q336" s="213">
        <f>IF(Q$2&lt;=analysis_period,IF(SUM($C662:Q662)&gt;0,P336+1,0),0)</f>
        <v>0</v>
      </c>
      <c r="R336" s="213">
        <f>IF(R$2&lt;=analysis_period,IF(SUM($C662:R662)&gt;0,Q336+1,0),0)</f>
        <v>0</v>
      </c>
      <c r="S336" s="213">
        <f>IF(S$2&lt;=analysis_period,IF(SUM($C662:S662)&gt;0,R336+1,0),0)</f>
        <v>0</v>
      </c>
      <c r="T336" s="213">
        <f>IF(T$2&lt;=analysis_period,IF(SUM($C662:T662)&gt;0,S336+1,0),0)</f>
        <v>0</v>
      </c>
      <c r="U336" s="213">
        <f>IF(U$2&lt;=analysis_period,IF(SUM($C662:U662)&gt;0,T336+1,0),0)</f>
        <v>0</v>
      </c>
      <c r="V336" s="213">
        <f>IF(V$2&lt;=analysis_period,IF(SUM($C662:V662)&gt;0,U336+1,0),0)</f>
        <v>0</v>
      </c>
      <c r="W336" s="213">
        <f>IF(W$2&lt;=analysis_period,IF(SUM($C662:W662)&gt;0,V336+1,0),0)</f>
        <v>0</v>
      </c>
      <c r="X336" s="213">
        <f>IF(X$2&lt;=analysis_period,IF(SUM($C662:X662)&gt;0,W336+1,0),0)</f>
        <v>0</v>
      </c>
      <c r="Y336" s="213">
        <f>IF(Y$2&lt;=analysis_period,IF(SUM($C662:Y662)&gt;0,X336+1,0),0)</f>
        <v>0</v>
      </c>
      <c r="Z336" s="213">
        <f>IF(Z$2&lt;=analysis_period,IF(SUM($C662:Z662)&gt;0,Y336+1,0),0)</f>
        <v>0</v>
      </c>
      <c r="AA336" s="213">
        <f>IF(AA$2&lt;=analysis_period,IF(SUM($C662:AA662)&gt;0,Z336+1,0),0)</f>
        <v>0</v>
      </c>
      <c r="AB336" s="213">
        <f>IF(AB$2&lt;=analysis_period,IF(SUM($C662:AB662)&gt;0,AA336+1,0),0)</f>
        <v>0</v>
      </c>
      <c r="AC336" s="213">
        <f>IF(AC$2&lt;=analysis_period,IF(SUM($C662:AC662)&gt;0,AB336+1,0),0)</f>
        <v>0</v>
      </c>
      <c r="AD336" s="213">
        <f>IF(AD$2&lt;=analysis_period,IF(SUM($C662:AD662)&gt;0,AC336+1,0),0)</f>
        <v>0</v>
      </c>
      <c r="AE336" s="213">
        <f>IF(AE$2&lt;=analysis_period,IF(SUM($C662:AE662)&gt;0,AD336+1,0),0)</f>
        <v>0</v>
      </c>
      <c r="AF336" s="213">
        <f>IF(AF$2&lt;=analysis_period,IF(SUM($C662:AF662)&gt;0,AE336+1,0),0)</f>
        <v>0</v>
      </c>
      <c r="AG336" s="213">
        <f>IF(AG$2&lt;=analysis_period,IF(SUM($C662:AG662)&gt;0,AF336+1,0),0)</f>
        <v>0</v>
      </c>
      <c r="AH336" s="213">
        <f>IF(AH$2&lt;=analysis_period,IF(SUM($C662:AH662)&gt;0,AG336+1,0),0)</f>
        <v>0</v>
      </c>
      <c r="AI336" s="213">
        <f>IF(AI$2&lt;=analysis_period,IF(SUM($C662:AI662)&gt;0,AH336+1,0),0)</f>
        <v>0</v>
      </c>
      <c r="AJ336" s="213">
        <f>IF(AJ$2&lt;=analysis_period,IF(SUM($C662:AJ662)&gt;0,AI336+1,0),0)</f>
        <v>0</v>
      </c>
      <c r="AK336" s="213">
        <f>IF(AK$2&lt;=analysis_period,IF(SUM($C662:AK662)&gt;0,AJ336+1,0),0)</f>
        <v>0</v>
      </c>
      <c r="AL336" s="213">
        <f>IF(AL$2&lt;=analysis_period,IF(SUM($C662:AL662)&gt;0,AK336+1,0),0)</f>
        <v>0</v>
      </c>
      <c r="AM336" s="213">
        <f>IF(AM$2&lt;=analysis_period,IF(SUM($C662:AM662)&gt;0,AL336+1,0),0)</f>
        <v>0</v>
      </c>
      <c r="AN336" s="213">
        <f>IF(AN$2&lt;=analysis_period,IF(SUM($C662:AN662)&gt;0,AM336+1,0),0)</f>
        <v>0</v>
      </c>
      <c r="AO336" s="213">
        <f>IF(AO$2&lt;=analysis_period,IF(SUM($C662:AO662)&gt;0,AN336+1,0),0)</f>
        <v>0</v>
      </c>
      <c r="AP336" s="213">
        <f>IF(AP$2&lt;=analysis_period,IF(SUM($C662:AP662)&gt;0,AO336+1,0),0)</f>
        <v>0</v>
      </c>
    </row>
    <row r="337" spans="1:42" x14ac:dyDescent="0.2">
      <c r="A337" s="16">
        <f t="shared" si="130"/>
        <v>8</v>
      </c>
      <c r="B337" s="4">
        <v>0</v>
      </c>
      <c r="C337" s="213">
        <f>IF(C$2&lt;=analysis_period,IF(SUM($C663:C663)&gt;0,B337+1,0),0)</f>
        <v>0</v>
      </c>
      <c r="D337" s="213">
        <f>IF(D$2&lt;=analysis_period,IF(SUM($C663:D663)&gt;0,C337+1,0),0)</f>
        <v>0</v>
      </c>
      <c r="E337" s="213">
        <f>IF(E$2&lt;=analysis_period,IF(SUM($C663:E663)&gt;0,D337+1,0),0)</f>
        <v>0</v>
      </c>
      <c r="F337" s="213">
        <f>IF(F$2&lt;=analysis_period,IF(SUM($C663:F663)&gt;0,E337+1,0),0)</f>
        <v>0</v>
      </c>
      <c r="G337" s="213">
        <f>IF(G$2&lt;=analysis_period,IF(SUM($C663:G663)&gt;0,F337+1,0),0)</f>
        <v>0</v>
      </c>
      <c r="H337" s="213">
        <f>IF(H$2&lt;=analysis_period,IF(SUM($C663:H663)&gt;0,G337+1,0),0)</f>
        <v>0</v>
      </c>
      <c r="I337" s="213">
        <f>IF(I$2&lt;=analysis_period,IF(SUM($C663:I663)&gt;0,H337+1,0),0)</f>
        <v>0</v>
      </c>
      <c r="J337" s="213">
        <f>IF(J$2&lt;=analysis_period,IF(SUM($C663:J663)&gt;0,I337+1,0),0)</f>
        <v>0</v>
      </c>
      <c r="K337" s="213">
        <f>IF(K$2&lt;=analysis_period,IF(SUM($C663:K663)&gt;0,J337+1,0),0)</f>
        <v>0</v>
      </c>
      <c r="L337" s="213">
        <f>IF(L$2&lt;=analysis_period,IF(SUM($C663:L663)&gt;0,K337+1,0),0)</f>
        <v>0</v>
      </c>
      <c r="M337" s="213">
        <f>IF(M$2&lt;=analysis_period,IF(SUM($C663:M663)&gt;0,L337+1,0),0)</f>
        <v>0</v>
      </c>
      <c r="N337" s="213">
        <f>IF(N$2&lt;=analysis_period,IF(SUM($C663:N663)&gt;0,M337+1,0),0)</f>
        <v>0</v>
      </c>
      <c r="O337" s="213">
        <f>IF(O$2&lt;=analysis_period,IF(SUM($C663:O663)&gt;0,N337+1,0),0)</f>
        <v>0</v>
      </c>
      <c r="P337" s="213">
        <f>IF(P$2&lt;=analysis_period,IF(SUM($C663:P663)&gt;0,O337+1,0),0)</f>
        <v>0</v>
      </c>
      <c r="Q337" s="213">
        <f>IF(Q$2&lt;=analysis_period,IF(SUM($C663:Q663)&gt;0,P337+1,0),0)</f>
        <v>0</v>
      </c>
      <c r="R337" s="213">
        <f>IF(R$2&lt;=analysis_period,IF(SUM($C663:R663)&gt;0,Q337+1,0),0)</f>
        <v>0</v>
      </c>
      <c r="S337" s="213">
        <f>IF(S$2&lt;=analysis_period,IF(SUM($C663:S663)&gt;0,R337+1,0),0)</f>
        <v>0</v>
      </c>
      <c r="T337" s="213">
        <f>IF(T$2&lt;=analysis_period,IF(SUM($C663:T663)&gt;0,S337+1,0),0)</f>
        <v>0</v>
      </c>
      <c r="U337" s="213">
        <f>IF(U$2&lt;=analysis_period,IF(SUM($C663:U663)&gt;0,T337+1,0),0)</f>
        <v>0</v>
      </c>
      <c r="V337" s="213">
        <f>IF(V$2&lt;=analysis_period,IF(SUM($C663:V663)&gt;0,U337+1,0),0)</f>
        <v>0</v>
      </c>
      <c r="W337" s="213">
        <f>IF(W$2&lt;=analysis_period,IF(SUM($C663:W663)&gt;0,V337+1,0),0)</f>
        <v>0</v>
      </c>
      <c r="X337" s="213">
        <f>IF(X$2&lt;=analysis_period,IF(SUM($C663:X663)&gt;0,W337+1,0),0)</f>
        <v>0</v>
      </c>
      <c r="Y337" s="213">
        <f>IF(Y$2&lt;=analysis_period,IF(SUM($C663:Y663)&gt;0,X337+1,0),0)</f>
        <v>0</v>
      </c>
      <c r="Z337" s="213">
        <f>IF(Z$2&lt;=analysis_period,IF(SUM($C663:Z663)&gt;0,Y337+1,0),0)</f>
        <v>0</v>
      </c>
      <c r="AA337" s="213">
        <f>IF(AA$2&lt;=analysis_period,IF(SUM($C663:AA663)&gt;0,Z337+1,0),0)</f>
        <v>0</v>
      </c>
      <c r="AB337" s="213">
        <f>IF(AB$2&lt;=analysis_period,IF(SUM($C663:AB663)&gt;0,AA337+1,0),0)</f>
        <v>0</v>
      </c>
      <c r="AC337" s="213">
        <f>IF(AC$2&lt;=analysis_period,IF(SUM($C663:AC663)&gt;0,AB337+1,0),0)</f>
        <v>0</v>
      </c>
      <c r="AD337" s="213">
        <f>IF(AD$2&lt;=analysis_period,IF(SUM($C663:AD663)&gt;0,AC337+1,0),0)</f>
        <v>0</v>
      </c>
      <c r="AE337" s="213">
        <f>IF(AE$2&lt;=analysis_period,IF(SUM($C663:AE663)&gt;0,AD337+1,0),0)</f>
        <v>0</v>
      </c>
      <c r="AF337" s="213">
        <f>IF(AF$2&lt;=analysis_period,IF(SUM($C663:AF663)&gt;0,AE337+1,0),0)</f>
        <v>0</v>
      </c>
      <c r="AG337" s="213">
        <f>IF(AG$2&lt;=analysis_period,IF(SUM($C663:AG663)&gt;0,AF337+1,0),0)</f>
        <v>0</v>
      </c>
      <c r="AH337" s="213">
        <f>IF(AH$2&lt;=analysis_period,IF(SUM($C663:AH663)&gt;0,AG337+1,0),0)</f>
        <v>0</v>
      </c>
      <c r="AI337" s="213">
        <f>IF(AI$2&lt;=analysis_period,IF(SUM($C663:AI663)&gt;0,AH337+1,0),0)</f>
        <v>0</v>
      </c>
      <c r="AJ337" s="213">
        <f>IF(AJ$2&lt;=analysis_period,IF(SUM($C663:AJ663)&gt;0,AI337+1,0),0)</f>
        <v>0</v>
      </c>
      <c r="AK337" s="213">
        <f>IF(AK$2&lt;=analysis_period,IF(SUM($C663:AK663)&gt;0,AJ337+1,0),0)</f>
        <v>0</v>
      </c>
      <c r="AL337" s="213">
        <f>IF(AL$2&lt;=analysis_period,IF(SUM($C663:AL663)&gt;0,AK337+1,0),0)</f>
        <v>0</v>
      </c>
      <c r="AM337" s="213">
        <f>IF(AM$2&lt;=analysis_period,IF(SUM($C663:AM663)&gt;0,AL337+1,0),0)</f>
        <v>0</v>
      </c>
      <c r="AN337" s="213">
        <f>IF(AN$2&lt;=analysis_period,IF(SUM($C663:AN663)&gt;0,AM337+1,0),0)</f>
        <v>0</v>
      </c>
      <c r="AO337" s="213">
        <f>IF(AO$2&lt;=analysis_period,IF(SUM($C663:AO663)&gt;0,AN337+1,0),0)</f>
        <v>0</v>
      </c>
      <c r="AP337" s="213">
        <f>IF(AP$2&lt;=analysis_period,IF(SUM($C663:AP663)&gt;0,AO337+1,0),0)</f>
        <v>0</v>
      </c>
    </row>
    <row r="338" spans="1:42" x14ac:dyDescent="0.2">
      <c r="A338" s="16">
        <f>A337+1</f>
        <v>9</v>
      </c>
      <c r="B338" s="4">
        <v>0</v>
      </c>
      <c r="C338" s="213">
        <f>IF(C$2&lt;=analysis_period,IF(SUM($C664:C664)&gt;0,B338+1,0),0)</f>
        <v>0</v>
      </c>
      <c r="D338" s="213">
        <f>IF(D$2&lt;=analysis_period,IF(SUM($C664:D664)&gt;0,C338+1,0),0)</f>
        <v>0</v>
      </c>
      <c r="E338" s="213">
        <f>IF(E$2&lt;=analysis_period,IF(SUM($C664:E664)&gt;0,D338+1,0),0)</f>
        <v>0</v>
      </c>
      <c r="F338" s="213">
        <f>IF(F$2&lt;=analysis_period,IF(SUM($C664:F664)&gt;0,E338+1,0),0)</f>
        <v>0</v>
      </c>
      <c r="G338" s="213">
        <f>IF(G$2&lt;=analysis_period,IF(SUM($C664:G664)&gt;0,F338+1,0),0)</f>
        <v>0</v>
      </c>
      <c r="H338" s="213">
        <f>IF(H$2&lt;=analysis_period,IF(SUM($C664:H664)&gt;0,G338+1,0),0)</f>
        <v>0</v>
      </c>
      <c r="I338" s="213">
        <f>IF(I$2&lt;=analysis_period,IF(SUM($C664:I664)&gt;0,H338+1,0),0)</f>
        <v>0</v>
      </c>
      <c r="J338" s="213">
        <f>IF(J$2&lt;=analysis_period,IF(SUM($C664:J664)&gt;0,I338+1,0),0)</f>
        <v>0</v>
      </c>
      <c r="K338" s="213">
        <f>IF(K$2&lt;=analysis_period,IF(SUM($C664:K664)&gt;0,J338+1,0),0)</f>
        <v>0</v>
      </c>
      <c r="L338" s="213">
        <f>IF(L$2&lt;=analysis_period,IF(SUM($C664:L664)&gt;0,K338+1,0),0)</f>
        <v>0</v>
      </c>
      <c r="M338" s="213">
        <f>IF(M$2&lt;=analysis_period,IF(SUM($C664:M664)&gt;0,L338+1,0),0)</f>
        <v>0</v>
      </c>
      <c r="N338" s="213">
        <f>IF(N$2&lt;=analysis_period,IF(SUM($C664:N664)&gt;0,M338+1,0),0)</f>
        <v>0</v>
      </c>
      <c r="O338" s="213">
        <f>IF(O$2&lt;=analysis_period,IF(SUM($C664:O664)&gt;0,N338+1,0),0)</f>
        <v>0</v>
      </c>
      <c r="P338" s="213">
        <f>IF(P$2&lt;=analysis_period,IF(SUM($C664:P664)&gt;0,O338+1,0),0)</f>
        <v>0</v>
      </c>
      <c r="Q338" s="213">
        <f>IF(Q$2&lt;=analysis_period,IF(SUM($C664:Q664)&gt;0,P338+1,0),0)</f>
        <v>0</v>
      </c>
      <c r="R338" s="213">
        <f>IF(R$2&lt;=analysis_period,IF(SUM($C664:R664)&gt;0,Q338+1,0),0)</f>
        <v>0</v>
      </c>
      <c r="S338" s="213">
        <f>IF(S$2&lt;=analysis_period,IF(SUM($C664:S664)&gt;0,R338+1,0),0)</f>
        <v>0</v>
      </c>
      <c r="T338" s="213">
        <f>IF(T$2&lt;=analysis_period,IF(SUM($C664:T664)&gt;0,S338+1,0),0)</f>
        <v>0</v>
      </c>
      <c r="U338" s="213">
        <f>IF(U$2&lt;=analysis_period,IF(SUM($C664:U664)&gt;0,T338+1,0),0)</f>
        <v>0</v>
      </c>
      <c r="V338" s="213">
        <f>IF(V$2&lt;=analysis_period,IF(SUM($C664:V664)&gt;0,U338+1,0),0)</f>
        <v>0</v>
      </c>
      <c r="W338" s="213">
        <f>IF(W$2&lt;=analysis_period,IF(SUM($C664:W664)&gt;0,V338+1,0),0)</f>
        <v>0</v>
      </c>
      <c r="X338" s="213">
        <f>IF(X$2&lt;=analysis_period,IF(SUM($C664:X664)&gt;0,W338+1,0),0)</f>
        <v>0</v>
      </c>
      <c r="Y338" s="213">
        <f>IF(Y$2&lt;=analysis_period,IF(SUM($C664:Y664)&gt;0,X338+1,0),0)</f>
        <v>0</v>
      </c>
      <c r="Z338" s="213">
        <f>IF(Z$2&lt;=analysis_period,IF(SUM($C664:Z664)&gt;0,Y338+1,0),0)</f>
        <v>0</v>
      </c>
      <c r="AA338" s="213">
        <f>IF(AA$2&lt;=analysis_period,IF(SUM($C664:AA664)&gt;0,Z338+1,0),0)</f>
        <v>0</v>
      </c>
      <c r="AB338" s="213">
        <f>IF(AB$2&lt;=analysis_period,IF(SUM($C664:AB664)&gt;0,AA338+1,0),0)</f>
        <v>0</v>
      </c>
      <c r="AC338" s="213">
        <f>IF(AC$2&lt;=analysis_period,IF(SUM($C664:AC664)&gt;0,AB338+1,0),0)</f>
        <v>0</v>
      </c>
      <c r="AD338" s="213">
        <f>IF(AD$2&lt;=analysis_period,IF(SUM($C664:AD664)&gt;0,AC338+1,0),0)</f>
        <v>0</v>
      </c>
      <c r="AE338" s="213">
        <f>IF(AE$2&lt;=analysis_period,IF(SUM($C664:AE664)&gt;0,AD338+1,0),0)</f>
        <v>0</v>
      </c>
      <c r="AF338" s="213">
        <f>IF(AF$2&lt;=analysis_period,IF(SUM($C664:AF664)&gt;0,AE338+1,0),0)</f>
        <v>0</v>
      </c>
      <c r="AG338" s="213">
        <f>IF(AG$2&lt;=analysis_period,IF(SUM($C664:AG664)&gt;0,AF338+1,0),0)</f>
        <v>0</v>
      </c>
      <c r="AH338" s="213">
        <f>IF(AH$2&lt;=analysis_period,IF(SUM($C664:AH664)&gt;0,AG338+1,0),0)</f>
        <v>0</v>
      </c>
      <c r="AI338" s="213">
        <f>IF(AI$2&lt;=analysis_period,IF(SUM($C664:AI664)&gt;0,AH338+1,0),0)</f>
        <v>0</v>
      </c>
      <c r="AJ338" s="213">
        <f>IF(AJ$2&lt;=analysis_period,IF(SUM($C664:AJ664)&gt;0,AI338+1,0),0)</f>
        <v>0</v>
      </c>
      <c r="AK338" s="213">
        <f>IF(AK$2&lt;=analysis_period,IF(SUM($C664:AK664)&gt;0,AJ338+1,0),0)</f>
        <v>0</v>
      </c>
      <c r="AL338" s="213">
        <f>IF(AL$2&lt;=analysis_period,IF(SUM($C664:AL664)&gt;0,AK338+1,0),0)</f>
        <v>0</v>
      </c>
      <c r="AM338" s="213">
        <f>IF(AM$2&lt;=analysis_period,IF(SUM($C664:AM664)&gt;0,AL338+1,0),0)</f>
        <v>0</v>
      </c>
      <c r="AN338" s="213">
        <f>IF(AN$2&lt;=analysis_period,IF(SUM($C664:AN664)&gt;0,AM338+1,0),0)</f>
        <v>0</v>
      </c>
      <c r="AO338" s="213">
        <f>IF(AO$2&lt;=analysis_period,IF(SUM($C664:AO664)&gt;0,AN338+1,0),0)</f>
        <v>0</v>
      </c>
      <c r="AP338" s="213">
        <f>IF(AP$2&lt;=analysis_period,IF(SUM($C664:AP664)&gt;0,AO338+1,0),0)</f>
        <v>0</v>
      </c>
    </row>
    <row r="339" spans="1:42" x14ac:dyDescent="0.2">
      <c r="A339" s="16">
        <f t="shared" si="130"/>
        <v>10</v>
      </c>
      <c r="B339" s="4">
        <v>0</v>
      </c>
      <c r="C339" s="213">
        <f>IF(C$2&lt;=analysis_period,IF(SUM($C665:C665)&gt;0,B339+1,0),0)</f>
        <v>0</v>
      </c>
      <c r="D339" s="213">
        <f>IF(D$2&lt;=analysis_period,IF(SUM($C665:D665)&gt;0,C339+1,0),0)</f>
        <v>0</v>
      </c>
      <c r="E339" s="213">
        <f>IF(E$2&lt;=analysis_period,IF(SUM($C665:E665)&gt;0,D339+1,0),0)</f>
        <v>0</v>
      </c>
      <c r="F339" s="213">
        <f>IF(F$2&lt;=analysis_period,IF(SUM($C665:F665)&gt;0,E339+1,0),0)</f>
        <v>0</v>
      </c>
      <c r="G339" s="213">
        <f>IF(G$2&lt;=analysis_period,IF(SUM($C665:G665)&gt;0,F339+1,0),0)</f>
        <v>0</v>
      </c>
      <c r="H339" s="213">
        <f>IF(H$2&lt;=analysis_period,IF(SUM($C665:H665)&gt;0,G339+1,0),0)</f>
        <v>0</v>
      </c>
      <c r="I339" s="213">
        <f>IF(I$2&lt;=analysis_period,IF(SUM($C665:I665)&gt;0,H339+1,0),0)</f>
        <v>0</v>
      </c>
      <c r="J339" s="213">
        <f>IF(J$2&lt;=analysis_period,IF(SUM($C665:J665)&gt;0,I339+1,0),0)</f>
        <v>0</v>
      </c>
      <c r="K339" s="213">
        <f>IF(K$2&lt;=analysis_period,IF(SUM($C665:K665)&gt;0,J339+1,0),0)</f>
        <v>0</v>
      </c>
      <c r="L339" s="213">
        <f>IF(L$2&lt;=analysis_period,IF(SUM($C665:L665)&gt;0,K339+1,0),0)</f>
        <v>0</v>
      </c>
      <c r="M339" s="213">
        <f>IF(M$2&lt;=analysis_period,IF(SUM($C665:M665)&gt;0,L339+1,0),0)</f>
        <v>0</v>
      </c>
      <c r="N339" s="213">
        <f>IF(N$2&lt;=analysis_period,IF(SUM($C665:N665)&gt;0,M339+1,0),0)</f>
        <v>0</v>
      </c>
      <c r="O339" s="213">
        <f>IF(O$2&lt;=analysis_period,IF(SUM($C665:O665)&gt;0,N339+1,0),0)</f>
        <v>0</v>
      </c>
      <c r="P339" s="213">
        <f>IF(P$2&lt;=analysis_period,IF(SUM($C665:P665)&gt;0,O339+1,0),0)</f>
        <v>0</v>
      </c>
      <c r="Q339" s="213">
        <f>IF(Q$2&lt;=analysis_period,IF(SUM($C665:Q665)&gt;0,P339+1,0),0)</f>
        <v>0</v>
      </c>
      <c r="R339" s="213">
        <f>IF(R$2&lt;=analysis_period,IF(SUM($C665:R665)&gt;0,Q339+1,0),0)</f>
        <v>0</v>
      </c>
      <c r="S339" s="213">
        <f>IF(S$2&lt;=analysis_period,IF(SUM($C665:S665)&gt;0,R339+1,0),0)</f>
        <v>0</v>
      </c>
      <c r="T339" s="213">
        <f>IF(T$2&lt;=analysis_period,IF(SUM($C665:T665)&gt;0,S339+1,0),0)</f>
        <v>0</v>
      </c>
      <c r="U339" s="213">
        <f>IF(U$2&lt;=analysis_period,IF(SUM($C665:U665)&gt;0,T339+1,0),0)</f>
        <v>0</v>
      </c>
      <c r="V339" s="213">
        <f>IF(V$2&lt;=analysis_period,IF(SUM($C665:V665)&gt;0,U339+1,0),0)</f>
        <v>0</v>
      </c>
      <c r="W339" s="213">
        <f>IF(W$2&lt;=analysis_period,IF(SUM($C665:W665)&gt;0,V339+1,0),0)</f>
        <v>0</v>
      </c>
      <c r="X339" s="213">
        <f>IF(X$2&lt;=analysis_period,IF(SUM($C665:X665)&gt;0,W339+1,0),0)</f>
        <v>0</v>
      </c>
      <c r="Y339" s="213">
        <f>IF(Y$2&lt;=analysis_period,IF(SUM($C665:Y665)&gt;0,X339+1,0),0)</f>
        <v>0</v>
      </c>
      <c r="Z339" s="213">
        <f>IF(Z$2&lt;=analysis_period,IF(SUM($C665:Z665)&gt;0,Y339+1,0),0)</f>
        <v>0</v>
      </c>
      <c r="AA339" s="213">
        <f>IF(AA$2&lt;=analysis_period,IF(SUM($C665:AA665)&gt;0,Z339+1,0),0)</f>
        <v>0</v>
      </c>
      <c r="AB339" s="213">
        <f>IF(AB$2&lt;=analysis_period,IF(SUM($C665:AB665)&gt;0,AA339+1,0),0)</f>
        <v>0</v>
      </c>
      <c r="AC339" s="213">
        <f>IF(AC$2&lt;=analysis_period,IF(SUM($C665:AC665)&gt;0,AB339+1,0),0)</f>
        <v>0</v>
      </c>
      <c r="AD339" s="213">
        <f>IF(AD$2&lt;=analysis_period,IF(SUM($C665:AD665)&gt;0,AC339+1,0),0)</f>
        <v>0</v>
      </c>
      <c r="AE339" s="213">
        <f>IF(AE$2&lt;=analysis_period,IF(SUM($C665:AE665)&gt;0,AD339+1,0),0)</f>
        <v>0</v>
      </c>
      <c r="AF339" s="213">
        <f>IF(AF$2&lt;=analysis_period,IF(SUM($C665:AF665)&gt;0,AE339+1,0),0)</f>
        <v>0</v>
      </c>
      <c r="AG339" s="213">
        <f>IF(AG$2&lt;=analysis_period,IF(SUM($C665:AG665)&gt;0,AF339+1,0),0)</f>
        <v>0</v>
      </c>
      <c r="AH339" s="213">
        <f>IF(AH$2&lt;=analysis_period,IF(SUM($C665:AH665)&gt;0,AG339+1,0),0)</f>
        <v>0</v>
      </c>
      <c r="AI339" s="213">
        <f>IF(AI$2&lt;=analysis_period,IF(SUM($C665:AI665)&gt;0,AH339+1,0),0)</f>
        <v>0</v>
      </c>
      <c r="AJ339" s="213">
        <f>IF(AJ$2&lt;=analysis_period,IF(SUM($C665:AJ665)&gt;0,AI339+1,0),0)</f>
        <v>0</v>
      </c>
      <c r="AK339" s="213">
        <f>IF(AK$2&lt;=analysis_period,IF(SUM($C665:AK665)&gt;0,AJ339+1,0),0)</f>
        <v>0</v>
      </c>
      <c r="AL339" s="213">
        <f>IF(AL$2&lt;=analysis_period,IF(SUM($C665:AL665)&gt;0,AK339+1,0),0)</f>
        <v>0</v>
      </c>
      <c r="AM339" s="213">
        <f>IF(AM$2&lt;=analysis_period,IF(SUM($C665:AM665)&gt;0,AL339+1,0),0)</f>
        <v>0</v>
      </c>
      <c r="AN339" s="213">
        <f>IF(AN$2&lt;=analysis_period,IF(SUM($C665:AN665)&gt;0,AM339+1,0),0)</f>
        <v>0</v>
      </c>
      <c r="AO339" s="213">
        <f>IF(AO$2&lt;=analysis_period,IF(SUM($C665:AO665)&gt;0,AN339+1,0),0)</f>
        <v>0</v>
      </c>
      <c r="AP339" s="213">
        <f>IF(AP$2&lt;=analysis_period,IF(SUM($C665:AP665)&gt;0,AO339+1,0),0)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LOOKUP(C330,$B$300:$AP$300,$B$301:$AP$301)/100*$B656</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LOOKUP(C331,$B$300:$AP$300,$B$301:$AP$301)/100*$B657</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LOOKUP(C332,$B$300:$AP$300,$B$301:$AP$301)/100*$B658</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LOOKUP(C333,$B$300:$AP$300,$B$301:$AP$301)/100*$B659</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LOOKUP(C334,$B$300:$AP$300,$B$301:$AP$301)/100*$B660</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LOOKUP(C335,$B$300:$AP$300,$B$301:$AP$301)/100*$B661</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LOOKUP(C336,$B$300:$AP$300,$B$301:$AP$301)/100*$B662</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LOOKUP(C337,$B$300:$AP$300,$B$301:$AP$301)/100*$B663</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LOOKUP(C338,$B$300:$AP$300,$B$301:$AP$301)/100*$B664</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LOOKUP(C339,$B$300:$AP$300,$B$301:$AP$301)/100*$B665</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IF(C$2&lt;=analysis_period,IF(SUM($C688:C688)&gt;0,B356+1,0),0)</f>
        <v>0</v>
      </c>
      <c r="D356" s="213">
        <f>IF(D$2&lt;=analysis_period,IF(SUM($C688:D688)&gt;0,C356+1,0),0)</f>
        <v>0</v>
      </c>
      <c r="E356" s="213">
        <f>IF(E$2&lt;=analysis_period,IF(SUM($C688:E688)&gt;0,D356+1,0),0)</f>
        <v>0</v>
      </c>
      <c r="F356" s="213">
        <f>IF(F$2&lt;=analysis_period,IF(SUM($C688:F688)&gt;0,E356+1,0),0)</f>
        <v>0</v>
      </c>
      <c r="G356" s="213">
        <f>IF(G$2&lt;=analysis_period,IF(SUM($C688:G688)&gt;0,F356+1,0),0)</f>
        <v>0</v>
      </c>
      <c r="H356" s="213">
        <f>IF(H$2&lt;=analysis_period,IF(SUM($C688:H688)&gt;0,G356+1,0),0)</f>
        <v>0</v>
      </c>
      <c r="I356" s="213">
        <f>IF(I$2&lt;=analysis_period,IF(SUM($C688:I688)&gt;0,H356+1,0),0)</f>
        <v>0</v>
      </c>
      <c r="J356" s="213">
        <f>IF(J$2&lt;=analysis_period,IF(SUM($C688:J688)&gt;0,I356+1,0),0)</f>
        <v>0</v>
      </c>
      <c r="K356" s="213">
        <f>IF(K$2&lt;=analysis_period,IF(SUM($C688:K688)&gt;0,J356+1,0),0)</f>
        <v>0</v>
      </c>
      <c r="L356" s="213">
        <f>IF(L$2&lt;=analysis_period,IF(SUM($C688:L688)&gt;0,K356+1,0),0)</f>
        <v>0</v>
      </c>
      <c r="M356" s="213">
        <f>IF(M$2&lt;=analysis_period,IF(SUM($C688:M688)&gt;0,L356+1,0),0)</f>
        <v>0</v>
      </c>
      <c r="N356" s="213">
        <f>IF(N$2&lt;=analysis_period,IF(SUM($C688:N688)&gt;0,M356+1,0),0)</f>
        <v>0</v>
      </c>
      <c r="O356" s="213">
        <f>IF(O$2&lt;=analysis_period,IF(SUM($C688:O688)&gt;0,N356+1,0),0)</f>
        <v>0</v>
      </c>
      <c r="P356" s="213">
        <f>IF(P$2&lt;=analysis_period,IF(SUM($C688:P688)&gt;0,O356+1,0),0)</f>
        <v>0</v>
      </c>
      <c r="Q356" s="213">
        <f>IF(Q$2&lt;=analysis_period,IF(SUM($C688:Q688)&gt;0,P356+1,0),0)</f>
        <v>0</v>
      </c>
      <c r="R356" s="213">
        <f>IF(R$2&lt;=analysis_period,IF(SUM($C688:R688)&gt;0,Q356+1,0),0)</f>
        <v>0</v>
      </c>
      <c r="S356" s="213">
        <f>IF(S$2&lt;=analysis_period,IF(SUM($C688:S688)&gt;0,R356+1,0),0)</f>
        <v>0</v>
      </c>
      <c r="T356" s="213">
        <f>IF(T$2&lt;=analysis_period,IF(SUM($C688:T688)&gt;0,S356+1,0),0)</f>
        <v>0</v>
      </c>
      <c r="U356" s="213">
        <f>IF(U$2&lt;=analysis_period,IF(SUM($C688:U688)&gt;0,T356+1,0),0)</f>
        <v>0</v>
      </c>
      <c r="V356" s="213">
        <f>IF(V$2&lt;=analysis_period,IF(SUM($C688:V688)&gt;0,U356+1,0),0)</f>
        <v>0</v>
      </c>
      <c r="W356" s="213">
        <f>IF(W$2&lt;=analysis_period,IF(SUM($C688:W688)&gt;0,V356+1,0),0)</f>
        <v>0</v>
      </c>
      <c r="X356" s="213">
        <f>IF(X$2&lt;=analysis_period,IF(SUM($C688:X688)&gt;0,W356+1,0),0)</f>
        <v>0</v>
      </c>
      <c r="Y356" s="213">
        <f>IF(Y$2&lt;=analysis_period,IF(SUM($C688:Y688)&gt;0,X356+1,0),0)</f>
        <v>0</v>
      </c>
      <c r="Z356" s="213">
        <f>IF(Z$2&lt;=analysis_period,IF(SUM($C688:Z688)&gt;0,Y356+1,0),0)</f>
        <v>0</v>
      </c>
      <c r="AA356" s="213">
        <f>IF(AA$2&lt;=analysis_period,IF(SUM($C688:AA688)&gt;0,Z356+1,0),0)</f>
        <v>0</v>
      </c>
      <c r="AB356" s="213">
        <f>IF(AB$2&lt;=analysis_period,IF(SUM($C688:AB688)&gt;0,AA356+1,0),0)</f>
        <v>0</v>
      </c>
      <c r="AC356" s="213">
        <f>IF(AC$2&lt;=analysis_period,IF(SUM($C688:AC688)&gt;0,AB356+1,0),0)</f>
        <v>0</v>
      </c>
      <c r="AD356" s="213">
        <f>IF(AD$2&lt;=analysis_period,IF(SUM($C688:AD688)&gt;0,AC356+1,0),0)</f>
        <v>0</v>
      </c>
      <c r="AE356" s="213">
        <f>IF(AE$2&lt;=analysis_period,IF(SUM($C688:AE688)&gt;0,AD356+1,0),0)</f>
        <v>0</v>
      </c>
      <c r="AF356" s="213">
        <f>IF(AF$2&lt;=analysis_period,IF(SUM($C688:AF688)&gt;0,AE356+1,0),0)</f>
        <v>0</v>
      </c>
      <c r="AG356" s="213">
        <f>IF(AG$2&lt;=analysis_period,IF(SUM($C688:AG688)&gt;0,AF356+1,0),0)</f>
        <v>0</v>
      </c>
      <c r="AH356" s="213">
        <f>IF(AH$2&lt;=analysis_period,IF(SUM($C688:AH688)&gt;0,AG356+1,0),0)</f>
        <v>0</v>
      </c>
      <c r="AI356" s="213">
        <f>IF(AI$2&lt;=analysis_period,IF(SUM($C688:AI688)&gt;0,AH356+1,0),0)</f>
        <v>0</v>
      </c>
      <c r="AJ356" s="213">
        <f>IF(AJ$2&lt;=analysis_period,IF(SUM($C688:AJ688)&gt;0,AI356+1,0),0)</f>
        <v>0</v>
      </c>
      <c r="AK356" s="213">
        <f>IF(AK$2&lt;=analysis_period,IF(SUM($C688:AK688)&gt;0,AJ356+1,0),0)</f>
        <v>0</v>
      </c>
      <c r="AL356" s="213">
        <f>IF(AL$2&lt;=analysis_period,IF(SUM($C688:AL688)&gt;0,AK356+1,0),0)</f>
        <v>0</v>
      </c>
      <c r="AM356" s="213">
        <f>IF(AM$2&lt;=analysis_period,IF(SUM($C688:AM688)&gt;0,AL356+1,0),0)</f>
        <v>0</v>
      </c>
      <c r="AN356" s="213">
        <f>IF(AN$2&lt;=analysis_period,IF(SUM($C688:AN688)&gt;0,AM356+1,0),0)</f>
        <v>0</v>
      </c>
      <c r="AO356" s="213">
        <f>IF(AO$2&lt;=analysis_period,IF(SUM($C688:AO688)&gt;0,AN356+1,0),0)</f>
        <v>0</v>
      </c>
      <c r="AP356" s="213">
        <f>IF(AP$2&lt;=analysis_period,IF(SUM($C688:AP688)&gt;0,AO356+1,0),0)</f>
        <v>0</v>
      </c>
    </row>
    <row r="357" spans="1:42" x14ac:dyDescent="0.2">
      <c r="A357" s="16">
        <f>A356+1</f>
        <v>2</v>
      </c>
      <c r="B357" s="4">
        <v>0</v>
      </c>
      <c r="C357" s="213">
        <f>IF(C$2&lt;=analysis_period,IF(SUM($C689:C689)&gt;0,B357+1,0),0)</f>
        <v>0</v>
      </c>
      <c r="D357" s="213">
        <f>IF(D$2&lt;=analysis_period,IF(SUM($C689:D689)&gt;0,C357+1,0),0)</f>
        <v>0</v>
      </c>
      <c r="E357" s="213">
        <f>IF(E$2&lt;=analysis_period,IF(SUM($C689:E689)&gt;0,D357+1,0),0)</f>
        <v>0</v>
      </c>
      <c r="F357" s="213">
        <f>IF(F$2&lt;=analysis_period,IF(SUM($C689:F689)&gt;0,E357+1,0),0)</f>
        <v>0</v>
      </c>
      <c r="G357" s="213">
        <f>IF(G$2&lt;=analysis_period,IF(SUM($C689:G689)&gt;0,F357+1,0),0)</f>
        <v>0</v>
      </c>
      <c r="H357" s="213">
        <f>IF(H$2&lt;=analysis_period,IF(SUM($C689:H689)&gt;0,G357+1,0),0)</f>
        <v>0</v>
      </c>
      <c r="I357" s="213">
        <f>IF(I$2&lt;=analysis_period,IF(SUM($C689:I689)&gt;0,H357+1,0),0)</f>
        <v>0</v>
      </c>
      <c r="J357" s="213">
        <f>IF(J$2&lt;=analysis_period,IF(SUM($C689:J689)&gt;0,I357+1,0),0)</f>
        <v>0</v>
      </c>
      <c r="K357" s="213">
        <f>IF(K$2&lt;=analysis_period,IF(SUM($C689:K689)&gt;0,J357+1,0),0)</f>
        <v>0</v>
      </c>
      <c r="L357" s="213">
        <f>IF(L$2&lt;=analysis_period,IF(SUM($C689:L689)&gt;0,K357+1,0),0)</f>
        <v>0</v>
      </c>
      <c r="M357" s="213">
        <f>IF(M$2&lt;=analysis_period,IF(SUM($C689:M689)&gt;0,L357+1,0),0)</f>
        <v>0</v>
      </c>
      <c r="N357" s="213">
        <f>IF(N$2&lt;=analysis_period,IF(SUM($C689:N689)&gt;0,M357+1,0),0)</f>
        <v>0</v>
      </c>
      <c r="O357" s="213">
        <f>IF(O$2&lt;=analysis_period,IF(SUM($C689:O689)&gt;0,N357+1,0),0)</f>
        <v>0</v>
      </c>
      <c r="P357" s="213">
        <f>IF(P$2&lt;=analysis_period,IF(SUM($C689:P689)&gt;0,O357+1,0),0)</f>
        <v>0</v>
      </c>
      <c r="Q357" s="213">
        <f>IF(Q$2&lt;=analysis_period,IF(SUM($C689:Q689)&gt;0,P357+1,0),0)</f>
        <v>0</v>
      </c>
      <c r="R357" s="213">
        <f>IF(R$2&lt;=analysis_period,IF(SUM($C689:R689)&gt;0,Q357+1,0),0)</f>
        <v>0</v>
      </c>
      <c r="S357" s="213">
        <f>IF(S$2&lt;=analysis_period,IF(SUM($C689:S689)&gt;0,R357+1,0),0)</f>
        <v>0</v>
      </c>
      <c r="T357" s="213">
        <f>IF(T$2&lt;=analysis_period,IF(SUM($C689:T689)&gt;0,S357+1,0),0)</f>
        <v>0</v>
      </c>
      <c r="U357" s="213">
        <f>IF(U$2&lt;=analysis_period,IF(SUM($C689:U689)&gt;0,T357+1,0),0)</f>
        <v>0</v>
      </c>
      <c r="V357" s="213">
        <f>IF(V$2&lt;=analysis_period,IF(SUM($C689:V689)&gt;0,U357+1,0),0)</f>
        <v>0</v>
      </c>
      <c r="W357" s="213">
        <f>IF(W$2&lt;=analysis_period,IF(SUM($C689:W689)&gt;0,V357+1,0),0)</f>
        <v>0</v>
      </c>
      <c r="X357" s="213">
        <f>IF(X$2&lt;=analysis_period,IF(SUM($C689:X689)&gt;0,W357+1,0),0)</f>
        <v>0</v>
      </c>
      <c r="Y357" s="213">
        <f>IF(Y$2&lt;=analysis_period,IF(SUM($C689:Y689)&gt;0,X357+1,0),0)</f>
        <v>0</v>
      </c>
      <c r="Z357" s="213">
        <f>IF(Z$2&lt;=analysis_period,IF(SUM($C689:Z689)&gt;0,Y357+1,0),0)</f>
        <v>0</v>
      </c>
      <c r="AA357" s="213">
        <f>IF(AA$2&lt;=analysis_period,IF(SUM($C689:AA689)&gt;0,Z357+1,0),0)</f>
        <v>0</v>
      </c>
      <c r="AB357" s="213">
        <f>IF(AB$2&lt;=analysis_period,IF(SUM($C689:AB689)&gt;0,AA357+1,0),0)</f>
        <v>0</v>
      </c>
      <c r="AC357" s="213">
        <f>IF(AC$2&lt;=analysis_period,IF(SUM($C689:AC689)&gt;0,AB357+1,0),0)</f>
        <v>0</v>
      </c>
      <c r="AD357" s="213">
        <f>IF(AD$2&lt;=analysis_period,IF(SUM($C689:AD689)&gt;0,AC357+1,0),0)</f>
        <v>0</v>
      </c>
      <c r="AE357" s="213">
        <f>IF(AE$2&lt;=analysis_period,IF(SUM($C689:AE689)&gt;0,AD357+1,0),0)</f>
        <v>0</v>
      </c>
      <c r="AF357" s="213">
        <f>IF(AF$2&lt;=analysis_period,IF(SUM($C689:AF689)&gt;0,AE357+1,0),0)</f>
        <v>0</v>
      </c>
      <c r="AG357" s="213">
        <f>IF(AG$2&lt;=analysis_period,IF(SUM($C689:AG689)&gt;0,AF357+1,0),0)</f>
        <v>0</v>
      </c>
      <c r="AH357" s="213">
        <f>IF(AH$2&lt;=analysis_period,IF(SUM($C689:AH689)&gt;0,AG357+1,0),0)</f>
        <v>0</v>
      </c>
      <c r="AI357" s="213">
        <f>IF(AI$2&lt;=analysis_period,IF(SUM($C689:AI689)&gt;0,AH357+1,0),0)</f>
        <v>0</v>
      </c>
      <c r="AJ357" s="213">
        <f>IF(AJ$2&lt;=analysis_period,IF(SUM($C689:AJ689)&gt;0,AI357+1,0),0)</f>
        <v>0</v>
      </c>
      <c r="AK357" s="213">
        <f>IF(AK$2&lt;=analysis_period,IF(SUM($C689:AK689)&gt;0,AJ357+1,0),0)</f>
        <v>0</v>
      </c>
      <c r="AL357" s="213">
        <f>IF(AL$2&lt;=analysis_period,IF(SUM($C689:AL689)&gt;0,AK357+1,0),0)</f>
        <v>0</v>
      </c>
      <c r="AM357" s="213">
        <f>IF(AM$2&lt;=analysis_period,IF(SUM($C689:AM689)&gt;0,AL357+1,0),0)</f>
        <v>0</v>
      </c>
      <c r="AN357" s="213">
        <f>IF(AN$2&lt;=analysis_period,IF(SUM($C689:AN689)&gt;0,AM357+1,0),0)</f>
        <v>0</v>
      </c>
      <c r="AO357" s="213">
        <f>IF(AO$2&lt;=analysis_period,IF(SUM($C689:AO689)&gt;0,AN357+1,0),0)</f>
        <v>0</v>
      </c>
      <c r="AP357" s="213">
        <f>IF(AP$2&lt;=analysis_period,IF(SUM($C689:AP689)&gt;0,AO357+1,0),0)</f>
        <v>0</v>
      </c>
    </row>
    <row r="358" spans="1:42" x14ac:dyDescent="0.2">
      <c r="A358" s="16">
        <f t="shared" ref="A358:A365" si="144">A357+1</f>
        <v>3</v>
      </c>
      <c r="B358" s="4">
        <v>0</v>
      </c>
      <c r="C358" s="213">
        <f>IF(C$2&lt;=analysis_period,IF(SUM($C690:C690)&gt;0,B358+1,0),0)</f>
        <v>0</v>
      </c>
      <c r="D358" s="213">
        <f>IF(D$2&lt;=analysis_period,IF(SUM($C690:D690)&gt;0,C358+1,0),0)</f>
        <v>0</v>
      </c>
      <c r="E358" s="213">
        <f>IF(E$2&lt;=analysis_period,IF(SUM($C690:E690)&gt;0,D358+1,0),0)</f>
        <v>0</v>
      </c>
      <c r="F358" s="213">
        <f>IF(F$2&lt;=analysis_period,IF(SUM($C690:F690)&gt;0,E358+1,0),0)</f>
        <v>0</v>
      </c>
      <c r="G358" s="213">
        <f>IF(G$2&lt;=analysis_period,IF(SUM($C690:G690)&gt;0,F358+1,0),0)</f>
        <v>0</v>
      </c>
      <c r="H358" s="213">
        <f>IF(H$2&lt;=analysis_period,IF(SUM($C690:H690)&gt;0,G358+1,0),0)</f>
        <v>0</v>
      </c>
      <c r="I358" s="213">
        <f>IF(I$2&lt;=analysis_period,IF(SUM($C690:I690)&gt;0,H358+1,0),0)</f>
        <v>0</v>
      </c>
      <c r="J358" s="213">
        <f>IF(J$2&lt;=analysis_period,IF(SUM($C690:J690)&gt;0,I358+1,0),0)</f>
        <v>0</v>
      </c>
      <c r="K358" s="213">
        <f>IF(K$2&lt;=analysis_period,IF(SUM($C690:K690)&gt;0,J358+1,0),0)</f>
        <v>0</v>
      </c>
      <c r="L358" s="213">
        <f>IF(L$2&lt;=analysis_period,IF(SUM($C690:L690)&gt;0,K358+1,0),0)</f>
        <v>0</v>
      </c>
      <c r="M358" s="213">
        <f>IF(M$2&lt;=analysis_period,IF(SUM($C690:M690)&gt;0,L358+1,0),0)</f>
        <v>0</v>
      </c>
      <c r="N358" s="213">
        <f>IF(N$2&lt;=analysis_period,IF(SUM($C690:N690)&gt;0,M358+1,0),0)</f>
        <v>0</v>
      </c>
      <c r="O358" s="213">
        <f>IF(O$2&lt;=analysis_period,IF(SUM($C690:O690)&gt;0,N358+1,0),0)</f>
        <v>0</v>
      </c>
      <c r="P358" s="213">
        <f>IF(P$2&lt;=analysis_period,IF(SUM($C690:P690)&gt;0,O358+1,0),0)</f>
        <v>0</v>
      </c>
      <c r="Q358" s="213">
        <f>IF(Q$2&lt;=analysis_period,IF(SUM($C690:Q690)&gt;0,P358+1,0),0)</f>
        <v>0</v>
      </c>
      <c r="R358" s="213">
        <f>IF(R$2&lt;=analysis_period,IF(SUM($C690:R690)&gt;0,Q358+1,0),0)</f>
        <v>0</v>
      </c>
      <c r="S358" s="213">
        <f>IF(S$2&lt;=analysis_period,IF(SUM($C690:S690)&gt;0,R358+1,0),0)</f>
        <v>0</v>
      </c>
      <c r="T358" s="213">
        <f>IF(T$2&lt;=analysis_period,IF(SUM($C690:T690)&gt;0,S358+1,0),0)</f>
        <v>0</v>
      </c>
      <c r="U358" s="213">
        <f>IF(U$2&lt;=analysis_period,IF(SUM($C690:U690)&gt;0,T358+1,0),0)</f>
        <v>0</v>
      </c>
      <c r="V358" s="213">
        <f>IF(V$2&lt;=analysis_period,IF(SUM($C690:V690)&gt;0,U358+1,0),0)</f>
        <v>0</v>
      </c>
      <c r="W358" s="213">
        <f>IF(W$2&lt;=analysis_period,IF(SUM($C690:W690)&gt;0,V358+1,0),0)</f>
        <v>0</v>
      </c>
      <c r="X358" s="213">
        <f>IF(X$2&lt;=analysis_period,IF(SUM($C690:X690)&gt;0,W358+1,0),0)</f>
        <v>0</v>
      </c>
      <c r="Y358" s="213">
        <f>IF(Y$2&lt;=analysis_period,IF(SUM($C690:Y690)&gt;0,X358+1,0),0)</f>
        <v>0</v>
      </c>
      <c r="Z358" s="213">
        <f>IF(Z$2&lt;=analysis_period,IF(SUM($C690:Z690)&gt;0,Y358+1,0),0)</f>
        <v>0</v>
      </c>
      <c r="AA358" s="213">
        <f>IF(AA$2&lt;=analysis_period,IF(SUM($C690:AA690)&gt;0,Z358+1,0),0)</f>
        <v>0</v>
      </c>
      <c r="AB358" s="213">
        <f>IF(AB$2&lt;=analysis_period,IF(SUM($C690:AB690)&gt;0,AA358+1,0),0)</f>
        <v>0</v>
      </c>
      <c r="AC358" s="213">
        <f>IF(AC$2&lt;=analysis_period,IF(SUM($C690:AC690)&gt;0,AB358+1,0),0)</f>
        <v>0</v>
      </c>
      <c r="AD358" s="213">
        <f>IF(AD$2&lt;=analysis_period,IF(SUM($C690:AD690)&gt;0,AC358+1,0),0)</f>
        <v>0</v>
      </c>
      <c r="AE358" s="213">
        <f>IF(AE$2&lt;=analysis_period,IF(SUM($C690:AE690)&gt;0,AD358+1,0),0)</f>
        <v>0</v>
      </c>
      <c r="AF358" s="213">
        <f>IF(AF$2&lt;=analysis_period,IF(SUM($C690:AF690)&gt;0,AE358+1,0),0)</f>
        <v>0</v>
      </c>
      <c r="AG358" s="213">
        <f>IF(AG$2&lt;=analysis_period,IF(SUM($C690:AG690)&gt;0,AF358+1,0),0)</f>
        <v>0</v>
      </c>
      <c r="AH358" s="213">
        <f>IF(AH$2&lt;=analysis_period,IF(SUM($C690:AH690)&gt;0,AG358+1,0),0)</f>
        <v>0</v>
      </c>
      <c r="AI358" s="213">
        <f>IF(AI$2&lt;=analysis_period,IF(SUM($C690:AI690)&gt;0,AH358+1,0),0)</f>
        <v>0</v>
      </c>
      <c r="AJ358" s="213">
        <f>IF(AJ$2&lt;=analysis_period,IF(SUM($C690:AJ690)&gt;0,AI358+1,0),0)</f>
        <v>0</v>
      </c>
      <c r="AK358" s="213">
        <f>IF(AK$2&lt;=analysis_period,IF(SUM($C690:AK690)&gt;0,AJ358+1,0),0)</f>
        <v>0</v>
      </c>
      <c r="AL358" s="213">
        <f>IF(AL$2&lt;=analysis_period,IF(SUM($C690:AL690)&gt;0,AK358+1,0),0)</f>
        <v>0</v>
      </c>
      <c r="AM358" s="213">
        <f>IF(AM$2&lt;=analysis_period,IF(SUM($C690:AM690)&gt;0,AL358+1,0),0)</f>
        <v>0</v>
      </c>
      <c r="AN358" s="213">
        <f>IF(AN$2&lt;=analysis_period,IF(SUM($C690:AN690)&gt;0,AM358+1,0),0)</f>
        <v>0</v>
      </c>
      <c r="AO358" s="213">
        <f>IF(AO$2&lt;=analysis_period,IF(SUM($C690:AO690)&gt;0,AN358+1,0),0)</f>
        <v>0</v>
      </c>
      <c r="AP358" s="213">
        <f>IF(AP$2&lt;=analysis_period,IF(SUM($C690:AP690)&gt;0,AO358+1,0),0)</f>
        <v>0</v>
      </c>
    </row>
    <row r="359" spans="1:42" x14ac:dyDescent="0.2">
      <c r="A359" s="16">
        <f t="shared" si="144"/>
        <v>4</v>
      </c>
      <c r="B359" s="4">
        <v>0</v>
      </c>
      <c r="C359" s="213">
        <f>IF(C$2&lt;=analysis_period,IF(SUM($C691:C691)&gt;0,B359+1,0),0)</f>
        <v>0</v>
      </c>
      <c r="D359" s="213">
        <f>IF(D$2&lt;=analysis_period,IF(SUM($C691:D691)&gt;0,C359+1,0),0)</f>
        <v>0</v>
      </c>
      <c r="E359" s="213">
        <f>IF(E$2&lt;=analysis_period,IF(SUM($C691:E691)&gt;0,D359+1,0),0)</f>
        <v>0</v>
      </c>
      <c r="F359" s="213">
        <f>IF(F$2&lt;=analysis_period,IF(SUM($C691:F691)&gt;0,E359+1,0),0)</f>
        <v>0</v>
      </c>
      <c r="G359" s="213">
        <f>IF(G$2&lt;=analysis_period,IF(SUM($C691:G691)&gt;0,F359+1,0),0)</f>
        <v>0</v>
      </c>
      <c r="H359" s="213">
        <f>IF(H$2&lt;=analysis_period,IF(SUM($C691:H691)&gt;0,G359+1,0),0)</f>
        <v>0</v>
      </c>
      <c r="I359" s="213">
        <f>IF(I$2&lt;=analysis_period,IF(SUM($C691:I691)&gt;0,H359+1,0),0)</f>
        <v>0</v>
      </c>
      <c r="J359" s="213">
        <f>IF(J$2&lt;=analysis_period,IF(SUM($C691:J691)&gt;0,I359+1,0),0)</f>
        <v>0</v>
      </c>
      <c r="K359" s="213">
        <f>IF(K$2&lt;=analysis_period,IF(SUM($C691:K691)&gt;0,J359+1,0),0)</f>
        <v>0</v>
      </c>
      <c r="L359" s="213">
        <f>IF(L$2&lt;=analysis_period,IF(SUM($C691:L691)&gt;0,K359+1,0),0)</f>
        <v>0</v>
      </c>
      <c r="M359" s="213">
        <f>IF(M$2&lt;=analysis_period,IF(SUM($C691:M691)&gt;0,L359+1,0),0)</f>
        <v>0</v>
      </c>
      <c r="N359" s="213">
        <f>IF(N$2&lt;=analysis_period,IF(SUM($C691:N691)&gt;0,M359+1,0),0)</f>
        <v>0</v>
      </c>
      <c r="O359" s="213">
        <f>IF(O$2&lt;=analysis_period,IF(SUM($C691:O691)&gt;0,N359+1,0),0)</f>
        <v>0</v>
      </c>
      <c r="P359" s="213">
        <f>IF(P$2&lt;=analysis_period,IF(SUM($C691:P691)&gt;0,O359+1,0),0)</f>
        <v>0</v>
      </c>
      <c r="Q359" s="213">
        <f>IF(Q$2&lt;=analysis_period,IF(SUM($C691:Q691)&gt;0,P359+1,0),0)</f>
        <v>0</v>
      </c>
      <c r="R359" s="213">
        <f>IF(R$2&lt;=analysis_period,IF(SUM($C691:R691)&gt;0,Q359+1,0),0)</f>
        <v>0</v>
      </c>
      <c r="S359" s="213">
        <f>IF(S$2&lt;=analysis_period,IF(SUM($C691:S691)&gt;0,R359+1,0),0)</f>
        <v>0</v>
      </c>
      <c r="T359" s="213">
        <f>IF(T$2&lt;=analysis_period,IF(SUM($C691:T691)&gt;0,S359+1,0),0)</f>
        <v>0</v>
      </c>
      <c r="U359" s="213">
        <f>IF(U$2&lt;=analysis_period,IF(SUM($C691:U691)&gt;0,T359+1,0),0)</f>
        <v>0</v>
      </c>
      <c r="V359" s="213">
        <f>IF(V$2&lt;=analysis_period,IF(SUM($C691:V691)&gt;0,U359+1,0),0)</f>
        <v>0</v>
      </c>
      <c r="W359" s="213">
        <f>IF(W$2&lt;=analysis_period,IF(SUM($C691:W691)&gt;0,V359+1,0),0)</f>
        <v>0</v>
      </c>
      <c r="X359" s="213">
        <f>IF(X$2&lt;=analysis_period,IF(SUM($C691:X691)&gt;0,W359+1,0),0)</f>
        <v>0</v>
      </c>
      <c r="Y359" s="213">
        <f>IF(Y$2&lt;=analysis_period,IF(SUM($C691:Y691)&gt;0,X359+1,0),0)</f>
        <v>0</v>
      </c>
      <c r="Z359" s="213">
        <f>IF(Z$2&lt;=analysis_period,IF(SUM($C691:Z691)&gt;0,Y359+1,0),0)</f>
        <v>0</v>
      </c>
      <c r="AA359" s="213">
        <f>IF(AA$2&lt;=analysis_period,IF(SUM($C691:AA691)&gt;0,Z359+1,0),0)</f>
        <v>0</v>
      </c>
      <c r="AB359" s="213">
        <f>IF(AB$2&lt;=analysis_period,IF(SUM($C691:AB691)&gt;0,AA359+1,0),0)</f>
        <v>0</v>
      </c>
      <c r="AC359" s="213">
        <f>IF(AC$2&lt;=analysis_period,IF(SUM($C691:AC691)&gt;0,AB359+1,0),0)</f>
        <v>0</v>
      </c>
      <c r="AD359" s="213">
        <f>IF(AD$2&lt;=analysis_period,IF(SUM($C691:AD691)&gt;0,AC359+1,0),0)</f>
        <v>0</v>
      </c>
      <c r="AE359" s="213">
        <f>IF(AE$2&lt;=analysis_period,IF(SUM($C691:AE691)&gt;0,AD359+1,0),0)</f>
        <v>0</v>
      </c>
      <c r="AF359" s="213">
        <f>IF(AF$2&lt;=analysis_period,IF(SUM($C691:AF691)&gt;0,AE359+1,0),0)</f>
        <v>0</v>
      </c>
      <c r="AG359" s="213">
        <f>IF(AG$2&lt;=analysis_period,IF(SUM($C691:AG691)&gt;0,AF359+1,0),0)</f>
        <v>0</v>
      </c>
      <c r="AH359" s="213">
        <f>IF(AH$2&lt;=analysis_period,IF(SUM($C691:AH691)&gt;0,AG359+1,0),0)</f>
        <v>0</v>
      </c>
      <c r="AI359" s="213">
        <f>IF(AI$2&lt;=analysis_period,IF(SUM($C691:AI691)&gt;0,AH359+1,0),0)</f>
        <v>0</v>
      </c>
      <c r="AJ359" s="213">
        <f>IF(AJ$2&lt;=analysis_period,IF(SUM($C691:AJ691)&gt;0,AI359+1,0),0)</f>
        <v>0</v>
      </c>
      <c r="AK359" s="213">
        <f>IF(AK$2&lt;=analysis_period,IF(SUM($C691:AK691)&gt;0,AJ359+1,0),0)</f>
        <v>0</v>
      </c>
      <c r="AL359" s="213">
        <f>IF(AL$2&lt;=analysis_period,IF(SUM($C691:AL691)&gt;0,AK359+1,0),0)</f>
        <v>0</v>
      </c>
      <c r="AM359" s="213">
        <f>IF(AM$2&lt;=analysis_period,IF(SUM($C691:AM691)&gt;0,AL359+1,0),0)</f>
        <v>0</v>
      </c>
      <c r="AN359" s="213">
        <f>IF(AN$2&lt;=analysis_period,IF(SUM($C691:AN691)&gt;0,AM359+1,0),0)</f>
        <v>0</v>
      </c>
      <c r="AO359" s="213">
        <f>IF(AO$2&lt;=analysis_period,IF(SUM($C691:AO691)&gt;0,AN359+1,0),0)</f>
        <v>0</v>
      </c>
      <c r="AP359" s="213">
        <f>IF(AP$2&lt;=analysis_period,IF(SUM($C691:AP691)&gt;0,AO359+1,0),0)</f>
        <v>0</v>
      </c>
    </row>
    <row r="360" spans="1:42" x14ac:dyDescent="0.2">
      <c r="A360" s="16">
        <f t="shared" si="144"/>
        <v>5</v>
      </c>
      <c r="B360" s="4">
        <v>0</v>
      </c>
      <c r="C360" s="213">
        <f>IF(C$2&lt;=analysis_period,IF(SUM($C692:C692)&gt;0,B360+1,0),0)</f>
        <v>0</v>
      </c>
      <c r="D360" s="213">
        <f>IF(D$2&lt;=analysis_period,IF(SUM($C692:D692)&gt;0,C360+1,0),0)</f>
        <v>0</v>
      </c>
      <c r="E360" s="213">
        <f>IF(E$2&lt;=analysis_period,IF(SUM($C692:E692)&gt;0,D360+1,0),0)</f>
        <v>0</v>
      </c>
      <c r="F360" s="213">
        <f>IF(F$2&lt;=analysis_period,IF(SUM($C692:F692)&gt;0,E360+1,0),0)</f>
        <v>0</v>
      </c>
      <c r="G360" s="213">
        <f>IF(G$2&lt;=analysis_period,IF(SUM($C692:G692)&gt;0,F360+1,0),0)</f>
        <v>0</v>
      </c>
      <c r="H360" s="213">
        <f>IF(H$2&lt;=analysis_period,IF(SUM($C692:H692)&gt;0,G360+1,0),0)</f>
        <v>0</v>
      </c>
      <c r="I360" s="213">
        <f>IF(I$2&lt;=analysis_period,IF(SUM($C692:I692)&gt;0,H360+1,0),0)</f>
        <v>0</v>
      </c>
      <c r="J360" s="213">
        <f>IF(J$2&lt;=analysis_period,IF(SUM($C692:J692)&gt;0,I360+1,0),0)</f>
        <v>0</v>
      </c>
      <c r="K360" s="213">
        <f>IF(K$2&lt;=analysis_period,IF(SUM($C692:K692)&gt;0,J360+1,0),0)</f>
        <v>0</v>
      </c>
      <c r="L360" s="213">
        <f>IF(L$2&lt;=analysis_period,IF(SUM($C692:L692)&gt;0,K360+1,0),0)</f>
        <v>0</v>
      </c>
      <c r="M360" s="213">
        <f>IF(M$2&lt;=analysis_period,IF(SUM($C692:M692)&gt;0,L360+1,0),0)</f>
        <v>0</v>
      </c>
      <c r="N360" s="213">
        <f>IF(N$2&lt;=analysis_period,IF(SUM($C692:N692)&gt;0,M360+1,0),0)</f>
        <v>0</v>
      </c>
      <c r="O360" s="213">
        <f>IF(O$2&lt;=analysis_period,IF(SUM($C692:O692)&gt;0,N360+1,0),0)</f>
        <v>0</v>
      </c>
      <c r="P360" s="213">
        <f>IF(P$2&lt;=analysis_period,IF(SUM($C692:P692)&gt;0,O360+1,0),0)</f>
        <v>0</v>
      </c>
      <c r="Q360" s="213">
        <f>IF(Q$2&lt;=analysis_period,IF(SUM($C692:Q692)&gt;0,P360+1,0),0)</f>
        <v>0</v>
      </c>
      <c r="R360" s="213">
        <f>IF(R$2&lt;=analysis_period,IF(SUM($C692:R692)&gt;0,Q360+1,0),0)</f>
        <v>0</v>
      </c>
      <c r="S360" s="213">
        <f>IF(S$2&lt;=analysis_period,IF(SUM($C692:S692)&gt;0,R360+1,0),0)</f>
        <v>0</v>
      </c>
      <c r="T360" s="213">
        <f>IF(T$2&lt;=analysis_period,IF(SUM($C692:T692)&gt;0,S360+1,0),0)</f>
        <v>0</v>
      </c>
      <c r="U360" s="213">
        <f>IF(U$2&lt;=analysis_period,IF(SUM($C692:U692)&gt;0,T360+1,0),0)</f>
        <v>0</v>
      </c>
      <c r="V360" s="213">
        <f>IF(V$2&lt;=analysis_period,IF(SUM($C692:V692)&gt;0,U360+1,0),0)</f>
        <v>0</v>
      </c>
      <c r="W360" s="213">
        <f>IF(W$2&lt;=analysis_period,IF(SUM($C692:W692)&gt;0,V360+1,0),0)</f>
        <v>0</v>
      </c>
      <c r="X360" s="213">
        <f>IF(X$2&lt;=analysis_period,IF(SUM($C692:X692)&gt;0,W360+1,0),0)</f>
        <v>0</v>
      </c>
      <c r="Y360" s="213">
        <f>IF(Y$2&lt;=analysis_period,IF(SUM($C692:Y692)&gt;0,X360+1,0),0)</f>
        <v>0</v>
      </c>
      <c r="Z360" s="213">
        <f>IF(Z$2&lt;=analysis_period,IF(SUM($C692:Z692)&gt;0,Y360+1,0),0)</f>
        <v>0</v>
      </c>
      <c r="AA360" s="213">
        <f>IF(AA$2&lt;=analysis_period,IF(SUM($C692:AA692)&gt;0,Z360+1,0),0)</f>
        <v>0</v>
      </c>
      <c r="AB360" s="213">
        <f>IF(AB$2&lt;=analysis_period,IF(SUM($C692:AB692)&gt;0,AA360+1,0),0)</f>
        <v>0</v>
      </c>
      <c r="AC360" s="213">
        <f>IF(AC$2&lt;=analysis_period,IF(SUM($C692:AC692)&gt;0,AB360+1,0),0)</f>
        <v>0</v>
      </c>
      <c r="AD360" s="213">
        <f>IF(AD$2&lt;=analysis_period,IF(SUM($C692:AD692)&gt;0,AC360+1,0),0)</f>
        <v>0</v>
      </c>
      <c r="AE360" s="213">
        <f>IF(AE$2&lt;=analysis_period,IF(SUM($C692:AE692)&gt;0,AD360+1,0),0)</f>
        <v>0</v>
      </c>
      <c r="AF360" s="213">
        <f>IF(AF$2&lt;=analysis_period,IF(SUM($C692:AF692)&gt;0,AE360+1,0),0)</f>
        <v>0</v>
      </c>
      <c r="AG360" s="213">
        <f>IF(AG$2&lt;=analysis_period,IF(SUM($C692:AG692)&gt;0,AF360+1,0),0)</f>
        <v>0</v>
      </c>
      <c r="AH360" s="213">
        <f>IF(AH$2&lt;=analysis_period,IF(SUM($C692:AH692)&gt;0,AG360+1,0),0)</f>
        <v>0</v>
      </c>
      <c r="AI360" s="213">
        <f>IF(AI$2&lt;=analysis_period,IF(SUM($C692:AI692)&gt;0,AH360+1,0),0)</f>
        <v>0</v>
      </c>
      <c r="AJ360" s="213">
        <f>IF(AJ$2&lt;=analysis_period,IF(SUM($C692:AJ692)&gt;0,AI360+1,0),0)</f>
        <v>0</v>
      </c>
      <c r="AK360" s="213">
        <f>IF(AK$2&lt;=analysis_period,IF(SUM($C692:AK692)&gt;0,AJ360+1,0),0)</f>
        <v>0</v>
      </c>
      <c r="AL360" s="213">
        <f>IF(AL$2&lt;=analysis_period,IF(SUM($C692:AL692)&gt;0,AK360+1,0),0)</f>
        <v>0</v>
      </c>
      <c r="AM360" s="213">
        <f>IF(AM$2&lt;=analysis_period,IF(SUM($C692:AM692)&gt;0,AL360+1,0),0)</f>
        <v>0</v>
      </c>
      <c r="AN360" s="213">
        <f>IF(AN$2&lt;=analysis_period,IF(SUM($C692:AN692)&gt;0,AM360+1,0),0)</f>
        <v>0</v>
      </c>
      <c r="AO360" s="213">
        <f>IF(AO$2&lt;=analysis_period,IF(SUM($C692:AO692)&gt;0,AN360+1,0),0)</f>
        <v>0</v>
      </c>
      <c r="AP360" s="213">
        <f>IF(AP$2&lt;=analysis_period,IF(SUM($C692:AP692)&gt;0,AO360+1,0),0)</f>
        <v>0</v>
      </c>
    </row>
    <row r="361" spans="1:42" x14ac:dyDescent="0.2">
      <c r="A361" s="16">
        <f t="shared" si="144"/>
        <v>6</v>
      </c>
      <c r="B361" s="4">
        <v>0</v>
      </c>
      <c r="C361" s="213">
        <f>IF(C$2&lt;=analysis_period,IF(SUM($C693:C693)&gt;0,B361+1,0),0)</f>
        <v>0</v>
      </c>
      <c r="D361" s="213">
        <f>IF(D$2&lt;=analysis_period,IF(SUM($C693:D693)&gt;0,C361+1,0),0)</f>
        <v>0</v>
      </c>
      <c r="E361" s="213">
        <f>IF(E$2&lt;=analysis_period,IF(SUM($C693:E693)&gt;0,D361+1,0),0)</f>
        <v>0</v>
      </c>
      <c r="F361" s="213">
        <f>IF(F$2&lt;=analysis_period,IF(SUM($C693:F693)&gt;0,E361+1,0),0)</f>
        <v>0</v>
      </c>
      <c r="G361" s="213">
        <f>IF(G$2&lt;=analysis_period,IF(SUM($C693:G693)&gt;0,F361+1,0),0)</f>
        <v>0</v>
      </c>
      <c r="H361" s="213">
        <f>IF(H$2&lt;=analysis_period,IF(SUM($C693:H693)&gt;0,G361+1,0),0)</f>
        <v>0</v>
      </c>
      <c r="I361" s="213">
        <f>IF(I$2&lt;=analysis_period,IF(SUM($C693:I693)&gt;0,H361+1,0),0)</f>
        <v>0</v>
      </c>
      <c r="J361" s="213">
        <f>IF(J$2&lt;=analysis_period,IF(SUM($C693:J693)&gt;0,I361+1,0),0)</f>
        <v>0</v>
      </c>
      <c r="K361" s="213">
        <f>IF(K$2&lt;=analysis_period,IF(SUM($C693:K693)&gt;0,J361+1,0),0)</f>
        <v>0</v>
      </c>
      <c r="L361" s="213">
        <f>IF(L$2&lt;=analysis_period,IF(SUM($C693:L693)&gt;0,K361+1,0),0)</f>
        <v>0</v>
      </c>
      <c r="M361" s="213">
        <f>IF(M$2&lt;=analysis_period,IF(SUM($C693:M693)&gt;0,L361+1,0),0)</f>
        <v>0</v>
      </c>
      <c r="N361" s="213">
        <f>IF(N$2&lt;=analysis_period,IF(SUM($C693:N693)&gt;0,M361+1,0),0)</f>
        <v>0</v>
      </c>
      <c r="O361" s="213">
        <f>IF(O$2&lt;=analysis_period,IF(SUM($C693:O693)&gt;0,N361+1,0),0)</f>
        <v>0</v>
      </c>
      <c r="P361" s="213">
        <f>IF(P$2&lt;=analysis_period,IF(SUM($C693:P693)&gt;0,O361+1,0),0)</f>
        <v>0</v>
      </c>
      <c r="Q361" s="213">
        <f>IF(Q$2&lt;=analysis_period,IF(SUM($C693:Q693)&gt;0,P361+1,0),0)</f>
        <v>0</v>
      </c>
      <c r="R361" s="213">
        <f>IF(R$2&lt;=analysis_period,IF(SUM($C693:R693)&gt;0,Q361+1,0),0)</f>
        <v>0</v>
      </c>
      <c r="S361" s="213">
        <f>IF(S$2&lt;=analysis_period,IF(SUM($C693:S693)&gt;0,R361+1,0),0)</f>
        <v>0</v>
      </c>
      <c r="T361" s="213">
        <f>IF(T$2&lt;=analysis_period,IF(SUM($C693:T693)&gt;0,S361+1,0),0)</f>
        <v>0</v>
      </c>
      <c r="U361" s="213">
        <f>IF(U$2&lt;=analysis_period,IF(SUM($C693:U693)&gt;0,T361+1,0),0)</f>
        <v>0</v>
      </c>
      <c r="V361" s="213">
        <f>IF(V$2&lt;=analysis_period,IF(SUM($C693:V693)&gt;0,U361+1,0),0)</f>
        <v>0</v>
      </c>
      <c r="W361" s="213">
        <f>IF(W$2&lt;=analysis_period,IF(SUM($C693:W693)&gt;0,V361+1,0),0)</f>
        <v>0</v>
      </c>
      <c r="X361" s="213">
        <f>IF(X$2&lt;=analysis_period,IF(SUM($C693:X693)&gt;0,W361+1,0),0)</f>
        <v>0</v>
      </c>
      <c r="Y361" s="213">
        <f>IF(Y$2&lt;=analysis_period,IF(SUM($C693:Y693)&gt;0,X361+1,0),0)</f>
        <v>0</v>
      </c>
      <c r="Z361" s="213">
        <f>IF(Z$2&lt;=analysis_period,IF(SUM($C693:Z693)&gt;0,Y361+1,0),0)</f>
        <v>0</v>
      </c>
      <c r="AA361" s="213">
        <f>IF(AA$2&lt;=analysis_period,IF(SUM($C693:AA693)&gt;0,Z361+1,0),0)</f>
        <v>0</v>
      </c>
      <c r="AB361" s="213">
        <f>IF(AB$2&lt;=analysis_period,IF(SUM($C693:AB693)&gt;0,AA361+1,0),0)</f>
        <v>0</v>
      </c>
      <c r="AC361" s="213">
        <f>IF(AC$2&lt;=analysis_period,IF(SUM($C693:AC693)&gt;0,AB361+1,0),0)</f>
        <v>0</v>
      </c>
      <c r="AD361" s="213">
        <f>IF(AD$2&lt;=analysis_period,IF(SUM($C693:AD693)&gt;0,AC361+1,0),0)</f>
        <v>0</v>
      </c>
      <c r="AE361" s="213">
        <f>IF(AE$2&lt;=analysis_period,IF(SUM($C693:AE693)&gt;0,AD361+1,0),0)</f>
        <v>0</v>
      </c>
      <c r="AF361" s="213">
        <f>IF(AF$2&lt;=analysis_period,IF(SUM($C693:AF693)&gt;0,AE361+1,0),0)</f>
        <v>0</v>
      </c>
      <c r="AG361" s="213">
        <f>IF(AG$2&lt;=analysis_period,IF(SUM($C693:AG693)&gt;0,AF361+1,0),0)</f>
        <v>0</v>
      </c>
      <c r="AH361" s="213">
        <f>IF(AH$2&lt;=analysis_period,IF(SUM($C693:AH693)&gt;0,AG361+1,0),0)</f>
        <v>0</v>
      </c>
      <c r="AI361" s="213">
        <f>IF(AI$2&lt;=analysis_period,IF(SUM($C693:AI693)&gt;0,AH361+1,0),0)</f>
        <v>0</v>
      </c>
      <c r="AJ361" s="213">
        <f>IF(AJ$2&lt;=analysis_period,IF(SUM($C693:AJ693)&gt;0,AI361+1,0),0)</f>
        <v>0</v>
      </c>
      <c r="AK361" s="213">
        <f>IF(AK$2&lt;=analysis_period,IF(SUM($C693:AK693)&gt;0,AJ361+1,0),0)</f>
        <v>0</v>
      </c>
      <c r="AL361" s="213">
        <f>IF(AL$2&lt;=analysis_period,IF(SUM($C693:AL693)&gt;0,AK361+1,0),0)</f>
        <v>0</v>
      </c>
      <c r="AM361" s="213">
        <f>IF(AM$2&lt;=analysis_period,IF(SUM($C693:AM693)&gt;0,AL361+1,0),0)</f>
        <v>0</v>
      </c>
      <c r="AN361" s="213">
        <f>IF(AN$2&lt;=analysis_period,IF(SUM($C693:AN693)&gt;0,AM361+1,0),0)</f>
        <v>0</v>
      </c>
      <c r="AO361" s="213">
        <f>IF(AO$2&lt;=analysis_period,IF(SUM($C693:AO693)&gt;0,AN361+1,0),0)</f>
        <v>0</v>
      </c>
      <c r="AP361" s="213">
        <f>IF(AP$2&lt;=analysis_period,IF(SUM($C693:AP693)&gt;0,AO361+1,0),0)</f>
        <v>0</v>
      </c>
    </row>
    <row r="362" spans="1:42" x14ac:dyDescent="0.2">
      <c r="A362" s="16">
        <f t="shared" si="144"/>
        <v>7</v>
      </c>
      <c r="B362" s="4">
        <v>0</v>
      </c>
      <c r="C362" s="213">
        <f>IF(C$2&lt;=analysis_period,IF(SUM($C694:C694)&gt;0,B362+1,0),0)</f>
        <v>0</v>
      </c>
      <c r="D362" s="213">
        <f>IF(D$2&lt;=analysis_period,IF(SUM($C694:D694)&gt;0,C362+1,0),0)</f>
        <v>0</v>
      </c>
      <c r="E362" s="213">
        <f>IF(E$2&lt;=analysis_period,IF(SUM($C694:E694)&gt;0,D362+1,0),0)</f>
        <v>0</v>
      </c>
      <c r="F362" s="213">
        <f>IF(F$2&lt;=analysis_period,IF(SUM($C694:F694)&gt;0,E362+1,0),0)</f>
        <v>0</v>
      </c>
      <c r="G362" s="213">
        <f>IF(G$2&lt;=analysis_period,IF(SUM($C694:G694)&gt;0,F362+1,0),0)</f>
        <v>0</v>
      </c>
      <c r="H362" s="213">
        <f>IF(H$2&lt;=analysis_period,IF(SUM($C694:H694)&gt;0,G362+1,0),0)</f>
        <v>0</v>
      </c>
      <c r="I362" s="213">
        <f>IF(I$2&lt;=analysis_period,IF(SUM($C694:I694)&gt;0,H362+1,0),0)</f>
        <v>0</v>
      </c>
      <c r="J362" s="213">
        <f>IF(J$2&lt;=analysis_period,IF(SUM($C694:J694)&gt;0,I362+1,0),0)</f>
        <v>0</v>
      </c>
      <c r="K362" s="213">
        <f>IF(K$2&lt;=analysis_period,IF(SUM($C694:K694)&gt;0,J362+1,0),0)</f>
        <v>0</v>
      </c>
      <c r="L362" s="213">
        <f>IF(L$2&lt;=analysis_period,IF(SUM($C694:L694)&gt;0,K362+1,0),0)</f>
        <v>0</v>
      </c>
      <c r="M362" s="213">
        <f>IF(M$2&lt;=analysis_period,IF(SUM($C694:M694)&gt;0,L362+1,0),0)</f>
        <v>0</v>
      </c>
      <c r="N362" s="213">
        <f>IF(N$2&lt;=analysis_period,IF(SUM($C694:N694)&gt;0,M362+1,0),0)</f>
        <v>0</v>
      </c>
      <c r="O362" s="213">
        <f>IF(O$2&lt;=analysis_period,IF(SUM($C694:O694)&gt;0,N362+1,0),0)</f>
        <v>0</v>
      </c>
      <c r="P362" s="213">
        <f>IF(P$2&lt;=analysis_period,IF(SUM($C694:P694)&gt;0,O362+1,0),0)</f>
        <v>0</v>
      </c>
      <c r="Q362" s="213">
        <f>IF(Q$2&lt;=analysis_period,IF(SUM($C694:Q694)&gt;0,P362+1,0),0)</f>
        <v>0</v>
      </c>
      <c r="R362" s="213">
        <f>IF(R$2&lt;=analysis_period,IF(SUM($C694:R694)&gt;0,Q362+1,0),0)</f>
        <v>0</v>
      </c>
      <c r="S362" s="213">
        <f>IF(S$2&lt;=analysis_period,IF(SUM($C694:S694)&gt;0,R362+1,0),0)</f>
        <v>0</v>
      </c>
      <c r="T362" s="213">
        <f>IF(T$2&lt;=analysis_period,IF(SUM($C694:T694)&gt;0,S362+1,0),0)</f>
        <v>0</v>
      </c>
      <c r="U362" s="213">
        <f>IF(U$2&lt;=analysis_period,IF(SUM($C694:U694)&gt;0,T362+1,0),0)</f>
        <v>0</v>
      </c>
      <c r="V362" s="213">
        <f>IF(V$2&lt;=analysis_period,IF(SUM($C694:V694)&gt;0,U362+1,0),0)</f>
        <v>0</v>
      </c>
      <c r="W362" s="213">
        <f>IF(W$2&lt;=analysis_period,IF(SUM($C694:W694)&gt;0,V362+1,0),0)</f>
        <v>0</v>
      </c>
      <c r="X362" s="213">
        <f>IF(X$2&lt;=analysis_period,IF(SUM($C694:X694)&gt;0,W362+1,0),0)</f>
        <v>0</v>
      </c>
      <c r="Y362" s="213">
        <f>IF(Y$2&lt;=analysis_period,IF(SUM($C694:Y694)&gt;0,X362+1,0),0)</f>
        <v>0</v>
      </c>
      <c r="Z362" s="213">
        <f>IF(Z$2&lt;=analysis_period,IF(SUM($C694:Z694)&gt;0,Y362+1,0),0)</f>
        <v>0</v>
      </c>
      <c r="AA362" s="213">
        <f>IF(AA$2&lt;=analysis_period,IF(SUM($C694:AA694)&gt;0,Z362+1,0),0)</f>
        <v>0</v>
      </c>
      <c r="AB362" s="213">
        <f>IF(AB$2&lt;=analysis_period,IF(SUM($C694:AB694)&gt;0,AA362+1,0),0)</f>
        <v>0</v>
      </c>
      <c r="AC362" s="213">
        <f>IF(AC$2&lt;=analysis_period,IF(SUM($C694:AC694)&gt;0,AB362+1,0),0)</f>
        <v>0</v>
      </c>
      <c r="AD362" s="213">
        <f>IF(AD$2&lt;=analysis_period,IF(SUM($C694:AD694)&gt;0,AC362+1,0),0)</f>
        <v>0</v>
      </c>
      <c r="AE362" s="213">
        <f>IF(AE$2&lt;=analysis_period,IF(SUM($C694:AE694)&gt;0,AD362+1,0),0)</f>
        <v>0</v>
      </c>
      <c r="AF362" s="213">
        <f>IF(AF$2&lt;=analysis_period,IF(SUM($C694:AF694)&gt;0,AE362+1,0),0)</f>
        <v>0</v>
      </c>
      <c r="AG362" s="213">
        <f>IF(AG$2&lt;=analysis_period,IF(SUM($C694:AG694)&gt;0,AF362+1,0),0)</f>
        <v>0</v>
      </c>
      <c r="AH362" s="213">
        <f>IF(AH$2&lt;=analysis_period,IF(SUM($C694:AH694)&gt;0,AG362+1,0),0)</f>
        <v>0</v>
      </c>
      <c r="AI362" s="213">
        <f>IF(AI$2&lt;=analysis_period,IF(SUM($C694:AI694)&gt;0,AH362+1,0),0)</f>
        <v>0</v>
      </c>
      <c r="AJ362" s="213">
        <f>IF(AJ$2&lt;=analysis_period,IF(SUM($C694:AJ694)&gt;0,AI362+1,0),0)</f>
        <v>0</v>
      </c>
      <c r="AK362" s="213">
        <f>IF(AK$2&lt;=analysis_period,IF(SUM($C694:AK694)&gt;0,AJ362+1,0),0)</f>
        <v>0</v>
      </c>
      <c r="AL362" s="213">
        <f>IF(AL$2&lt;=analysis_period,IF(SUM($C694:AL694)&gt;0,AK362+1,0),0)</f>
        <v>0</v>
      </c>
      <c r="AM362" s="213">
        <f>IF(AM$2&lt;=analysis_period,IF(SUM($C694:AM694)&gt;0,AL362+1,0),0)</f>
        <v>0</v>
      </c>
      <c r="AN362" s="213">
        <f>IF(AN$2&lt;=analysis_period,IF(SUM($C694:AN694)&gt;0,AM362+1,0),0)</f>
        <v>0</v>
      </c>
      <c r="AO362" s="213">
        <f>IF(AO$2&lt;=analysis_period,IF(SUM($C694:AO694)&gt;0,AN362+1,0),0)</f>
        <v>0</v>
      </c>
      <c r="AP362" s="213">
        <f>IF(AP$2&lt;=analysis_period,IF(SUM($C694:AP694)&gt;0,AO362+1,0),0)</f>
        <v>0</v>
      </c>
    </row>
    <row r="363" spans="1:42" x14ac:dyDescent="0.2">
      <c r="A363" s="16">
        <f t="shared" si="144"/>
        <v>8</v>
      </c>
      <c r="B363" s="4">
        <v>0</v>
      </c>
      <c r="C363" s="213">
        <f>IF(C$2&lt;=analysis_period,IF(SUM($C695:C695)&gt;0,B363+1,0),0)</f>
        <v>0</v>
      </c>
      <c r="D363" s="213">
        <f>IF(D$2&lt;=analysis_period,IF(SUM($C695:D695)&gt;0,C363+1,0),0)</f>
        <v>0</v>
      </c>
      <c r="E363" s="213">
        <f>IF(E$2&lt;=analysis_period,IF(SUM($C695:E695)&gt;0,D363+1,0),0)</f>
        <v>0</v>
      </c>
      <c r="F363" s="213">
        <f>IF(F$2&lt;=analysis_period,IF(SUM($C695:F695)&gt;0,E363+1,0),0)</f>
        <v>0</v>
      </c>
      <c r="G363" s="213">
        <f>IF(G$2&lt;=analysis_period,IF(SUM($C695:G695)&gt;0,F363+1,0),0)</f>
        <v>0</v>
      </c>
      <c r="H363" s="213">
        <f>IF(H$2&lt;=analysis_period,IF(SUM($C695:H695)&gt;0,G363+1,0),0)</f>
        <v>0</v>
      </c>
      <c r="I363" s="213">
        <f>IF(I$2&lt;=analysis_period,IF(SUM($C695:I695)&gt;0,H363+1,0),0)</f>
        <v>0</v>
      </c>
      <c r="J363" s="213">
        <f>IF(J$2&lt;=analysis_period,IF(SUM($C695:J695)&gt;0,I363+1,0),0)</f>
        <v>0</v>
      </c>
      <c r="K363" s="213">
        <f>IF(K$2&lt;=analysis_period,IF(SUM($C695:K695)&gt;0,J363+1,0),0)</f>
        <v>0</v>
      </c>
      <c r="L363" s="213">
        <f>IF(L$2&lt;=analysis_period,IF(SUM($C695:L695)&gt;0,K363+1,0),0)</f>
        <v>0</v>
      </c>
      <c r="M363" s="213">
        <f>IF(M$2&lt;=analysis_period,IF(SUM($C695:M695)&gt;0,L363+1,0),0)</f>
        <v>0</v>
      </c>
      <c r="N363" s="213">
        <f>IF(N$2&lt;=analysis_period,IF(SUM($C695:N695)&gt;0,M363+1,0),0)</f>
        <v>0</v>
      </c>
      <c r="O363" s="213">
        <f>IF(O$2&lt;=analysis_period,IF(SUM($C695:O695)&gt;0,N363+1,0),0)</f>
        <v>0</v>
      </c>
      <c r="P363" s="213">
        <f>IF(P$2&lt;=analysis_period,IF(SUM($C695:P695)&gt;0,O363+1,0),0)</f>
        <v>0</v>
      </c>
      <c r="Q363" s="213">
        <f>IF(Q$2&lt;=analysis_period,IF(SUM($C695:Q695)&gt;0,P363+1,0),0)</f>
        <v>0</v>
      </c>
      <c r="R363" s="213">
        <f>IF(R$2&lt;=analysis_period,IF(SUM($C695:R695)&gt;0,Q363+1,0),0)</f>
        <v>0</v>
      </c>
      <c r="S363" s="213">
        <f>IF(S$2&lt;=analysis_period,IF(SUM($C695:S695)&gt;0,R363+1,0),0)</f>
        <v>0</v>
      </c>
      <c r="T363" s="213">
        <f>IF(T$2&lt;=analysis_period,IF(SUM($C695:T695)&gt;0,S363+1,0),0)</f>
        <v>0</v>
      </c>
      <c r="U363" s="213">
        <f>IF(U$2&lt;=analysis_period,IF(SUM($C695:U695)&gt;0,T363+1,0),0)</f>
        <v>0</v>
      </c>
      <c r="V363" s="213">
        <f>IF(V$2&lt;=analysis_period,IF(SUM($C695:V695)&gt;0,U363+1,0),0)</f>
        <v>0</v>
      </c>
      <c r="W363" s="213">
        <f>IF(W$2&lt;=analysis_period,IF(SUM($C695:W695)&gt;0,V363+1,0),0)</f>
        <v>0</v>
      </c>
      <c r="X363" s="213">
        <f>IF(X$2&lt;=analysis_period,IF(SUM($C695:X695)&gt;0,W363+1,0),0)</f>
        <v>0</v>
      </c>
      <c r="Y363" s="213">
        <f>IF(Y$2&lt;=analysis_period,IF(SUM($C695:Y695)&gt;0,X363+1,0),0)</f>
        <v>0</v>
      </c>
      <c r="Z363" s="213">
        <f>IF(Z$2&lt;=analysis_period,IF(SUM($C695:Z695)&gt;0,Y363+1,0),0)</f>
        <v>0</v>
      </c>
      <c r="AA363" s="213">
        <f>IF(AA$2&lt;=analysis_period,IF(SUM($C695:AA695)&gt;0,Z363+1,0),0)</f>
        <v>0</v>
      </c>
      <c r="AB363" s="213">
        <f>IF(AB$2&lt;=analysis_period,IF(SUM($C695:AB695)&gt;0,AA363+1,0),0)</f>
        <v>0</v>
      </c>
      <c r="AC363" s="213">
        <f>IF(AC$2&lt;=analysis_period,IF(SUM($C695:AC695)&gt;0,AB363+1,0),0)</f>
        <v>0</v>
      </c>
      <c r="AD363" s="213">
        <f>IF(AD$2&lt;=analysis_period,IF(SUM($C695:AD695)&gt;0,AC363+1,0),0)</f>
        <v>0</v>
      </c>
      <c r="AE363" s="213">
        <f>IF(AE$2&lt;=analysis_period,IF(SUM($C695:AE695)&gt;0,AD363+1,0),0)</f>
        <v>0</v>
      </c>
      <c r="AF363" s="213">
        <f>IF(AF$2&lt;=analysis_period,IF(SUM($C695:AF695)&gt;0,AE363+1,0),0)</f>
        <v>0</v>
      </c>
      <c r="AG363" s="213">
        <f>IF(AG$2&lt;=analysis_period,IF(SUM($C695:AG695)&gt;0,AF363+1,0),0)</f>
        <v>0</v>
      </c>
      <c r="AH363" s="213">
        <f>IF(AH$2&lt;=analysis_period,IF(SUM($C695:AH695)&gt;0,AG363+1,0),0)</f>
        <v>0</v>
      </c>
      <c r="AI363" s="213">
        <f>IF(AI$2&lt;=analysis_period,IF(SUM($C695:AI695)&gt;0,AH363+1,0),0)</f>
        <v>0</v>
      </c>
      <c r="AJ363" s="213">
        <f>IF(AJ$2&lt;=analysis_period,IF(SUM($C695:AJ695)&gt;0,AI363+1,0),0)</f>
        <v>0</v>
      </c>
      <c r="AK363" s="213">
        <f>IF(AK$2&lt;=analysis_period,IF(SUM($C695:AK695)&gt;0,AJ363+1,0),0)</f>
        <v>0</v>
      </c>
      <c r="AL363" s="213">
        <f>IF(AL$2&lt;=analysis_period,IF(SUM($C695:AL695)&gt;0,AK363+1,0),0)</f>
        <v>0</v>
      </c>
      <c r="AM363" s="213">
        <f>IF(AM$2&lt;=analysis_period,IF(SUM($C695:AM695)&gt;0,AL363+1,0),0)</f>
        <v>0</v>
      </c>
      <c r="AN363" s="213">
        <f>IF(AN$2&lt;=analysis_period,IF(SUM($C695:AN695)&gt;0,AM363+1,0),0)</f>
        <v>0</v>
      </c>
      <c r="AO363" s="213">
        <f>IF(AO$2&lt;=analysis_period,IF(SUM($C695:AO695)&gt;0,AN363+1,0),0)</f>
        <v>0</v>
      </c>
      <c r="AP363" s="213">
        <f>IF(AP$2&lt;=analysis_period,IF(SUM($C695:AP695)&gt;0,AO363+1,0),0)</f>
        <v>0</v>
      </c>
    </row>
    <row r="364" spans="1:42" x14ac:dyDescent="0.2">
      <c r="A364" s="16">
        <f>A363+1</f>
        <v>9</v>
      </c>
      <c r="B364" s="4">
        <v>0</v>
      </c>
      <c r="C364" s="213">
        <f>IF(C$2&lt;=analysis_period,IF(SUM($C696:C696)&gt;0,B364+1,0),0)</f>
        <v>0</v>
      </c>
      <c r="D364" s="213">
        <f>IF(D$2&lt;=analysis_period,IF(SUM($C696:D696)&gt;0,C364+1,0),0)</f>
        <v>0</v>
      </c>
      <c r="E364" s="213">
        <f>IF(E$2&lt;=analysis_period,IF(SUM($C696:E696)&gt;0,D364+1,0),0)</f>
        <v>0</v>
      </c>
      <c r="F364" s="213">
        <f>IF(F$2&lt;=analysis_period,IF(SUM($C696:F696)&gt;0,E364+1,0),0)</f>
        <v>0</v>
      </c>
      <c r="G364" s="213">
        <f>IF(G$2&lt;=analysis_period,IF(SUM($C696:G696)&gt;0,F364+1,0),0)</f>
        <v>0</v>
      </c>
      <c r="H364" s="213">
        <f>IF(H$2&lt;=analysis_period,IF(SUM($C696:H696)&gt;0,G364+1,0),0)</f>
        <v>0</v>
      </c>
      <c r="I364" s="213">
        <f>IF(I$2&lt;=analysis_period,IF(SUM($C696:I696)&gt;0,H364+1,0),0)</f>
        <v>0</v>
      </c>
      <c r="J364" s="213">
        <f>IF(J$2&lt;=analysis_period,IF(SUM($C696:J696)&gt;0,I364+1,0),0)</f>
        <v>0</v>
      </c>
      <c r="K364" s="213">
        <f>IF(K$2&lt;=analysis_period,IF(SUM($C696:K696)&gt;0,J364+1,0),0)</f>
        <v>0</v>
      </c>
      <c r="L364" s="213">
        <f>IF(L$2&lt;=analysis_period,IF(SUM($C696:L696)&gt;0,K364+1,0),0)</f>
        <v>0</v>
      </c>
      <c r="M364" s="213">
        <f>IF(M$2&lt;=analysis_period,IF(SUM($C696:M696)&gt;0,L364+1,0),0)</f>
        <v>0</v>
      </c>
      <c r="N364" s="213">
        <f>IF(N$2&lt;=analysis_period,IF(SUM($C696:N696)&gt;0,M364+1,0),0)</f>
        <v>0</v>
      </c>
      <c r="O364" s="213">
        <f>IF(O$2&lt;=analysis_period,IF(SUM($C696:O696)&gt;0,N364+1,0),0)</f>
        <v>0</v>
      </c>
      <c r="P364" s="213">
        <f>IF(P$2&lt;=analysis_period,IF(SUM($C696:P696)&gt;0,O364+1,0),0)</f>
        <v>0</v>
      </c>
      <c r="Q364" s="213">
        <f>IF(Q$2&lt;=analysis_period,IF(SUM($C696:Q696)&gt;0,P364+1,0),0)</f>
        <v>0</v>
      </c>
      <c r="R364" s="213">
        <f>IF(R$2&lt;=analysis_period,IF(SUM($C696:R696)&gt;0,Q364+1,0),0)</f>
        <v>0</v>
      </c>
      <c r="S364" s="213">
        <f>IF(S$2&lt;=analysis_period,IF(SUM($C696:S696)&gt;0,R364+1,0),0)</f>
        <v>0</v>
      </c>
      <c r="T364" s="213">
        <f>IF(T$2&lt;=analysis_period,IF(SUM($C696:T696)&gt;0,S364+1,0),0)</f>
        <v>0</v>
      </c>
      <c r="U364" s="213">
        <f>IF(U$2&lt;=analysis_period,IF(SUM($C696:U696)&gt;0,T364+1,0),0)</f>
        <v>0</v>
      </c>
      <c r="V364" s="213">
        <f>IF(V$2&lt;=analysis_period,IF(SUM($C696:V696)&gt;0,U364+1,0),0)</f>
        <v>0</v>
      </c>
      <c r="W364" s="213">
        <f>IF(W$2&lt;=analysis_period,IF(SUM($C696:W696)&gt;0,V364+1,0),0)</f>
        <v>0</v>
      </c>
      <c r="X364" s="213">
        <f>IF(X$2&lt;=analysis_period,IF(SUM($C696:X696)&gt;0,W364+1,0),0)</f>
        <v>0</v>
      </c>
      <c r="Y364" s="213">
        <f>IF(Y$2&lt;=analysis_period,IF(SUM($C696:Y696)&gt;0,X364+1,0),0)</f>
        <v>0</v>
      </c>
      <c r="Z364" s="213">
        <f>IF(Z$2&lt;=analysis_period,IF(SUM($C696:Z696)&gt;0,Y364+1,0),0)</f>
        <v>0</v>
      </c>
      <c r="AA364" s="213">
        <f>IF(AA$2&lt;=analysis_period,IF(SUM($C696:AA696)&gt;0,Z364+1,0),0)</f>
        <v>0</v>
      </c>
      <c r="AB364" s="213">
        <f>IF(AB$2&lt;=analysis_period,IF(SUM($C696:AB696)&gt;0,AA364+1,0),0)</f>
        <v>0</v>
      </c>
      <c r="AC364" s="213">
        <f>IF(AC$2&lt;=analysis_period,IF(SUM($C696:AC696)&gt;0,AB364+1,0),0)</f>
        <v>0</v>
      </c>
      <c r="AD364" s="213">
        <f>IF(AD$2&lt;=analysis_period,IF(SUM($C696:AD696)&gt;0,AC364+1,0),0)</f>
        <v>0</v>
      </c>
      <c r="AE364" s="213">
        <f>IF(AE$2&lt;=analysis_period,IF(SUM($C696:AE696)&gt;0,AD364+1,0),0)</f>
        <v>0</v>
      </c>
      <c r="AF364" s="213">
        <f>IF(AF$2&lt;=analysis_period,IF(SUM($C696:AF696)&gt;0,AE364+1,0),0)</f>
        <v>0</v>
      </c>
      <c r="AG364" s="213">
        <f>IF(AG$2&lt;=analysis_period,IF(SUM($C696:AG696)&gt;0,AF364+1,0),0)</f>
        <v>0</v>
      </c>
      <c r="AH364" s="213">
        <f>IF(AH$2&lt;=analysis_period,IF(SUM($C696:AH696)&gt;0,AG364+1,0),0)</f>
        <v>0</v>
      </c>
      <c r="AI364" s="213">
        <f>IF(AI$2&lt;=analysis_period,IF(SUM($C696:AI696)&gt;0,AH364+1,0),0)</f>
        <v>0</v>
      </c>
      <c r="AJ364" s="213">
        <f>IF(AJ$2&lt;=analysis_period,IF(SUM($C696:AJ696)&gt;0,AI364+1,0),0)</f>
        <v>0</v>
      </c>
      <c r="AK364" s="213">
        <f>IF(AK$2&lt;=analysis_period,IF(SUM($C696:AK696)&gt;0,AJ364+1,0),0)</f>
        <v>0</v>
      </c>
      <c r="AL364" s="213">
        <f>IF(AL$2&lt;=analysis_period,IF(SUM($C696:AL696)&gt;0,AK364+1,0),0)</f>
        <v>0</v>
      </c>
      <c r="AM364" s="213">
        <f>IF(AM$2&lt;=analysis_period,IF(SUM($C696:AM696)&gt;0,AL364+1,0),0)</f>
        <v>0</v>
      </c>
      <c r="AN364" s="213">
        <f>IF(AN$2&lt;=analysis_period,IF(SUM($C696:AN696)&gt;0,AM364+1,0),0)</f>
        <v>0</v>
      </c>
      <c r="AO364" s="213">
        <f>IF(AO$2&lt;=analysis_period,IF(SUM($C696:AO696)&gt;0,AN364+1,0),0)</f>
        <v>0</v>
      </c>
      <c r="AP364" s="213">
        <f>IF(AP$2&lt;=analysis_period,IF(SUM($C696:AP696)&gt;0,AO364+1,0),0)</f>
        <v>0</v>
      </c>
    </row>
    <row r="365" spans="1:42" x14ac:dyDescent="0.2">
      <c r="A365" s="16">
        <f t="shared" si="144"/>
        <v>10</v>
      </c>
      <c r="B365" s="4">
        <v>0</v>
      </c>
      <c r="C365" s="213">
        <f>IF(C$2&lt;=analysis_period,IF(SUM($C697:C697)&gt;0,B365+1,0),0)</f>
        <v>0</v>
      </c>
      <c r="D365" s="213">
        <f>IF(D$2&lt;=analysis_period,IF(SUM($C697:D697)&gt;0,C365+1,0),0)</f>
        <v>0</v>
      </c>
      <c r="E365" s="213">
        <f>IF(E$2&lt;=analysis_period,IF(SUM($C697:E697)&gt;0,D365+1,0),0)</f>
        <v>0</v>
      </c>
      <c r="F365" s="213">
        <f>IF(F$2&lt;=analysis_period,IF(SUM($C697:F697)&gt;0,E365+1,0),0)</f>
        <v>0</v>
      </c>
      <c r="G365" s="213">
        <f>IF(G$2&lt;=analysis_period,IF(SUM($C697:G697)&gt;0,F365+1,0),0)</f>
        <v>0</v>
      </c>
      <c r="H365" s="213">
        <f>IF(H$2&lt;=analysis_period,IF(SUM($C697:H697)&gt;0,G365+1,0),0)</f>
        <v>0</v>
      </c>
      <c r="I365" s="213">
        <f>IF(I$2&lt;=analysis_period,IF(SUM($C697:I697)&gt;0,H365+1,0),0)</f>
        <v>0</v>
      </c>
      <c r="J365" s="213">
        <f>IF(J$2&lt;=analysis_period,IF(SUM($C697:J697)&gt;0,I365+1,0),0)</f>
        <v>0</v>
      </c>
      <c r="K365" s="213">
        <f>IF(K$2&lt;=analysis_period,IF(SUM($C697:K697)&gt;0,J365+1,0),0)</f>
        <v>0</v>
      </c>
      <c r="L365" s="213">
        <f>IF(L$2&lt;=analysis_period,IF(SUM($C697:L697)&gt;0,K365+1,0),0)</f>
        <v>0</v>
      </c>
      <c r="M365" s="213">
        <f>IF(M$2&lt;=analysis_period,IF(SUM($C697:M697)&gt;0,L365+1,0),0)</f>
        <v>0</v>
      </c>
      <c r="N365" s="213">
        <f>IF(N$2&lt;=analysis_period,IF(SUM($C697:N697)&gt;0,M365+1,0),0)</f>
        <v>0</v>
      </c>
      <c r="O365" s="213">
        <f>IF(O$2&lt;=analysis_period,IF(SUM($C697:O697)&gt;0,N365+1,0),0)</f>
        <v>0</v>
      </c>
      <c r="P365" s="213">
        <f>IF(P$2&lt;=analysis_period,IF(SUM($C697:P697)&gt;0,O365+1,0),0)</f>
        <v>0</v>
      </c>
      <c r="Q365" s="213">
        <f>IF(Q$2&lt;=analysis_period,IF(SUM($C697:Q697)&gt;0,P365+1,0),0)</f>
        <v>0</v>
      </c>
      <c r="R365" s="213">
        <f>IF(R$2&lt;=analysis_period,IF(SUM($C697:R697)&gt;0,Q365+1,0),0)</f>
        <v>0</v>
      </c>
      <c r="S365" s="213">
        <f>IF(S$2&lt;=analysis_period,IF(SUM($C697:S697)&gt;0,R365+1,0),0)</f>
        <v>0</v>
      </c>
      <c r="T365" s="213">
        <f>IF(T$2&lt;=analysis_period,IF(SUM($C697:T697)&gt;0,S365+1,0),0)</f>
        <v>0</v>
      </c>
      <c r="U365" s="213">
        <f>IF(U$2&lt;=analysis_period,IF(SUM($C697:U697)&gt;0,T365+1,0),0)</f>
        <v>0</v>
      </c>
      <c r="V365" s="213">
        <f>IF(V$2&lt;=analysis_period,IF(SUM($C697:V697)&gt;0,U365+1,0),0)</f>
        <v>0</v>
      </c>
      <c r="W365" s="213">
        <f>IF(W$2&lt;=analysis_period,IF(SUM($C697:W697)&gt;0,V365+1,0),0)</f>
        <v>0</v>
      </c>
      <c r="X365" s="213">
        <f>IF(X$2&lt;=analysis_period,IF(SUM($C697:X697)&gt;0,W365+1,0),0)</f>
        <v>0</v>
      </c>
      <c r="Y365" s="213">
        <f>IF(Y$2&lt;=analysis_period,IF(SUM($C697:Y697)&gt;0,X365+1,0),0)</f>
        <v>0</v>
      </c>
      <c r="Z365" s="213">
        <f>IF(Z$2&lt;=analysis_period,IF(SUM($C697:Z697)&gt;0,Y365+1,0),0)</f>
        <v>0</v>
      </c>
      <c r="AA365" s="213">
        <f>IF(AA$2&lt;=analysis_period,IF(SUM($C697:AA697)&gt;0,Z365+1,0),0)</f>
        <v>0</v>
      </c>
      <c r="AB365" s="213">
        <f>IF(AB$2&lt;=analysis_period,IF(SUM($C697:AB697)&gt;0,AA365+1,0),0)</f>
        <v>0</v>
      </c>
      <c r="AC365" s="213">
        <f>IF(AC$2&lt;=analysis_period,IF(SUM($C697:AC697)&gt;0,AB365+1,0),0)</f>
        <v>0</v>
      </c>
      <c r="AD365" s="213">
        <f>IF(AD$2&lt;=analysis_period,IF(SUM($C697:AD697)&gt;0,AC365+1,0),0)</f>
        <v>0</v>
      </c>
      <c r="AE365" s="213">
        <f>IF(AE$2&lt;=analysis_period,IF(SUM($C697:AE697)&gt;0,AD365+1,0),0)</f>
        <v>0</v>
      </c>
      <c r="AF365" s="213">
        <f>IF(AF$2&lt;=analysis_period,IF(SUM($C697:AF697)&gt;0,AE365+1,0),0)</f>
        <v>0</v>
      </c>
      <c r="AG365" s="213">
        <f>IF(AG$2&lt;=analysis_period,IF(SUM($C697:AG697)&gt;0,AF365+1,0),0)</f>
        <v>0</v>
      </c>
      <c r="AH365" s="213">
        <f>IF(AH$2&lt;=analysis_period,IF(SUM($C697:AH697)&gt;0,AG365+1,0),0)</f>
        <v>0</v>
      </c>
      <c r="AI365" s="213">
        <f>IF(AI$2&lt;=analysis_period,IF(SUM($C697:AI697)&gt;0,AH365+1,0),0)</f>
        <v>0</v>
      </c>
      <c r="AJ365" s="213">
        <f>IF(AJ$2&lt;=analysis_period,IF(SUM($C697:AJ697)&gt;0,AI365+1,0),0)</f>
        <v>0</v>
      </c>
      <c r="AK365" s="213">
        <f>IF(AK$2&lt;=analysis_period,IF(SUM($C697:AK697)&gt;0,AJ365+1,0),0)</f>
        <v>0</v>
      </c>
      <c r="AL365" s="213">
        <f>IF(AL$2&lt;=analysis_period,IF(SUM($C697:AL697)&gt;0,AK365+1,0),0)</f>
        <v>0</v>
      </c>
      <c r="AM365" s="213">
        <f>IF(AM$2&lt;=analysis_period,IF(SUM($C697:AM697)&gt;0,AL365+1,0),0)</f>
        <v>0</v>
      </c>
      <c r="AN365" s="213">
        <f>IF(AN$2&lt;=analysis_period,IF(SUM($C697:AN697)&gt;0,AM365+1,0),0)</f>
        <v>0</v>
      </c>
      <c r="AO365" s="213">
        <f>IF(AO$2&lt;=analysis_period,IF(SUM($C697:AO697)&gt;0,AN365+1,0),0)</f>
        <v>0</v>
      </c>
      <c r="AP365" s="213">
        <f>IF(AP$2&lt;=analysis_period,IF(SUM($C697:AP697)&gt;0,AO365+1,0),0)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LOOKUP(C356,$B$300:$AP$300,$B$301:$AP$301)/100*$B688</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LOOKUP(C357,$B$300:$AP$300,$B$301:$AP$301)/100*$B689</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LOOKUP(C358,$B$300:$AP$300,$B$301:$AP$301)/100*$B690</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LOOKUP(C359,$B$300:$AP$300,$B$301:$AP$301)/100*$B691</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LOOKUP(C360,$B$300:$AP$300,$B$301:$AP$301)/100*$B692</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LOOKUP(C361,$B$300:$AP$300,$B$301:$AP$301)/100*$B693</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LOOKUP(C362,$B$300:$AP$300,$B$301:$AP$301)/100*$B694</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LOOKUP(C363,$B$300:$AP$300,$B$301:$AP$301)/100*$B695</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LOOKUP(C364,$B$300:$AP$300,$B$301:$AP$301)/100*$B696</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LOOKUP(C365,$B$300:$AP$300,$B$301:$AP$301)/100*$B697</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06" t="s">
        <v>65</v>
      </c>
      <c r="H381" s="407"/>
      <c r="I381" s="407"/>
      <c r="J381" s="408"/>
      <c r="K381" s="409" t="s">
        <v>66</v>
      </c>
      <c r="L381" s="410"/>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IF(Inputs!$C$144=0,0,depr_alloc_macrs_5_percent*100/Inputs!$C$144)</f>
        <v>0</v>
      </c>
      <c r="C383" s="162">
        <f>-$B$102*depr_alloc_macrs_5_percent/100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IF(Inputs!$C$144=0,0,depr_alloc_macrs_15_percent*100/Inputs!$C$144)</f>
        <v>0</v>
      </c>
      <c r="C384" s="162">
        <f>-$B$102*depr_alloc_macrs_15_percent/100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IF(Inputs!$C$144=0,0,depr_alloc_sl_5_percent*100/Inputs!$C$144)</f>
        <v>0</v>
      </c>
      <c r="C385" s="162">
        <f>-$B$102*depr_alloc_sl_5_percent/100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IF(Inputs!$C$144=0,0,depr_alloc_sl_15_percent*100/Inputs!$C$144)</f>
        <v>0</v>
      </c>
      <c r="C386" s="162">
        <f>-$B$102*depr_alloc_sl_15_percent/100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IF(Inputs!$C$144=0,0,depr_alloc_sl_20_percent*100/Inputs!$C$144)</f>
        <v>0</v>
      </c>
      <c r="C387" s="162">
        <f>-$B$102*depr_alloc_sl_20_percent/100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IF(Inputs!$C$144=0,0,depr_alloc_sl_39_percent*100/Inputs!$C$144)</f>
        <v>0</v>
      </c>
      <c r="C388" s="162">
        <f>-$B$102*depr_alloc_sl_39_percent/100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335</v>
      </c>
      <c r="B389" s="284">
        <f>IF(Inputs!$C$144=0,0,depr_alloc_custom_percent*100/Inputs!$C$144)</f>
        <v>0</v>
      </c>
      <c r="C389" s="163">
        <f>-$B$102*depr_alloc_custom_percent/100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335</v>
      </c>
      <c r="B422" s="227">
        <f t="array" ref="B422">SUM(IF(ISNUMBER(C422:AP422),C422:AP422))</f>
        <v>0</v>
      </c>
      <c r="C422" s="224">
        <f t="array" ref="C422:AP422">Inputs!D199:AQ199</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335</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LOOKUP(C441,$B$436:$AP$436,$B$437:$AP$437)*$B624/100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LOOKUP(C442,$B$436:$AP$436,$B$437:$AP$437)*$B625/100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LOOKUP(C443,$B$436:$AP$436,$B$437:$AP$437)*$B626/100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LOOKUP(C444,$B$436:$AP$436,$B$437:$AP$437)*$B627/100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LOOKUP(C445,$B$436:$AP$436,$B$437:$AP$437)*$B628/100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LOOKUP(C446,$B$436:$AP$436,$B$437:$AP$437)*$B629/100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LOOKUP(C447,$B$436:$AP$436,$B$437:$AP$437)*$B630/100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LOOKUP(C448,$B$436:$AP$436,$B$437:$AP$437)*$B631/100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LOOKUP(C449,$B$436:$AP$436,$B$437:$AP$437)*$B632/100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LOOKUP(C450,$B$436:$AP$436,$B$437:$AP$437)*$B633/100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LOOKUP(C467,$B$436:$AP$436,$B$437:$AP$437)*$B656/100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LOOKUP(C468,$B$436:$AP$436,$B$437:$AP$437)*$B657/100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LOOKUP(C469,$B$436:$AP$436,$B$437:$AP$437)*$B658/100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LOOKUP(C470,$B$436:$AP$436,$B$437:$AP$437)*$B659/100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LOOKUP(C471,$B$436:$AP$436,$B$437:$AP$437)*$B660/100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LOOKUP(C472,$B$436:$AP$436,$B$437:$AP$437)*$B661/100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LOOKUP(C473,$B$436:$AP$436,$B$437:$AP$437)*$B662/100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LOOKUP(C474,$B$436:$AP$436,$B$437:$AP$437)*$B663/100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LOOKUP(C475,$B$436:$AP$436,$B$437:$AP$437)*$B664/100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LOOKUP(C476,$B$436:$AP$436,$B$437:$AP$437)*$B665/100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LOOKUP(C493,$B$436:$AP$436,$B$437:$AP$437)*$B688/100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LOOKUP(C494,$B$436:$AP$436,$B$437:$AP$437)*$B689/100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LOOKUP(C495,$B$436:$AP$436,$B$437:$AP$437)*$B690/100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LOOKUP(C496,$B$436:$AP$436,$B$437:$AP$437)*$B691/100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LOOKUP(C497,$B$436:$AP$436,$B$437:$AP$437)*$B692/100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LOOKUP(C498,$B$436:$AP$436,$B$437:$AP$437)*$B693/100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LOOKUP(C499,$B$436:$AP$436,$B$437:$AP$437)*$B694/100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LOOKUP(C500,$B$436:$AP$436,$B$437:$AP$437)*$B695/100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LOOKUP(C501,$B$436:$AP$436,$B$437:$AP$437)*$B696/100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LOOKUP(C502,$B$436:$AP$436,$B$437:$AP$437)*$B697/100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293</v>
      </c>
      <c r="C520" s="152">
        <f>IF(ptc_sta_amount="n/a",Inputs!D174,IF(C$2&lt;=ptc_sta_term,ptc_sta_amount*(1+ptc_sta_escal/100)^B$2,0))</f>
        <v>0</v>
      </c>
      <c r="D520" s="152">
        <f>IF(ptc_sta_amount="n/a",Inputs!E174,IF(D$2&lt;=ptc_sta_term,ptc_sta_amount*(1+ptc_sta_escal/100)^C$2,0))</f>
        <v>0</v>
      </c>
      <c r="E520" s="152">
        <f>IF(ptc_sta_amount="n/a",Inputs!F174,IF(E$2&lt;=ptc_sta_term,ptc_sta_amount*(1+ptc_sta_escal/100)^D$2,0))</f>
        <v>0</v>
      </c>
      <c r="F520" s="152">
        <f>IF(ptc_sta_amount="n/a",Inputs!G174,IF(F$2&lt;=ptc_sta_term,ptc_sta_amount*(1+ptc_sta_escal/100)^E$2,0))</f>
        <v>0</v>
      </c>
      <c r="G520" s="152">
        <f>IF(ptc_sta_amount="n/a",Inputs!H174,IF(G$2&lt;=ptc_sta_term,ptc_sta_amount*(1+ptc_sta_escal/100)^F$2,0))</f>
        <v>0</v>
      </c>
      <c r="H520" s="152">
        <f>IF(ptc_sta_amount="n/a",Inputs!I174,IF(H$2&lt;=ptc_sta_term,ptc_sta_amount*(1+ptc_sta_escal/100)^G$2,0))</f>
        <v>0</v>
      </c>
      <c r="I520" s="152">
        <f>IF(ptc_sta_amount="n/a",Inputs!J174,IF(I$2&lt;=ptc_sta_term,ptc_sta_amount*(1+ptc_sta_escal/100)^H$2,0))</f>
        <v>0</v>
      </c>
      <c r="J520" s="152">
        <f>IF(ptc_sta_amount="n/a",Inputs!K174,IF(J$2&lt;=ptc_sta_term,ptc_sta_amount*(1+ptc_sta_escal/100)^I$2,0))</f>
        <v>0</v>
      </c>
      <c r="K520" s="152">
        <f>IF(ptc_sta_amount="n/a",Inputs!L174,IF(K$2&lt;=ptc_sta_term,ptc_sta_amount*(1+ptc_sta_escal/100)^J$2,0))</f>
        <v>0</v>
      </c>
      <c r="L520" s="152">
        <f>IF(ptc_sta_amount="n/a",Inputs!M174,IF(L$2&lt;=ptc_sta_term,ptc_sta_amount*(1+ptc_sta_escal/100)^K$2,0))</f>
        <v>0</v>
      </c>
      <c r="M520" s="152">
        <f>IF(ptc_sta_amount="n/a",Inputs!N174,IF(M$2&lt;=ptc_sta_term,ptc_sta_amount*(1+ptc_sta_escal/100)^L$2,0))</f>
        <v>0</v>
      </c>
      <c r="N520" s="152">
        <f>IF(ptc_sta_amount="n/a",Inputs!O174,IF(N$2&lt;=ptc_sta_term,ptc_sta_amount*(1+ptc_sta_escal/100)^M$2,0))</f>
        <v>0</v>
      </c>
      <c r="O520" s="152">
        <f>IF(ptc_sta_amount="n/a",Inputs!P174,IF(O$2&lt;=ptc_sta_term,ptc_sta_amount*(1+ptc_sta_escal/100)^N$2,0))</f>
        <v>0</v>
      </c>
      <c r="P520" s="152">
        <f>IF(ptc_sta_amount="n/a",Inputs!Q174,IF(P$2&lt;=ptc_sta_term,ptc_sta_amount*(1+ptc_sta_escal/100)^O$2,0))</f>
        <v>0</v>
      </c>
      <c r="Q520" s="152">
        <f>IF(ptc_sta_amount="n/a",Inputs!R174,IF(Q$2&lt;=ptc_sta_term,ptc_sta_amount*(1+ptc_sta_escal/100)^P$2,0))</f>
        <v>0</v>
      </c>
      <c r="R520" s="152">
        <f>IF(ptc_sta_amount="n/a",Inputs!S174,IF(R$2&lt;=ptc_sta_term,ptc_sta_amount*(1+ptc_sta_escal/100)^Q$2,0))</f>
        <v>0</v>
      </c>
      <c r="S520" s="152">
        <f>IF(ptc_sta_amount="n/a",Inputs!T174,IF(S$2&lt;=ptc_sta_term,ptc_sta_amount*(1+ptc_sta_escal/100)^R$2,0))</f>
        <v>0</v>
      </c>
      <c r="T520" s="152">
        <f>IF(ptc_sta_amount="n/a",Inputs!U174,IF(T$2&lt;=ptc_sta_term,ptc_sta_amount*(1+ptc_sta_escal/100)^S$2,0))</f>
        <v>0</v>
      </c>
      <c r="U520" s="152">
        <f>IF(ptc_sta_amount="n/a",Inputs!V174,IF(U$2&lt;=ptc_sta_term,ptc_sta_amount*(1+ptc_sta_escal/100)^T$2,0))</f>
        <v>0</v>
      </c>
      <c r="V520" s="152">
        <f>IF(ptc_sta_amount="n/a",Inputs!W174,IF(V$2&lt;=ptc_sta_term,ptc_sta_amount*(1+ptc_sta_escal/100)^U$2,0))</f>
        <v>0</v>
      </c>
      <c r="W520" s="152">
        <f>IF(ptc_sta_amount="n/a",Inputs!X174,IF(W$2&lt;=ptc_sta_term,ptc_sta_amount*(1+ptc_sta_escal/100)^V$2,0))</f>
        <v>0</v>
      </c>
      <c r="X520" s="152">
        <f>IF(ptc_sta_amount="n/a",Inputs!Y174,IF(X$2&lt;=ptc_sta_term,ptc_sta_amount*(1+ptc_sta_escal/100)^W$2,0))</f>
        <v>0</v>
      </c>
      <c r="Y520" s="152">
        <f>IF(ptc_sta_amount="n/a",Inputs!Z174,IF(Y$2&lt;=ptc_sta_term,ptc_sta_amount*(1+ptc_sta_escal/100)^X$2,0))</f>
        <v>0</v>
      </c>
      <c r="Z520" s="152">
        <f>IF(ptc_sta_amount="n/a",Inputs!AA174,IF(Z$2&lt;=ptc_sta_term,ptc_sta_amount*(1+ptc_sta_escal/100)^Y$2,0))</f>
        <v>0</v>
      </c>
      <c r="AA520" s="152">
        <f>IF(ptc_sta_amount="n/a",Inputs!AB174,IF(AA$2&lt;=ptc_sta_term,ptc_sta_amount*(1+ptc_sta_escal/100)^Z$2,0))</f>
        <v>0</v>
      </c>
      <c r="AB520" s="152">
        <f>IF(ptc_sta_amount="n/a",Inputs!AC174,IF(AB$2&lt;=ptc_sta_term,ptc_sta_amount*(1+ptc_sta_escal/100)^AA$2,0))</f>
        <v>0</v>
      </c>
      <c r="AC520" s="152">
        <f>IF(ptc_sta_amount="n/a",Inputs!AD174,IF(AC$2&lt;=ptc_sta_term,ptc_sta_amount*(1+ptc_sta_escal/100)^AB$2,0))</f>
        <v>0</v>
      </c>
      <c r="AD520" s="152">
        <f>IF(ptc_sta_amount="n/a",Inputs!AE174,IF(AD$2&lt;=ptc_sta_term,ptc_sta_amount*(1+ptc_sta_escal/100)^AC$2,0))</f>
        <v>0</v>
      </c>
      <c r="AE520" s="152">
        <f>IF(ptc_sta_amount="n/a",Inputs!AF174,IF(AE$2&lt;=ptc_sta_term,ptc_sta_amount*(1+ptc_sta_escal/100)^AD$2,0))</f>
        <v>0</v>
      </c>
      <c r="AF520" s="152">
        <f>IF(ptc_sta_amount="n/a",Inputs!AG174,IF(AF$2&lt;=ptc_sta_term,ptc_sta_amount*(1+ptc_sta_escal/100)^AE$2,0))</f>
        <v>0</v>
      </c>
      <c r="AG520" s="152">
        <f>IF(ptc_sta_amount="n/a",Inputs!AH174,IF(AG$2&lt;=ptc_sta_term,ptc_sta_amount*(1+ptc_sta_escal/100)^AF$2,0))</f>
        <v>0</v>
      </c>
      <c r="AH520" s="152">
        <f>IF(ptc_sta_amount="n/a",Inputs!AI174,IF(AH$2&lt;=ptc_sta_term,ptc_sta_amount*(1+ptc_sta_escal/100)^AG$2,0))</f>
        <v>0</v>
      </c>
      <c r="AI520" s="152">
        <f>IF(ptc_sta_amount="n/a",Inputs!AJ174,IF(AI$2&lt;=ptc_sta_term,ptc_sta_amount*(1+ptc_sta_escal/100)^AH$2,0))</f>
        <v>0</v>
      </c>
      <c r="AJ520" s="152">
        <f>IF(ptc_sta_amount="n/a",Inputs!AK174,IF(AJ$2&lt;=ptc_sta_term,ptc_sta_amount*(1+ptc_sta_escal/100)^AI$2,0))</f>
        <v>0</v>
      </c>
      <c r="AK520" s="152">
        <f>IF(ptc_sta_amount="n/a",Inputs!AL174,IF(AK$2&lt;=ptc_sta_term,ptc_sta_amount*(1+ptc_sta_escal/100)^AJ$2,0))</f>
        <v>0</v>
      </c>
      <c r="AL520" s="152">
        <f>IF(ptc_sta_amount="n/a",Inputs!AM174,IF(AL$2&lt;=ptc_sta_term,ptc_sta_amount*(1+ptc_sta_escal/100)^AK$2,0))</f>
        <v>0</v>
      </c>
      <c r="AM520" s="152">
        <f>IF(ptc_sta_amount="n/a",Inputs!AN174,IF(AM$2&lt;=ptc_sta_term,ptc_sta_amount*(1+ptc_sta_escal/100)^AL$2,0))</f>
        <v>0</v>
      </c>
      <c r="AN520" s="152">
        <f>IF(ptc_sta_amount="n/a",Inputs!AO174,IF(AN$2&lt;=ptc_sta_term,ptc_sta_amount*(1+ptc_sta_escal/100)^AM$2,0))</f>
        <v>0</v>
      </c>
      <c r="AO520" s="152">
        <f>IF(ptc_sta_amount="n/a",Inputs!AP174,IF(AO$2&lt;=ptc_sta_term,ptc_sta_amount*(1+ptc_sta_escal/100)^AN$2,0))</f>
        <v>0</v>
      </c>
      <c r="AP520" s="152">
        <f>IF(ptc_sta_amount="n/a",Inputs!AQ174,IF(AP$2&lt;=ptc_sta_term,ptc_sta_amount*(1+ptc_sta_escal/100)^AO$2,0))</f>
        <v>0</v>
      </c>
    </row>
    <row r="521" spans="1:42" s="16" customFormat="1" x14ac:dyDescent="0.2">
      <c r="A521" s="32" t="s">
        <v>294</v>
      </c>
      <c r="C521" s="152">
        <f>ROUND(C520*1000,0)</f>
        <v>0</v>
      </c>
      <c r="D521" s="152">
        <f>ROUND(D520*1000,0)</f>
        <v>0</v>
      </c>
      <c r="E521" s="152">
        <f t="shared" ref="E521:AP521" si="261">ROUND(E520*1000,0)</f>
        <v>0</v>
      </c>
      <c r="F521" s="152">
        <f t="shared" si="261"/>
        <v>0</v>
      </c>
      <c r="G521" s="152">
        <f t="shared" si="261"/>
        <v>0</v>
      </c>
      <c r="H521" s="152">
        <f t="shared" si="261"/>
        <v>0</v>
      </c>
      <c r="I521" s="152">
        <f t="shared" si="261"/>
        <v>0</v>
      </c>
      <c r="J521" s="152">
        <f t="shared" si="261"/>
        <v>0</v>
      </c>
      <c r="K521" s="152">
        <f t="shared" si="261"/>
        <v>0</v>
      </c>
      <c r="L521" s="152">
        <f t="shared" si="261"/>
        <v>0</v>
      </c>
      <c r="M521" s="152">
        <f t="shared" si="261"/>
        <v>0</v>
      </c>
      <c r="N521" s="152">
        <f t="shared" si="261"/>
        <v>0</v>
      </c>
      <c r="O521" s="152">
        <f t="shared" si="261"/>
        <v>0</v>
      </c>
      <c r="P521" s="152">
        <f t="shared" si="261"/>
        <v>0</v>
      </c>
      <c r="Q521" s="152">
        <f t="shared" si="261"/>
        <v>0</v>
      </c>
      <c r="R521" s="152">
        <f t="shared" si="261"/>
        <v>0</v>
      </c>
      <c r="S521" s="152">
        <f t="shared" si="261"/>
        <v>0</v>
      </c>
      <c r="T521" s="152">
        <f t="shared" si="261"/>
        <v>0</v>
      </c>
      <c r="U521" s="152">
        <f t="shared" si="261"/>
        <v>0</v>
      </c>
      <c r="V521" s="152">
        <f t="shared" si="261"/>
        <v>0</v>
      </c>
      <c r="W521" s="152">
        <f t="shared" si="261"/>
        <v>0</v>
      </c>
      <c r="X521" s="152">
        <f t="shared" si="261"/>
        <v>0</v>
      </c>
      <c r="Y521" s="152">
        <f t="shared" si="261"/>
        <v>0</v>
      </c>
      <c r="Z521" s="152">
        <f t="shared" si="261"/>
        <v>0</v>
      </c>
      <c r="AA521" s="152">
        <f t="shared" si="261"/>
        <v>0</v>
      </c>
      <c r="AB521" s="152">
        <f t="shared" si="261"/>
        <v>0</v>
      </c>
      <c r="AC521" s="152">
        <f t="shared" si="261"/>
        <v>0</v>
      </c>
      <c r="AD521" s="152">
        <f t="shared" si="261"/>
        <v>0</v>
      </c>
      <c r="AE521" s="152">
        <f t="shared" si="261"/>
        <v>0</v>
      </c>
      <c r="AF521" s="152">
        <f t="shared" si="261"/>
        <v>0</v>
      </c>
      <c r="AG521" s="152">
        <f t="shared" si="261"/>
        <v>0</v>
      </c>
      <c r="AH521" s="152">
        <f t="shared" si="261"/>
        <v>0</v>
      </c>
      <c r="AI521" s="152">
        <f t="shared" si="261"/>
        <v>0</v>
      </c>
      <c r="AJ521" s="152">
        <f t="shared" si="261"/>
        <v>0</v>
      </c>
      <c r="AK521" s="152">
        <f t="shared" si="261"/>
        <v>0</v>
      </c>
      <c r="AL521" s="152">
        <f t="shared" si="261"/>
        <v>0</v>
      </c>
      <c r="AM521" s="152">
        <f t="shared" si="261"/>
        <v>0</v>
      </c>
      <c r="AN521" s="152">
        <f t="shared" si="261"/>
        <v>0</v>
      </c>
      <c r="AO521" s="152">
        <f t="shared" si="261"/>
        <v>0</v>
      </c>
      <c r="AP521" s="152">
        <f t="shared" si="261"/>
        <v>0</v>
      </c>
    </row>
    <row r="522" spans="1:42" s="16" customFormat="1" x14ac:dyDescent="0.2">
      <c r="A522" s="32" t="s">
        <v>389</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293</v>
      </c>
      <c r="C526" s="152">
        <f>IF(ptc_fed_amount="n/a",Inputs!D173,IF(C$2&lt;=ptc_fed_term,ptc_fed_amount*(1+ptc_fed_escal/100)^B$2,0))</f>
        <v>0</v>
      </c>
      <c r="D526" s="152">
        <f>IF(ptc_fed_amount="n/a",Inputs!E173,IF(D$2&lt;=ptc_fed_term,ptc_fed_amount*(1+ptc_fed_escal/100)^C$2,0))</f>
        <v>0</v>
      </c>
      <c r="E526" s="152">
        <f>IF(ptc_fed_amount="n/a",Inputs!F173,IF(E$2&lt;=ptc_fed_term,ptc_fed_amount*(1+ptc_fed_escal/100)^D$2,0))</f>
        <v>0</v>
      </c>
      <c r="F526" s="152">
        <f>IF(ptc_fed_amount="n/a",Inputs!G173,IF(F$2&lt;=ptc_fed_term,ptc_fed_amount*(1+ptc_fed_escal/100)^E$2,0))</f>
        <v>0</v>
      </c>
      <c r="G526" s="152">
        <f>IF(ptc_fed_amount="n/a",Inputs!H173,IF(G$2&lt;=ptc_fed_term,ptc_fed_amount*(1+ptc_fed_escal/100)^F$2,0))</f>
        <v>0</v>
      </c>
      <c r="H526" s="152">
        <f>IF(ptc_fed_amount="n/a",Inputs!I173,IF(H$2&lt;=ptc_fed_term,ptc_fed_amount*(1+ptc_fed_escal/100)^G$2,0))</f>
        <v>0</v>
      </c>
      <c r="I526" s="152">
        <f>IF(ptc_fed_amount="n/a",Inputs!J173,IF(I$2&lt;=ptc_fed_term,ptc_fed_amount*(1+ptc_fed_escal/100)^H$2,0))</f>
        <v>0</v>
      </c>
      <c r="J526" s="152">
        <f>IF(ptc_fed_amount="n/a",Inputs!K173,IF(J$2&lt;=ptc_fed_term,ptc_fed_amount*(1+ptc_fed_escal/100)^I$2,0))</f>
        <v>0</v>
      </c>
      <c r="K526" s="152">
        <f>IF(ptc_fed_amount="n/a",Inputs!L173,IF(K$2&lt;=ptc_fed_term,ptc_fed_amount*(1+ptc_fed_escal/100)^J$2,0))</f>
        <v>0</v>
      </c>
      <c r="L526" s="152">
        <f>IF(ptc_fed_amount="n/a",Inputs!M173,IF(L$2&lt;=ptc_fed_term,ptc_fed_amount*(1+ptc_fed_escal/100)^K$2,0))</f>
        <v>0</v>
      </c>
      <c r="M526" s="152">
        <f>IF(ptc_fed_amount="n/a",Inputs!N173,IF(M$2&lt;=ptc_fed_term,ptc_fed_amount*(1+ptc_fed_escal/100)^L$2,0))</f>
        <v>0</v>
      </c>
      <c r="N526" s="152">
        <f>IF(ptc_fed_amount="n/a",Inputs!O173,IF(N$2&lt;=ptc_fed_term,ptc_fed_amount*(1+ptc_fed_escal/100)^M$2,0))</f>
        <v>0</v>
      </c>
      <c r="O526" s="152">
        <f>IF(ptc_fed_amount="n/a",Inputs!P173,IF(O$2&lt;=ptc_fed_term,ptc_fed_amount*(1+ptc_fed_escal/100)^N$2,0))</f>
        <v>0</v>
      </c>
      <c r="P526" s="152">
        <f>IF(ptc_fed_amount="n/a",Inputs!Q173,IF(P$2&lt;=ptc_fed_term,ptc_fed_amount*(1+ptc_fed_escal/100)^O$2,0))</f>
        <v>0</v>
      </c>
      <c r="Q526" s="152">
        <f>IF(ptc_fed_amount="n/a",Inputs!R173,IF(Q$2&lt;=ptc_fed_term,ptc_fed_amount*(1+ptc_fed_escal/100)^P$2,0))</f>
        <v>0</v>
      </c>
      <c r="R526" s="152">
        <f>IF(ptc_fed_amount="n/a",Inputs!S173,IF(R$2&lt;=ptc_fed_term,ptc_fed_amount*(1+ptc_fed_escal/100)^Q$2,0))</f>
        <v>0</v>
      </c>
      <c r="S526" s="152">
        <f>IF(ptc_fed_amount="n/a",Inputs!T173,IF(S$2&lt;=ptc_fed_term,ptc_fed_amount*(1+ptc_fed_escal/100)^R$2,0))</f>
        <v>0</v>
      </c>
      <c r="T526" s="152">
        <f>IF(ptc_fed_amount="n/a",Inputs!U173,IF(T$2&lt;=ptc_fed_term,ptc_fed_amount*(1+ptc_fed_escal/100)^S$2,0))</f>
        <v>0</v>
      </c>
      <c r="U526" s="152">
        <f>IF(ptc_fed_amount="n/a",Inputs!V173,IF(U$2&lt;=ptc_fed_term,ptc_fed_amount*(1+ptc_fed_escal/100)^T$2,0))</f>
        <v>0</v>
      </c>
      <c r="V526" s="152">
        <f>IF(ptc_fed_amount="n/a",Inputs!W173,IF(V$2&lt;=ptc_fed_term,ptc_fed_amount*(1+ptc_fed_escal/100)^U$2,0))</f>
        <v>0</v>
      </c>
      <c r="W526" s="152">
        <f>IF(ptc_fed_amount="n/a",Inputs!X173,IF(W$2&lt;=ptc_fed_term,ptc_fed_amount*(1+ptc_fed_escal/100)^V$2,0))</f>
        <v>0</v>
      </c>
      <c r="X526" s="152">
        <f>IF(ptc_fed_amount="n/a",Inputs!Y173,IF(X$2&lt;=ptc_fed_term,ptc_fed_amount*(1+ptc_fed_escal/100)^W$2,0))</f>
        <v>0</v>
      </c>
      <c r="Y526" s="152">
        <f>IF(ptc_fed_amount="n/a",Inputs!Z173,IF(Y$2&lt;=ptc_fed_term,ptc_fed_amount*(1+ptc_fed_escal/100)^X$2,0))</f>
        <v>0</v>
      </c>
      <c r="Z526" s="152">
        <f>IF(ptc_fed_amount="n/a",Inputs!AA173,IF(Z$2&lt;=ptc_fed_term,ptc_fed_amount*(1+ptc_fed_escal/100)^Y$2,0))</f>
        <v>0</v>
      </c>
      <c r="AA526" s="152">
        <f>IF(ptc_fed_amount="n/a",Inputs!AB173,IF(AA$2&lt;=ptc_fed_term,ptc_fed_amount*(1+ptc_fed_escal/100)^Z$2,0))</f>
        <v>0</v>
      </c>
      <c r="AB526" s="152">
        <f>IF(ptc_fed_amount="n/a",Inputs!AC173,IF(AB$2&lt;=ptc_fed_term,ptc_fed_amount*(1+ptc_fed_escal/100)^AA$2,0))</f>
        <v>0</v>
      </c>
      <c r="AC526" s="152">
        <f>IF(ptc_fed_amount="n/a",Inputs!AD173,IF(AC$2&lt;=ptc_fed_term,ptc_fed_amount*(1+ptc_fed_escal/100)^AB$2,0))</f>
        <v>0</v>
      </c>
      <c r="AD526" s="152">
        <f>IF(ptc_fed_amount="n/a",Inputs!AE173,IF(AD$2&lt;=ptc_fed_term,ptc_fed_amount*(1+ptc_fed_escal/100)^AC$2,0))</f>
        <v>0</v>
      </c>
      <c r="AE526" s="152">
        <f>IF(ptc_fed_amount="n/a",Inputs!AF173,IF(AE$2&lt;=ptc_fed_term,ptc_fed_amount*(1+ptc_fed_escal/100)^AD$2,0))</f>
        <v>0</v>
      </c>
      <c r="AF526" s="152">
        <f>IF(ptc_fed_amount="n/a",Inputs!AG173,IF(AF$2&lt;=ptc_fed_term,ptc_fed_amount*(1+ptc_fed_escal/100)^AE$2,0))</f>
        <v>0</v>
      </c>
      <c r="AG526" s="152">
        <f>IF(ptc_fed_amount="n/a",Inputs!AH173,IF(AG$2&lt;=ptc_fed_term,ptc_fed_amount*(1+ptc_fed_escal/100)^AF$2,0))</f>
        <v>0</v>
      </c>
      <c r="AH526" s="152">
        <f>IF(ptc_fed_amount="n/a",Inputs!AI173,IF(AH$2&lt;=ptc_fed_term,ptc_fed_amount*(1+ptc_fed_escal/100)^AG$2,0))</f>
        <v>0</v>
      </c>
      <c r="AI526" s="152">
        <f>IF(ptc_fed_amount="n/a",Inputs!AJ173,IF(AI$2&lt;=ptc_fed_term,ptc_fed_amount*(1+ptc_fed_escal/100)^AH$2,0))</f>
        <v>0</v>
      </c>
      <c r="AJ526" s="152">
        <f>IF(ptc_fed_amount="n/a",Inputs!AK173,IF(AJ$2&lt;=ptc_fed_term,ptc_fed_amount*(1+ptc_fed_escal/100)^AI$2,0))</f>
        <v>0</v>
      </c>
      <c r="AK526" s="152">
        <f>IF(ptc_fed_amount="n/a",Inputs!AL173,IF(AK$2&lt;=ptc_fed_term,ptc_fed_amount*(1+ptc_fed_escal/100)^AJ$2,0))</f>
        <v>0</v>
      </c>
      <c r="AL526" s="152">
        <f>IF(ptc_fed_amount="n/a",Inputs!AM173,IF(AL$2&lt;=ptc_fed_term,ptc_fed_amount*(1+ptc_fed_escal/100)^AK$2,0))</f>
        <v>0</v>
      </c>
      <c r="AM526" s="152">
        <f>IF(ptc_fed_amount="n/a",Inputs!AN173,IF(AM$2&lt;=ptc_fed_term,ptc_fed_amount*(1+ptc_fed_escal/100)^AL$2,0))</f>
        <v>0</v>
      </c>
      <c r="AN526" s="152">
        <f>IF(ptc_fed_amount="n/a",Inputs!AO173,IF(AN$2&lt;=ptc_fed_term,ptc_fed_amount*(1+ptc_fed_escal/100)^AM$2,0))</f>
        <v>0</v>
      </c>
      <c r="AO526" s="152">
        <f>IF(ptc_fed_amount="n/a",Inputs!AP173,IF(AO$2&lt;=ptc_fed_term,ptc_fed_amount*(1+ptc_fed_escal/100)^AN$2,0))</f>
        <v>0</v>
      </c>
      <c r="AP526" s="152">
        <f>IF(ptc_fed_amount="n/a",Inputs!AQ173,IF(AP$2&lt;=ptc_fed_term,ptc_fed_amount*(1+ptc_fed_escal/100)^AO$2,0))</f>
        <v>0</v>
      </c>
    </row>
    <row r="527" spans="1:42" s="16" customFormat="1" x14ac:dyDescent="0.2">
      <c r="A527" s="32" t="s">
        <v>294</v>
      </c>
      <c r="C527" s="152">
        <f>ROUND(C526*1000,0)</f>
        <v>0</v>
      </c>
      <c r="D527" s="152">
        <f>ROUND(D526*1000,0)</f>
        <v>0</v>
      </c>
      <c r="E527" s="152">
        <f t="shared" ref="E527:AP527" si="264">ROUND(E526*1000,0)</f>
        <v>0</v>
      </c>
      <c r="F527" s="152">
        <f t="shared" si="264"/>
        <v>0</v>
      </c>
      <c r="G527" s="152">
        <f t="shared" si="264"/>
        <v>0</v>
      </c>
      <c r="H527" s="152">
        <f t="shared" si="264"/>
        <v>0</v>
      </c>
      <c r="I527" s="152">
        <f t="shared" si="264"/>
        <v>0</v>
      </c>
      <c r="J527" s="152">
        <f t="shared" si="264"/>
        <v>0</v>
      </c>
      <c r="K527" s="152">
        <f t="shared" si="264"/>
        <v>0</v>
      </c>
      <c r="L527" s="152">
        <f t="shared" si="264"/>
        <v>0</v>
      </c>
      <c r="M527" s="152">
        <f t="shared" si="264"/>
        <v>0</v>
      </c>
      <c r="N527" s="152">
        <f t="shared" si="264"/>
        <v>0</v>
      </c>
      <c r="O527" s="152">
        <f t="shared" si="264"/>
        <v>0</v>
      </c>
      <c r="P527" s="152">
        <f t="shared" si="264"/>
        <v>0</v>
      </c>
      <c r="Q527" s="152">
        <f t="shared" si="264"/>
        <v>0</v>
      </c>
      <c r="R527" s="152">
        <f t="shared" si="264"/>
        <v>0</v>
      </c>
      <c r="S527" s="152">
        <f t="shared" si="264"/>
        <v>0</v>
      </c>
      <c r="T527" s="152">
        <f t="shared" si="264"/>
        <v>0</v>
      </c>
      <c r="U527" s="152">
        <f t="shared" si="264"/>
        <v>0</v>
      </c>
      <c r="V527" s="152">
        <f t="shared" si="264"/>
        <v>0</v>
      </c>
      <c r="W527" s="152">
        <f t="shared" si="264"/>
        <v>0</v>
      </c>
      <c r="X527" s="152">
        <f t="shared" si="264"/>
        <v>0</v>
      </c>
      <c r="Y527" s="152">
        <f t="shared" si="264"/>
        <v>0</v>
      </c>
      <c r="Z527" s="152">
        <f t="shared" si="264"/>
        <v>0</v>
      </c>
      <c r="AA527" s="152">
        <f t="shared" si="264"/>
        <v>0</v>
      </c>
      <c r="AB527" s="152">
        <f t="shared" si="264"/>
        <v>0</v>
      </c>
      <c r="AC527" s="152">
        <f t="shared" si="264"/>
        <v>0</v>
      </c>
      <c r="AD527" s="152">
        <f t="shared" si="264"/>
        <v>0</v>
      </c>
      <c r="AE527" s="152">
        <f t="shared" si="264"/>
        <v>0</v>
      </c>
      <c r="AF527" s="152">
        <f t="shared" si="264"/>
        <v>0</v>
      </c>
      <c r="AG527" s="152">
        <f t="shared" si="264"/>
        <v>0</v>
      </c>
      <c r="AH527" s="152">
        <f t="shared" si="264"/>
        <v>0</v>
      </c>
      <c r="AI527" s="152">
        <f t="shared" si="264"/>
        <v>0</v>
      </c>
      <c r="AJ527" s="152">
        <f t="shared" si="264"/>
        <v>0</v>
      </c>
      <c r="AK527" s="152">
        <f t="shared" si="264"/>
        <v>0</v>
      </c>
      <c r="AL527" s="152">
        <f t="shared" si="264"/>
        <v>0</v>
      </c>
      <c r="AM527" s="152">
        <f t="shared" si="264"/>
        <v>0</v>
      </c>
      <c r="AN527" s="152">
        <f t="shared" si="264"/>
        <v>0</v>
      </c>
      <c r="AO527" s="152">
        <f t="shared" si="264"/>
        <v>0</v>
      </c>
      <c r="AP527" s="152">
        <f t="shared" si="264"/>
        <v>0</v>
      </c>
    </row>
    <row r="528" spans="1:42" s="16" customFormat="1" x14ac:dyDescent="0.2">
      <c r="A528" s="32" t="s">
        <v>389</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Inputs!B113</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Inputs!B114</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Inputs!B115</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Inputs!B116</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Inputs!B117</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Inputs!B118</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Inputs!B119</f>
        <v>Federal (% of total installed cost)</v>
      </c>
      <c r="C539" s="209">
        <f>MIN(ibi_fed_percent/100*total_installed_cost,Inputs!D119)</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Inputs!B120</f>
        <v>State (% of total installed cost)</v>
      </c>
      <c r="C540" s="209">
        <f>MIN(ibi_sta_percent/100*total_installed_cost,Inputs!D120)</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Inputs!B121</f>
        <v>Utility (% of total installed cost)</v>
      </c>
      <c r="C541" s="209">
        <f>MIN(ibi_uti_percent/100*total_installed_cost,Inputs!D121)</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Inputs!B122</f>
        <v>Other (% of total installed cost)</v>
      </c>
      <c r="C542" s="209">
        <f>MIN(ibi_oth_percent/100*total_installed_cost,Inputs!D122)</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Inputs!B124</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Inputs!B125</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Inputs!B126</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Inputs!B127</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Inputs!B129</f>
        <v>Federal ($/kWh)</v>
      </c>
    </row>
    <row r="554" spans="1:42" x14ac:dyDescent="0.2">
      <c r="A554" s="27" t="s">
        <v>36</v>
      </c>
      <c r="C554" s="152">
        <f>IF(pbi_fed_amount="n/a",Inputs!D168,IF(AND(C$2&lt;=pbi_fed_term,C$2&lt;=analysis_period),pbi_fed_amount*(1+pbi_fed_escal/100)^B$2,0))</f>
        <v>0</v>
      </c>
      <c r="D554" s="152">
        <f>IF(pbi_fed_amount="n/a",Inputs!E168,IF(AND(D$2&lt;=pbi_fed_term,D$2&lt;=analysis_period),pbi_fed_amount*(1+pbi_fed_escal/100)^C$2,0))</f>
        <v>0</v>
      </c>
      <c r="E554" s="152">
        <f>IF(pbi_fed_amount="n/a",Inputs!F168,IF(AND(E$2&lt;=pbi_fed_term,E$2&lt;=analysis_period),pbi_fed_amount*(1+pbi_fed_escal/100)^D$2,0))</f>
        <v>0</v>
      </c>
      <c r="F554" s="152">
        <f>IF(pbi_fed_amount="n/a",Inputs!G168,IF(AND(F$2&lt;=pbi_fed_term,F$2&lt;=analysis_period),pbi_fed_amount*(1+pbi_fed_escal/100)^E$2,0))</f>
        <v>0</v>
      </c>
      <c r="G554" s="152">
        <f>IF(pbi_fed_amount="n/a",Inputs!H168,IF(AND(G$2&lt;=pbi_fed_term,G$2&lt;=analysis_period),pbi_fed_amount*(1+pbi_fed_escal/100)^F$2,0))</f>
        <v>0</v>
      </c>
      <c r="H554" s="152">
        <f>IF(pbi_fed_amount="n/a",Inputs!I168,IF(AND(H$2&lt;=pbi_fed_term,H$2&lt;=analysis_period),pbi_fed_amount*(1+pbi_fed_escal/100)^G$2,0))</f>
        <v>0</v>
      </c>
      <c r="I554" s="152">
        <f>IF(pbi_fed_amount="n/a",Inputs!J168,IF(AND(I$2&lt;=pbi_fed_term,I$2&lt;=analysis_period),pbi_fed_amount*(1+pbi_fed_escal/100)^H$2,0))</f>
        <v>0</v>
      </c>
      <c r="J554" s="152">
        <f>IF(pbi_fed_amount="n/a",Inputs!K168,IF(AND(J$2&lt;=pbi_fed_term,J$2&lt;=analysis_period),pbi_fed_amount*(1+pbi_fed_escal/100)^I$2,0))</f>
        <v>0</v>
      </c>
      <c r="K554" s="152">
        <f>IF(pbi_fed_amount="n/a",Inputs!L168,IF(AND(K$2&lt;=pbi_fed_term,K$2&lt;=analysis_period),pbi_fed_amount*(1+pbi_fed_escal/100)^J$2,0))</f>
        <v>0</v>
      </c>
      <c r="L554" s="152">
        <f>IF(pbi_fed_amount="n/a",Inputs!M168,IF(AND(L$2&lt;=pbi_fed_term,L$2&lt;=analysis_period),pbi_fed_amount*(1+pbi_fed_escal/100)^K$2,0))</f>
        <v>0</v>
      </c>
      <c r="M554" s="152">
        <f>IF(pbi_fed_amount="n/a",Inputs!N168,IF(AND(M$2&lt;=pbi_fed_term,M$2&lt;=analysis_period),pbi_fed_amount*(1+pbi_fed_escal/100)^L$2,0))</f>
        <v>0</v>
      </c>
      <c r="N554" s="152">
        <f>IF(pbi_fed_amount="n/a",Inputs!O168,IF(AND(N$2&lt;=pbi_fed_term,N$2&lt;=analysis_period),pbi_fed_amount*(1+pbi_fed_escal/100)^M$2,0))</f>
        <v>0</v>
      </c>
      <c r="O554" s="152">
        <f>IF(pbi_fed_amount="n/a",Inputs!P168,IF(AND(O$2&lt;=pbi_fed_term,O$2&lt;=analysis_period),pbi_fed_amount*(1+pbi_fed_escal/100)^N$2,0))</f>
        <v>0</v>
      </c>
      <c r="P554" s="152">
        <f>IF(pbi_fed_amount="n/a",Inputs!Q168,IF(AND(P$2&lt;=pbi_fed_term,P$2&lt;=analysis_period),pbi_fed_amount*(1+pbi_fed_escal/100)^O$2,0))</f>
        <v>0</v>
      </c>
      <c r="Q554" s="152">
        <f>IF(pbi_fed_amount="n/a",Inputs!R168,IF(AND(Q$2&lt;=pbi_fed_term,Q$2&lt;=analysis_period),pbi_fed_amount*(1+pbi_fed_escal/100)^P$2,0))</f>
        <v>0</v>
      </c>
      <c r="R554" s="152">
        <f>IF(pbi_fed_amount="n/a",Inputs!S168,IF(AND(R$2&lt;=pbi_fed_term,R$2&lt;=analysis_period),pbi_fed_amount*(1+pbi_fed_escal/100)^Q$2,0))</f>
        <v>0</v>
      </c>
      <c r="S554" s="152">
        <f>IF(pbi_fed_amount="n/a",Inputs!T168,IF(AND(S$2&lt;=pbi_fed_term,S$2&lt;=analysis_period),pbi_fed_amount*(1+pbi_fed_escal/100)^R$2,0))</f>
        <v>0</v>
      </c>
      <c r="T554" s="152">
        <f>IF(pbi_fed_amount="n/a",Inputs!U168,IF(AND(T$2&lt;=pbi_fed_term,T$2&lt;=analysis_period),pbi_fed_amount*(1+pbi_fed_escal/100)^S$2,0))</f>
        <v>0</v>
      </c>
      <c r="U554" s="152">
        <f>IF(pbi_fed_amount="n/a",Inputs!V168,IF(AND(U$2&lt;=pbi_fed_term,U$2&lt;=analysis_period),pbi_fed_amount*(1+pbi_fed_escal/100)^T$2,0))</f>
        <v>0</v>
      </c>
      <c r="V554" s="152">
        <f>IF(pbi_fed_amount="n/a",Inputs!W168,IF(AND(V$2&lt;=pbi_fed_term,V$2&lt;=analysis_period),pbi_fed_amount*(1+pbi_fed_escal/100)^U$2,0))</f>
        <v>0</v>
      </c>
      <c r="W554" s="152">
        <f>IF(pbi_fed_amount="n/a",Inputs!X168,IF(AND(W$2&lt;=pbi_fed_term,W$2&lt;=analysis_period),pbi_fed_amount*(1+pbi_fed_escal/100)^V$2,0))</f>
        <v>0</v>
      </c>
      <c r="X554" s="152">
        <f>IF(pbi_fed_amount="n/a",Inputs!Y168,IF(AND(X$2&lt;=pbi_fed_term,X$2&lt;=analysis_period),pbi_fed_amount*(1+pbi_fed_escal/100)^W$2,0))</f>
        <v>0</v>
      </c>
      <c r="Y554" s="152">
        <f>IF(pbi_fed_amount="n/a",Inputs!Z168,IF(AND(Y$2&lt;=pbi_fed_term,Y$2&lt;=analysis_period),pbi_fed_amount*(1+pbi_fed_escal/100)^X$2,0))</f>
        <v>0</v>
      </c>
      <c r="Z554" s="152">
        <f>IF(pbi_fed_amount="n/a",Inputs!AA168,IF(AND(Z$2&lt;=pbi_fed_term,Z$2&lt;=analysis_period),pbi_fed_amount*(1+pbi_fed_escal/100)^Y$2,0))</f>
        <v>0</v>
      </c>
      <c r="AA554" s="152">
        <f>IF(pbi_fed_amount="n/a",Inputs!AB168,IF(AND(AA$2&lt;=pbi_fed_term,AA$2&lt;=analysis_period),pbi_fed_amount*(1+pbi_fed_escal/100)^Z$2,0))</f>
        <v>0</v>
      </c>
      <c r="AB554" s="152">
        <f>IF(pbi_fed_amount="n/a",Inputs!AC168,IF(AND(AB$2&lt;=pbi_fed_term,AB$2&lt;=analysis_period),pbi_fed_amount*(1+pbi_fed_escal/100)^AA$2,0))</f>
        <v>0</v>
      </c>
      <c r="AC554" s="152">
        <f>IF(pbi_fed_amount="n/a",Inputs!AD168,IF(AND(AC$2&lt;=pbi_fed_term,AC$2&lt;=analysis_period),pbi_fed_amount*(1+pbi_fed_escal/100)^AB$2,0))</f>
        <v>0</v>
      </c>
      <c r="AD554" s="152">
        <f>IF(pbi_fed_amount="n/a",Inputs!AE168,IF(AND(AD$2&lt;=pbi_fed_term,AD$2&lt;=analysis_period),pbi_fed_amount*(1+pbi_fed_escal/100)^AC$2,0))</f>
        <v>0</v>
      </c>
      <c r="AE554" s="152">
        <f>IF(pbi_fed_amount="n/a",Inputs!AF168,IF(AND(AE$2&lt;=pbi_fed_term,AE$2&lt;=analysis_period),pbi_fed_amount*(1+pbi_fed_escal/100)^AD$2,0))</f>
        <v>0</v>
      </c>
      <c r="AF554" s="152">
        <f>IF(pbi_fed_amount="n/a",Inputs!AG168,IF(AND(AF$2&lt;=pbi_fed_term,AF$2&lt;=analysis_period),pbi_fed_amount*(1+pbi_fed_escal/100)^AE$2,0))</f>
        <v>0</v>
      </c>
      <c r="AG554" s="152">
        <f>IF(pbi_fed_amount="n/a",Inputs!AH168,IF(AND(AG$2&lt;=pbi_fed_term,AG$2&lt;=analysis_period),pbi_fed_amount*(1+pbi_fed_escal/100)^AF$2,0))</f>
        <v>0</v>
      </c>
      <c r="AH554" s="152">
        <f>IF(pbi_fed_amount="n/a",Inputs!AI168,IF(AND(AH$2&lt;=pbi_fed_term,AH$2&lt;=analysis_period),pbi_fed_amount*(1+pbi_fed_escal/100)^AG$2,0))</f>
        <v>0</v>
      </c>
      <c r="AI554" s="152">
        <f>IF(pbi_fed_amount="n/a",Inputs!AJ168,IF(AND(AI$2&lt;=pbi_fed_term,AI$2&lt;=analysis_period),pbi_fed_amount*(1+pbi_fed_escal/100)^AH$2,0))</f>
        <v>0</v>
      </c>
      <c r="AJ554" s="152">
        <f>IF(pbi_fed_amount="n/a",Inputs!AK168,IF(AND(AJ$2&lt;=pbi_fed_term,AJ$2&lt;=analysis_period),pbi_fed_amount*(1+pbi_fed_escal/100)^AI$2,0))</f>
        <v>0</v>
      </c>
      <c r="AK554" s="152">
        <f>IF(pbi_fed_amount="n/a",Inputs!AL168,IF(AND(AK$2&lt;=pbi_fed_term,AK$2&lt;=analysis_period),pbi_fed_amount*(1+pbi_fed_escal/100)^AJ$2,0))</f>
        <v>0</v>
      </c>
      <c r="AL554" s="152">
        <f>IF(pbi_fed_amount="n/a",Inputs!AM168,IF(AND(AL$2&lt;=pbi_fed_term,AL$2&lt;=analysis_period),pbi_fed_amount*(1+pbi_fed_escal/100)^AK$2,0))</f>
        <v>0</v>
      </c>
      <c r="AM554" s="152">
        <f>IF(pbi_fed_amount="n/a",Inputs!AN168,IF(AND(AM$2&lt;=pbi_fed_term,AM$2&lt;=analysis_period),pbi_fed_amount*(1+pbi_fed_escal/100)^AL$2,0))</f>
        <v>0</v>
      </c>
      <c r="AN554" s="152">
        <f>IF(pbi_fed_amount="n/a",Inputs!AO168,IF(AND(AN$2&lt;=pbi_fed_term,AN$2&lt;=analysis_period),pbi_fed_amount*(1+pbi_fed_escal/100)^AM$2,0))</f>
        <v>0</v>
      </c>
      <c r="AO554" s="152">
        <f>IF(pbi_fed_amount="n/a",Inputs!AP168,IF(AND(AO$2&lt;=pbi_fed_term,AO$2&lt;=analysis_period),pbi_fed_amount*(1+pbi_fed_escal/100)^AN$2,0))</f>
        <v>0</v>
      </c>
      <c r="AP554" s="152">
        <f>IF(pbi_fed_amount="n/a",Inputs!AQ168,IF(AND(AP$2&lt;=pbi_fed_term,AP$2&lt;=analysis_period),pbi_fed_amount*(1+pbi_fed_escal/100)^AO$2,0))</f>
        <v>0</v>
      </c>
    </row>
    <row r="555" spans="1:42" x14ac:dyDescent="0.2">
      <c r="A555" s="27" t="s">
        <v>390</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Inputs!B130</f>
        <v>State ($/kWh)</v>
      </c>
    </row>
    <row r="558" spans="1:42" x14ac:dyDescent="0.2">
      <c r="A558" s="27" t="s">
        <v>36</v>
      </c>
      <c r="C558" s="136">
        <f>IF(pbi_sta_amount="n/a",Inputs!D169,IF(AND(C$2&lt;=pbi_sta_term,C$2&lt;=analysis_period),pbi_sta_amount*(1+pbi_sta_escal/100)^B$2,0))</f>
        <v>0</v>
      </c>
      <c r="D558" s="136">
        <f>IF(pbi_sta_amount="n/a",Inputs!E169,IF(AND(D$2&lt;=pbi_sta_term,D$2&lt;=analysis_period),pbi_sta_amount*(1+pbi_sta_escal/100)^C$2,0))</f>
        <v>0</v>
      </c>
      <c r="E558" s="136">
        <f>IF(pbi_sta_amount="n/a",Inputs!F169,IF(AND(E$2&lt;=pbi_sta_term,E$2&lt;=analysis_period),pbi_sta_amount*(1+pbi_sta_escal/100)^D$2,0))</f>
        <v>0</v>
      </c>
      <c r="F558" s="136">
        <f>IF(pbi_sta_amount="n/a",Inputs!G169,IF(AND(F$2&lt;=pbi_sta_term,F$2&lt;=analysis_period),pbi_sta_amount*(1+pbi_sta_escal/100)^E$2,0))</f>
        <v>0</v>
      </c>
      <c r="G558" s="136">
        <f>IF(pbi_sta_amount="n/a",Inputs!H169,IF(AND(G$2&lt;=pbi_sta_term,G$2&lt;=analysis_period),pbi_sta_amount*(1+pbi_sta_escal/100)^F$2,0))</f>
        <v>0</v>
      </c>
      <c r="H558" s="136">
        <f>IF(pbi_sta_amount="n/a",Inputs!I169,IF(AND(H$2&lt;=pbi_sta_term,H$2&lt;=analysis_period),pbi_sta_amount*(1+pbi_sta_escal/100)^G$2,0))</f>
        <v>0</v>
      </c>
      <c r="I558" s="136">
        <f>IF(pbi_sta_amount="n/a",Inputs!J169,IF(AND(I$2&lt;=pbi_sta_term,I$2&lt;=analysis_period),pbi_sta_amount*(1+pbi_sta_escal/100)^H$2,0))</f>
        <v>0</v>
      </c>
      <c r="J558" s="136">
        <f>IF(pbi_sta_amount="n/a",Inputs!K169,IF(AND(J$2&lt;=pbi_sta_term,J$2&lt;=analysis_period),pbi_sta_amount*(1+pbi_sta_escal/100)^I$2,0))</f>
        <v>0</v>
      </c>
      <c r="K558" s="136">
        <f>IF(pbi_sta_amount="n/a",Inputs!L169,IF(AND(K$2&lt;=pbi_sta_term,K$2&lt;=analysis_period),pbi_sta_amount*(1+pbi_sta_escal/100)^J$2,0))</f>
        <v>0</v>
      </c>
      <c r="L558" s="136">
        <f>IF(pbi_sta_amount="n/a",Inputs!M169,IF(AND(L$2&lt;=pbi_sta_term,L$2&lt;=analysis_period),pbi_sta_amount*(1+pbi_sta_escal/100)^K$2,0))</f>
        <v>0</v>
      </c>
      <c r="M558" s="136">
        <f>IF(pbi_sta_amount="n/a",Inputs!N169,IF(AND(M$2&lt;=pbi_sta_term,M$2&lt;=analysis_period),pbi_sta_amount*(1+pbi_sta_escal/100)^L$2,0))</f>
        <v>0</v>
      </c>
      <c r="N558" s="136">
        <f>IF(pbi_sta_amount="n/a",Inputs!O169,IF(AND(N$2&lt;=pbi_sta_term,N$2&lt;=analysis_period),pbi_sta_amount*(1+pbi_sta_escal/100)^M$2,0))</f>
        <v>0</v>
      </c>
      <c r="O558" s="136">
        <f>IF(pbi_sta_amount="n/a",Inputs!P169,IF(AND(O$2&lt;=pbi_sta_term,O$2&lt;=analysis_period),pbi_sta_amount*(1+pbi_sta_escal/100)^N$2,0))</f>
        <v>0</v>
      </c>
      <c r="P558" s="136">
        <f>IF(pbi_sta_amount="n/a",Inputs!Q169,IF(AND(P$2&lt;=pbi_sta_term,P$2&lt;=analysis_period),pbi_sta_amount*(1+pbi_sta_escal/100)^O$2,0))</f>
        <v>0</v>
      </c>
      <c r="Q558" s="136">
        <f>IF(pbi_sta_amount="n/a",Inputs!R169,IF(AND(Q$2&lt;=pbi_sta_term,Q$2&lt;=analysis_period),pbi_sta_amount*(1+pbi_sta_escal/100)^P$2,0))</f>
        <v>0</v>
      </c>
      <c r="R558" s="136">
        <f>IF(pbi_sta_amount="n/a",Inputs!S169,IF(AND(R$2&lt;=pbi_sta_term,R$2&lt;=analysis_period),pbi_sta_amount*(1+pbi_sta_escal/100)^Q$2,0))</f>
        <v>0</v>
      </c>
      <c r="S558" s="136">
        <f>IF(pbi_sta_amount="n/a",Inputs!T169,IF(AND(S$2&lt;=pbi_sta_term,S$2&lt;=analysis_period),pbi_sta_amount*(1+pbi_sta_escal/100)^R$2,0))</f>
        <v>0</v>
      </c>
      <c r="T558" s="136">
        <f>IF(pbi_sta_amount="n/a",Inputs!U169,IF(AND(T$2&lt;=pbi_sta_term,T$2&lt;=analysis_period),pbi_sta_amount*(1+pbi_sta_escal/100)^S$2,0))</f>
        <v>0</v>
      </c>
      <c r="U558" s="136">
        <f>IF(pbi_sta_amount="n/a",Inputs!V169,IF(AND(U$2&lt;=pbi_sta_term,U$2&lt;=analysis_period),pbi_sta_amount*(1+pbi_sta_escal/100)^T$2,0))</f>
        <v>0</v>
      </c>
      <c r="V558" s="136">
        <f>IF(pbi_sta_amount="n/a",Inputs!W169,IF(AND(V$2&lt;=pbi_sta_term,V$2&lt;=analysis_period),pbi_sta_amount*(1+pbi_sta_escal/100)^U$2,0))</f>
        <v>0</v>
      </c>
      <c r="W558" s="136">
        <f>IF(pbi_sta_amount="n/a",Inputs!X169,IF(AND(W$2&lt;=pbi_sta_term,W$2&lt;=analysis_period),pbi_sta_amount*(1+pbi_sta_escal/100)^V$2,0))</f>
        <v>0</v>
      </c>
      <c r="X558" s="136">
        <f>IF(pbi_sta_amount="n/a",Inputs!Y169,IF(AND(X$2&lt;=pbi_sta_term,X$2&lt;=analysis_period),pbi_sta_amount*(1+pbi_sta_escal/100)^W$2,0))</f>
        <v>0</v>
      </c>
      <c r="Y558" s="136">
        <f>IF(pbi_sta_amount="n/a",Inputs!Z169,IF(AND(Y$2&lt;=pbi_sta_term,Y$2&lt;=analysis_period),pbi_sta_amount*(1+pbi_sta_escal/100)^X$2,0))</f>
        <v>0</v>
      </c>
      <c r="Z558" s="136">
        <f>IF(pbi_sta_amount="n/a",Inputs!AA169,IF(AND(Z$2&lt;=pbi_sta_term,Z$2&lt;=analysis_period),pbi_sta_amount*(1+pbi_sta_escal/100)^Y$2,0))</f>
        <v>0</v>
      </c>
      <c r="AA558" s="136">
        <f>IF(pbi_sta_amount="n/a",Inputs!AB169,IF(AND(AA$2&lt;=pbi_sta_term,AA$2&lt;=analysis_period),pbi_sta_amount*(1+pbi_sta_escal/100)^Z$2,0))</f>
        <v>0</v>
      </c>
      <c r="AB558" s="136">
        <f>IF(pbi_sta_amount="n/a",Inputs!AC169,IF(AND(AB$2&lt;=pbi_sta_term,AB$2&lt;=analysis_period),pbi_sta_amount*(1+pbi_sta_escal/100)^AA$2,0))</f>
        <v>0</v>
      </c>
      <c r="AC558" s="136">
        <f>IF(pbi_sta_amount="n/a",Inputs!AD169,IF(AND(AC$2&lt;=pbi_sta_term,AC$2&lt;=analysis_period),pbi_sta_amount*(1+pbi_sta_escal/100)^AB$2,0))</f>
        <v>0</v>
      </c>
      <c r="AD558" s="136">
        <f>IF(pbi_sta_amount="n/a",Inputs!AE169,IF(AND(AD$2&lt;=pbi_sta_term,AD$2&lt;=analysis_period),pbi_sta_amount*(1+pbi_sta_escal/100)^AC$2,0))</f>
        <v>0</v>
      </c>
      <c r="AE558" s="136">
        <f>IF(pbi_sta_amount="n/a",Inputs!AF169,IF(AND(AE$2&lt;=pbi_sta_term,AE$2&lt;=analysis_period),pbi_sta_amount*(1+pbi_sta_escal/100)^AD$2,0))</f>
        <v>0</v>
      </c>
      <c r="AF558" s="136">
        <f>IF(pbi_sta_amount="n/a",Inputs!AG169,IF(AND(AF$2&lt;=pbi_sta_term,AF$2&lt;=analysis_period),pbi_sta_amount*(1+pbi_sta_escal/100)^AE$2,0))</f>
        <v>0</v>
      </c>
      <c r="AG558" s="136">
        <f>IF(pbi_sta_amount="n/a",Inputs!AH169,IF(AND(AG$2&lt;=pbi_sta_term,AG$2&lt;=analysis_period),pbi_sta_amount*(1+pbi_sta_escal/100)^AF$2,0))</f>
        <v>0</v>
      </c>
      <c r="AH558" s="136">
        <f>IF(pbi_sta_amount="n/a",Inputs!AI169,IF(AND(AH$2&lt;=pbi_sta_term,AH$2&lt;=analysis_period),pbi_sta_amount*(1+pbi_sta_escal/100)^AG$2,0))</f>
        <v>0</v>
      </c>
      <c r="AI558" s="136">
        <f>IF(pbi_sta_amount="n/a",Inputs!AJ169,IF(AND(AI$2&lt;=pbi_sta_term,AI$2&lt;=analysis_period),pbi_sta_amount*(1+pbi_sta_escal/100)^AH$2,0))</f>
        <v>0</v>
      </c>
      <c r="AJ558" s="136">
        <f>IF(pbi_sta_amount="n/a",Inputs!AK169,IF(AND(AJ$2&lt;=pbi_sta_term,AJ$2&lt;=analysis_period),pbi_sta_amount*(1+pbi_sta_escal/100)^AI$2,0))</f>
        <v>0</v>
      </c>
      <c r="AK558" s="136">
        <f>IF(pbi_sta_amount="n/a",Inputs!AL169,IF(AND(AK$2&lt;=pbi_sta_term,AK$2&lt;=analysis_period),pbi_sta_amount*(1+pbi_sta_escal/100)^AJ$2,0))</f>
        <v>0</v>
      </c>
      <c r="AL558" s="136">
        <f>IF(pbi_sta_amount="n/a",Inputs!AM169,IF(AND(AL$2&lt;=pbi_sta_term,AL$2&lt;=analysis_period),pbi_sta_amount*(1+pbi_sta_escal/100)^AK$2,0))</f>
        <v>0</v>
      </c>
      <c r="AM558" s="136">
        <f>IF(pbi_sta_amount="n/a",Inputs!AN169,IF(AND(AM$2&lt;=pbi_sta_term,AM$2&lt;=analysis_period),pbi_sta_amount*(1+pbi_sta_escal/100)^AL$2,0))</f>
        <v>0</v>
      </c>
      <c r="AN558" s="136">
        <f>IF(pbi_sta_amount="n/a",Inputs!AO169,IF(AND(AN$2&lt;=pbi_sta_term,AN$2&lt;=analysis_period),pbi_sta_amount*(1+pbi_sta_escal/100)^AM$2,0))</f>
        <v>0</v>
      </c>
      <c r="AO558" s="136">
        <f>IF(pbi_sta_amount="n/a",Inputs!AP169,IF(AND(AO$2&lt;=pbi_sta_term,AO$2&lt;=analysis_period),pbi_sta_amount*(1+pbi_sta_escal/100)^AN$2,0))</f>
        <v>0</v>
      </c>
      <c r="AP558" s="136">
        <f>IF(pbi_sta_amount="n/a",Inputs!AQ169,IF(AND(AP$2&lt;=pbi_sta_term,AP$2&lt;=analysis_period),pbi_sta_amount*(1+pbi_sta_escal/100)^AO$2,0))</f>
        <v>0</v>
      </c>
    </row>
    <row r="559" spans="1:42" x14ac:dyDescent="0.2">
      <c r="A559" s="365" t="s">
        <v>390</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Inputs!B131</f>
        <v>Utility ($/kWh)</v>
      </c>
    </row>
    <row r="562" spans="1:42" x14ac:dyDescent="0.2">
      <c r="A562" s="27" t="s">
        <v>36</v>
      </c>
      <c r="C562" s="136">
        <f>IF(pbi_uti_amount="n/a",Inputs!D170,IF(AND(C$2&lt;=pbi_uti_term,C$2&lt;=analysis_period),pbi_uti_amount*(1+pbi_uti_escal/100)^B$2,0))</f>
        <v>0</v>
      </c>
      <c r="D562" s="136">
        <f>IF(pbi_uti_amount="n/a",Inputs!E170,IF(AND(D$2&lt;=pbi_uti_term,D$2&lt;=analysis_period),pbi_uti_amount*(1+pbi_uti_escal/100)^C$2,0))</f>
        <v>0</v>
      </c>
      <c r="E562" s="136">
        <f>IF(pbi_uti_amount="n/a",Inputs!F170,IF(AND(E$2&lt;=pbi_uti_term,E$2&lt;=analysis_period),pbi_uti_amount*(1+pbi_uti_escal/100)^D$2,0))</f>
        <v>0</v>
      </c>
      <c r="F562" s="136">
        <f>IF(pbi_uti_amount="n/a",Inputs!G170,IF(AND(F$2&lt;=pbi_uti_term,F$2&lt;=analysis_period),pbi_uti_amount*(1+pbi_uti_escal/100)^E$2,0))</f>
        <v>0</v>
      </c>
      <c r="G562" s="136">
        <f>IF(pbi_uti_amount="n/a",Inputs!H170,IF(AND(G$2&lt;=pbi_uti_term,G$2&lt;=analysis_period),pbi_uti_amount*(1+pbi_uti_escal/100)^F$2,0))</f>
        <v>0</v>
      </c>
      <c r="H562" s="136">
        <f>IF(pbi_uti_amount="n/a",Inputs!I170,IF(AND(H$2&lt;=pbi_uti_term,H$2&lt;=analysis_period),pbi_uti_amount*(1+pbi_uti_escal/100)^G$2,0))</f>
        <v>0</v>
      </c>
      <c r="I562" s="136">
        <f>IF(pbi_uti_amount="n/a",Inputs!J170,IF(AND(I$2&lt;=pbi_uti_term,I$2&lt;=analysis_period),pbi_uti_amount*(1+pbi_uti_escal/100)^H$2,0))</f>
        <v>0</v>
      </c>
      <c r="J562" s="136">
        <f>IF(pbi_uti_amount="n/a",Inputs!K170,IF(AND(J$2&lt;=pbi_uti_term,J$2&lt;=analysis_period),pbi_uti_amount*(1+pbi_uti_escal/100)^I$2,0))</f>
        <v>0</v>
      </c>
      <c r="K562" s="136">
        <f>IF(pbi_uti_amount="n/a",Inputs!L170,IF(AND(K$2&lt;=pbi_uti_term,K$2&lt;=analysis_period),pbi_uti_amount*(1+pbi_uti_escal/100)^J$2,0))</f>
        <v>0</v>
      </c>
      <c r="L562" s="136">
        <f>IF(pbi_uti_amount="n/a",Inputs!M170,IF(AND(L$2&lt;=pbi_uti_term,L$2&lt;=analysis_period),pbi_uti_amount*(1+pbi_uti_escal/100)^K$2,0))</f>
        <v>0</v>
      </c>
      <c r="M562" s="136">
        <f>IF(pbi_uti_amount="n/a",Inputs!N170,IF(AND(M$2&lt;=pbi_uti_term,M$2&lt;=analysis_period),pbi_uti_amount*(1+pbi_uti_escal/100)^L$2,0))</f>
        <v>0</v>
      </c>
      <c r="N562" s="136">
        <f>IF(pbi_uti_amount="n/a",Inputs!O170,IF(AND(N$2&lt;=pbi_uti_term,N$2&lt;=analysis_period),pbi_uti_amount*(1+pbi_uti_escal/100)^M$2,0))</f>
        <v>0</v>
      </c>
      <c r="O562" s="136">
        <f>IF(pbi_uti_amount="n/a",Inputs!P170,IF(AND(O$2&lt;=pbi_uti_term,O$2&lt;=analysis_period),pbi_uti_amount*(1+pbi_uti_escal/100)^N$2,0))</f>
        <v>0</v>
      </c>
      <c r="P562" s="136">
        <f>IF(pbi_uti_amount="n/a",Inputs!Q170,IF(AND(P$2&lt;=pbi_uti_term,P$2&lt;=analysis_period),pbi_uti_amount*(1+pbi_uti_escal/100)^O$2,0))</f>
        <v>0</v>
      </c>
      <c r="Q562" s="136">
        <f>IF(pbi_uti_amount="n/a",Inputs!R170,IF(AND(Q$2&lt;=pbi_uti_term,Q$2&lt;=analysis_period),pbi_uti_amount*(1+pbi_uti_escal/100)^P$2,0))</f>
        <v>0</v>
      </c>
      <c r="R562" s="136">
        <f>IF(pbi_uti_amount="n/a",Inputs!S170,IF(AND(R$2&lt;=pbi_uti_term,R$2&lt;=analysis_period),pbi_uti_amount*(1+pbi_uti_escal/100)^Q$2,0))</f>
        <v>0</v>
      </c>
      <c r="S562" s="136">
        <f>IF(pbi_uti_amount="n/a",Inputs!T170,IF(AND(S$2&lt;=pbi_uti_term,S$2&lt;=analysis_period),pbi_uti_amount*(1+pbi_uti_escal/100)^R$2,0))</f>
        <v>0</v>
      </c>
      <c r="T562" s="136">
        <f>IF(pbi_uti_amount="n/a",Inputs!U170,IF(AND(T$2&lt;=pbi_uti_term,T$2&lt;=analysis_period),pbi_uti_amount*(1+pbi_uti_escal/100)^S$2,0))</f>
        <v>0</v>
      </c>
      <c r="U562" s="136">
        <f>IF(pbi_uti_amount="n/a",Inputs!V170,IF(AND(U$2&lt;=pbi_uti_term,U$2&lt;=analysis_period),pbi_uti_amount*(1+pbi_uti_escal/100)^T$2,0))</f>
        <v>0</v>
      </c>
      <c r="V562" s="136">
        <f>IF(pbi_uti_amount="n/a",Inputs!W170,IF(AND(V$2&lt;=pbi_uti_term,V$2&lt;=analysis_period),pbi_uti_amount*(1+pbi_uti_escal/100)^U$2,0))</f>
        <v>0</v>
      </c>
      <c r="W562" s="136">
        <f>IF(pbi_uti_amount="n/a",Inputs!X170,IF(AND(W$2&lt;=pbi_uti_term,W$2&lt;=analysis_period),pbi_uti_amount*(1+pbi_uti_escal/100)^V$2,0))</f>
        <v>0</v>
      </c>
      <c r="X562" s="136">
        <f>IF(pbi_uti_amount="n/a",Inputs!Y170,IF(AND(X$2&lt;=pbi_uti_term,X$2&lt;=analysis_period),pbi_uti_amount*(1+pbi_uti_escal/100)^W$2,0))</f>
        <v>0</v>
      </c>
      <c r="Y562" s="136">
        <f>IF(pbi_uti_amount="n/a",Inputs!Z170,IF(AND(Y$2&lt;=pbi_uti_term,Y$2&lt;=analysis_period),pbi_uti_amount*(1+pbi_uti_escal/100)^X$2,0))</f>
        <v>0</v>
      </c>
      <c r="Z562" s="136">
        <f>IF(pbi_uti_amount="n/a",Inputs!AA170,IF(AND(Z$2&lt;=pbi_uti_term,Z$2&lt;=analysis_period),pbi_uti_amount*(1+pbi_uti_escal/100)^Y$2,0))</f>
        <v>0</v>
      </c>
      <c r="AA562" s="136">
        <f>IF(pbi_uti_amount="n/a",Inputs!AB170,IF(AND(AA$2&lt;=pbi_uti_term,AA$2&lt;=analysis_period),pbi_uti_amount*(1+pbi_uti_escal/100)^Z$2,0))</f>
        <v>0</v>
      </c>
      <c r="AB562" s="136">
        <f>IF(pbi_uti_amount="n/a",Inputs!AC170,IF(AND(AB$2&lt;=pbi_uti_term,AB$2&lt;=analysis_period),pbi_uti_amount*(1+pbi_uti_escal/100)^AA$2,0))</f>
        <v>0</v>
      </c>
      <c r="AC562" s="136">
        <f>IF(pbi_uti_amount="n/a",Inputs!AD170,IF(AND(AC$2&lt;=pbi_uti_term,AC$2&lt;=analysis_period),pbi_uti_amount*(1+pbi_uti_escal/100)^AB$2,0))</f>
        <v>0</v>
      </c>
      <c r="AD562" s="136">
        <f>IF(pbi_uti_amount="n/a",Inputs!AE170,IF(AND(AD$2&lt;=pbi_uti_term,AD$2&lt;=analysis_period),pbi_uti_amount*(1+pbi_uti_escal/100)^AC$2,0))</f>
        <v>0</v>
      </c>
      <c r="AE562" s="136">
        <f>IF(pbi_uti_amount="n/a",Inputs!AF170,IF(AND(AE$2&lt;=pbi_uti_term,AE$2&lt;=analysis_period),pbi_uti_amount*(1+pbi_uti_escal/100)^AD$2,0))</f>
        <v>0</v>
      </c>
      <c r="AF562" s="136">
        <f>IF(pbi_uti_amount="n/a",Inputs!AG170,IF(AND(AF$2&lt;=pbi_uti_term,AF$2&lt;=analysis_period),pbi_uti_amount*(1+pbi_uti_escal/100)^AE$2,0))</f>
        <v>0</v>
      </c>
      <c r="AG562" s="136">
        <f>IF(pbi_uti_amount="n/a",Inputs!AH170,IF(AND(AG$2&lt;=pbi_uti_term,AG$2&lt;=analysis_period),pbi_uti_amount*(1+pbi_uti_escal/100)^AF$2,0))</f>
        <v>0</v>
      </c>
      <c r="AH562" s="136">
        <f>IF(pbi_uti_amount="n/a",Inputs!AI170,IF(AND(AH$2&lt;=pbi_uti_term,AH$2&lt;=analysis_period),pbi_uti_amount*(1+pbi_uti_escal/100)^AG$2,0))</f>
        <v>0</v>
      </c>
      <c r="AI562" s="136">
        <f>IF(pbi_uti_amount="n/a",Inputs!AJ170,IF(AND(AI$2&lt;=pbi_uti_term,AI$2&lt;=analysis_period),pbi_uti_amount*(1+pbi_uti_escal/100)^AH$2,0))</f>
        <v>0</v>
      </c>
      <c r="AJ562" s="136">
        <f>IF(pbi_uti_amount="n/a",Inputs!AK170,IF(AND(AJ$2&lt;=pbi_uti_term,AJ$2&lt;=analysis_period),pbi_uti_amount*(1+pbi_uti_escal/100)^AI$2,0))</f>
        <v>0</v>
      </c>
      <c r="AK562" s="136">
        <f>IF(pbi_uti_amount="n/a",Inputs!AL170,IF(AND(AK$2&lt;=pbi_uti_term,AK$2&lt;=analysis_period),pbi_uti_amount*(1+pbi_uti_escal/100)^AJ$2,0))</f>
        <v>0</v>
      </c>
      <c r="AL562" s="136">
        <f>IF(pbi_uti_amount="n/a",Inputs!AM170,IF(AND(AL$2&lt;=pbi_uti_term,AL$2&lt;=analysis_period),pbi_uti_amount*(1+pbi_uti_escal/100)^AK$2,0))</f>
        <v>0</v>
      </c>
      <c r="AM562" s="136">
        <f>IF(pbi_uti_amount="n/a",Inputs!AN170,IF(AND(AM$2&lt;=pbi_uti_term,AM$2&lt;=analysis_period),pbi_uti_amount*(1+pbi_uti_escal/100)^AL$2,0))</f>
        <v>0</v>
      </c>
      <c r="AN562" s="136">
        <f>IF(pbi_uti_amount="n/a",Inputs!AO170,IF(AND(AN$2&lt;=pbi_uti_term,AN$2&lt;=analysis_period),pbi_uti_amount*(1+pbi_uti_escal/100)^AM$2,0))</f>
        <v>0</v>
      </c>
      <c r="AO562" s="136">
        <f>IF(pbi_uti_amount="n/a",Inputs!AP170,IF(AND(AO$2&lt;=pbi_uti_term,AO$2&lt;=analysis_period),pbi_uti_amount*(1+pbi_uti_escal/100)^AN$2,0))</f>
        <v>0</v>
      </c>
      <c r="AP562" s="136">
        <f>IF(pbi_uti_amount="n/a",Inputs!AQ170,IF(AND(AP$2&lt;=pbi_uti_term,AP$2&lt;=analysis_period),pbi_uti_amount*(1+pbi_uti_escal/100)^AO$2,0))</f>
        <v>0</v>
      </c>
    </row>
    <row r="563" spans="1:42" x14ac:dyDescent="0.2">
      <c r="A563" s="365" t="s">
        <v>390</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Inputs!B132</f>
        <v>Other ($/kWh)</v>
      </c>
    </row>
    <row r="566" spans="1:42" x14ac:dyDescent="0.2">
      <c r="A566" s="27" t="s">
        <v>36</v>
      </c>
      <c r="C566" s="143">
        <f>IF(pbi_oth_amount="n/a",Inputs!D171,IF(AND(C$2&lt;=pbi_oth_term,C$2&lt;=analysis_period),pbi_oth_amount*(1+pbi_oth_escal/100)^B$2,0))</f>
        <v>0</v>
      </c>
      <c r="D566" s="143">
        <f>IF(pbi_oth_amount="n/a",Inputs!E171,IF(AND(D$2&lt;=pbi_oth_term,D$2&lt;=analysis_period),pbi_oth_amount*(1+pbi_oth_escal/100)^C$2,0))</f>
        <v>0</v>
      </c>
      <c r="E566" s="143">
        <f>IF(pbi_oth_amount="n/a",Inputs!F171,IF(AND(E$2&lt;=pbi_oth_term,E$2&lt;=analysis_period),pbi_oth_amount*(1+pbi_oth_escal/100)^D$2,0))</f>
        <v>0</v>
      </c>
      <c r="F566" s="143">
        <f>IF(pbi_oth_amount="n/a",Inputs!G171,IF(AND(F$2&lt;=pbi_oth_term,F$2&lt;=analysis_period),pbi_oth_amount*(1+pbi_oth_escal/100)^E$2,0))</f>
        <v>0</v>
      </c>
      <c r="G566" s="143">
        <f>IF(pbi_oth_amount="n/a",Inputs!H171,IF(AND(G$2&lt;=pbi_oth_term,G$2&lt;=analysis_period),pbi_oth_amount*(1+pbi_oth_escal/100)^F$2,0))</f>
        <v>0</v>
      </c>
      <c r="H566" s="143">
        <f>IF(pbi_oth_amount="n/a",Inputs!I171,IF(AND(H$2&lt;=pbi_oth_term,H$2&lt;=analysis_period),pbi_oth_amount*(1+pbi_oth_escal/100)^G$2,0))</f>
        <v>0</v>
      </c>
      <c r="I566" s="143">
        <f>IF(pbi_oth_amount="n/a",Inputs!J171,IF(AND(I$2&lt;=pbi_oth_term,I$2&lt;=analysis_period),pbi_oth_amount*(1+pbi_oth_escal/100)^H$2,0))</f>
        <v>0</v>
      </c>
      <c r="J566" s="143">
        <f>IF(pbi_oth_amount="n/a",Inputs!K171,IF(AND(J$2&lt;=pbi_oth_term,J$2&lt;=analysis_period),pbi_oth_amount*(1+pbi_oth_escal/100)^I$2,0))</f>
        <v>0</v>
      </c>
      <c r="K566" s="143">
        <f>IF(pbi_oth_amount="n/a",Inputs!L171,IF(AND(K$2&lt;=pbi_oth_term,K$2&lt;=analysis_period),pbi_oth_amount*(1+pbi_oth_escal/100)^J$2,0))</f>
        <v>0</v>
      </c>
      <c r="L566" s="143">
        <f>IF(pbi_oth_amount="n/a",Inputs!M171,IF(AND(L$2&lt;=pbi_oth_term,L$2&lt;=analysis_period),pbi_oth_amount*(1+pbi_oth_escal/100)^K$2,0))</f>
        <v>0</v>
      </c>
      <c r="M566" s="143">
        <f>IF(pbi_oth_amount="n/a",Inputs!N171,IF(AND(M$2&lt;=pbi_oth_term,M$2&lt;=analysis_period),pbi_oth_amount*(1+pbi_oth_escal/100)^L$2,0))</f>
        <v>0</v>
      </c>
      <c r="N566" s="143">
        <f>IF(pbi_oth_amount="n/a",Inputs!O171,IF(AND(N$2&lt;=pbi_oth_term,N$2&lt;=analysis_period),pbi_oth_amount*(1+pbi_oth_escal/100)^M$2,0))</f>
        <v>0</v>
      </c>
      <c r="O566" s="143">
        <f>IF(pbi_oth_amount="n/a",Inputs!P171,IF(AND(O$2&lt;=pbi_oth_term,O$2&lt;=analysis_period),pbi_oth_amount*(1+pbi_oth_escal/100)^N$2,0))</f>
        <v>0</v>
      </c>
      <c r="P566" s="143">
        <f>IF(pbi_oth_amount="n/a",Inputs!Q171,IF(AND(P$2&lt;=pbi_oth_term,P$2&lt;=analysis_period),pbi_oth_amount*(1+pbi_oth_escal/100)^O$2,0))</f>
        <v>0</v>
      </c>
      <c r="Q566" s="143">
        <f>IF(pbi_oth_amount="n/a",Inputs!R171,IF(AND(Q$2&lt;=pbi_oth_term,Q$2&lt;=analysis_period),pbi_oth_amount*(1+pbi_oth_escal/100)^P$2,0))</f>
        <v>0</v>
      </c>
      <c r="R566" s="143">
        <f>IF(pbi_oth_amount="n/a",Inputs!S171,IF(AND(R$2&lt;=pbi_oth_term,R$2&lt;=analysis_period),pbi_oth_amount*(1+pbi_oth_escal/100)^Q$2,0))</f>
        <v>0</v>
      </c>
      <c r="S566" s="143">
        <f>IF(pbi_oth_amount="n/a",Inputs!T171,IF(AND(S$2&lt;=pbi_oth_term,S$2&lt;=analysis_period),pbi_oth_amount*(1+pbi_oth_escal/100)^R$2,0))</f>
        <v>0</v>
      </c>
      <c r="T566" s="143">
        <f>IF(pbi_oth_amount="n/a",Inputs!U171,IF(AND(T$2&lt;=pbi_oth_term,T$2&lt;=analysis_period),pbi_oth_amount*(1+pbi_oth_escal/100)^S$2,0))</f>
        <v>0</v>
      </c>
      <c r="U566" s="143">
        <f>IF(pbi_oth_amount="n/a",Inputs!V171,IF(AND(U$2&lt;=pbi_oth_term,U$2&lt;=analysis_period),pbi_oth_amount*(1+pbi_oth_escal/100)^T$2,0))</f>
        <v>0</v>
      </c>
      <c r="V566" s="143">
        <f>IF(pbi_oth_amount="n/a",Inputs!W171,IF(AND(V$2&lt;=pbi_oth_term,V$2&lt;=analysis_period),pbi_oth_amount*(1+pbi_oth_escal/100)^U$2,0))</f>
        <v>0</v>
      </c>
      <c r="W566" s="143">
        <f>IF(pbi_oth_amount="n/a",Inputs!X171,IF(AND(W$2&lt;=pbi_oth_term,W$2&lt;=analysis_period),pbi_oth_amount*(1+pbi_oth_escal/100)^V$2,0))</f>
        <v>0</v>
      </c>
      <c r="X566" s="143">
        <f>IF(pbi_oth_amount="n/a",Inputs!Y171,IF(AND(X$2&lt;=pbi_oth_term,X$2&lt;=analysis_period),pbi_oth_amount*(1+pbi_oth_escal/100)^W$2,0))</f>
        <v>0</v>
      </c>
      <c r="Y566" s="143">
        <f>IF(pbi_oth_amount="n/a",Inputs!Z171,IF(AND(Y$2&lt;=pbi_oth_term,Y$2&lt;=analysis_period),pbi_oth_amount*(1+pbi_oth_escal/100)^X$2,0))</f>
        <v>0</v>
      </c>
      <c r="Z566" s="143">
        <f>IF(pbi_oth_amount="n/a",Inputs!AA171,IF(AND(Z$2&lt;=pbi_oth_term,Z$2&lt;=analysis_period),pbi_oth_amount*(1+pbi_oth_escal/100)^Y$2,0))</f>
        <v>0</v>
      </c>
      <c r="AA566" s="143">
        <f>IF(pbi_oth_amount="n/a",Inputs!AB171,IF(AND(AA$2&lt;=pbi_oth_term,AA$2&lt;=analysis_period),pbi_oth_amount*(1+pbi_oth_escal/100)^Z$2,0))</f>
        <v>0</v>
      </c>
      <c r="AB566" s="143">
        <f>IF(pbi_oth_amount="n/a",Inputs!AC171,IF(AND(AB$2&lt;=pbi_oth_term,AB$2&lt;=analysis_period),pbi_oth_amount*(1+pbi_oth_escal/100)^AA$2,0))</f>
        <v>0</v>
      </c>
      <c r="AC566" s="143">
        <f>IF(pbi_oth_amount="n/a",Inputs!AD171,IF(AND(AC$2&lt;=pbi_oth_term,AC$2&lt;=analysis_period),pbi_oth_amount*(1+pbi_oth_escal/100)^AB$2,0))</f>
        <v>0</v>
      </c>
      <c r="AD566" s="143">
        <f>IF(pbi_oth_amount="n/a",Inputs!AE171,IF(AND(AD$2&lt;=pbi_oth_term,AD$2&lt;=analysis_period),pbi_oth_amount*(1+pbi_oth_escal/100)^AC$2,0))</f>
        <v>0</v>
      </c>
      <c r="AE566" s="143">
        <f>IF(pbi_oth_amount="n/a",Inputs!AF171,IF(AND(AE$2&lt;=pbi_oth_term,AE$2&lt;=analysis_period),pbi_oth_amount*(1+pbi_oth_escal/100)^AD$2,0))</f>
        <v>0</v>
      </c>
      <c r="AF566" s="143">
        <f>IF(pbi_oth_amount="n/a",Inputs!AG171,IF(AND(AF$2&lt;=pbi_oth_term,AF$2&lt;=analysis_period),pbi_oth_amount*(1+pbi_oth_escal/100)^AE$2,0))</f>
        <v>0</v>
      </c>
      <c r="AG566" s="143">
        <f>IF(pbi_oth_amount="n/a",Inputs!AH171,IF(AND(AG$2&lt;=pbi_oth_term,AG$2&lt;=analysis_period),pbi_oth_amount*(1+pbi_oth_escal/100)^AF$2,0))</f>
        <v>0</v>
      </c>
      <c r="AH566" s="143">
        <f>IF(pbi_oth_amount="n/a",Inputs!AI171,IF(AND(AH$2&lt;=pbi_oth_term,AH$2&lt;=analysis_period),pbi_oth_amount*(1+pbi_oth_escal/100)^AG$2,0))</f>
        <v>0</v>
      </c>
      <c r="AI566" s="143">
        <f>IF(pbi_oth_amount="n/a",Inputs!AJ171,IF(AND(AI$2&lt;=pbi_oth_term,AI$2&lt;=analysis_period),pbi_oth_amount*(1+pbi_oth_escal/100)^AH$2,0))</f>
        <v>0</v>
      </c>
      <c r="AJ566" s="143">
        <f>IF(pbi_oth_amount="n/a",Inputs!AK171,IF(AND(AJ$2&lt;=pbi_oth_term,AJ$2&lt;=analysis_period),pbi_oth_amount*(1+pbi_oth_escal/100)^AI$2,0))</f>
        <v>0</v>
      </c>
      <c r="AK566" s="143">
        <f>IF(pbi_oth_amount="n/a",Inputs!AL171,IF(AND(AK$2&lt;=pbi_oth_term,AK$2&lt;=analysis_period),pbi_oth_amount*(1+pbi_oth_escal/100)^AJ$2,0))</f>
        <v>0</v>
      </c>
      <c r="AL566" s="143">
        <f>IF(pbi_oth_amount="n/a",Inputs!AM171,IF(AND(AL$2&lt;=pbi_oth_term,AL$2&lt;=analysis_period),pbi_oth_amount*(1+pbi_oth_escal/100)^AK$2,0))</f>
        <v>0</v>
      </c>
      <c r="AM566" s="143">
        <f>IF(pbi_oth_amount="n/a",Inputs!AN171,IF(AND(AM$2&lt;=pbi_oth_term,AM$2&lt;=analysis_period),pbi_oth_amount*(1+pbi_oth_escal/100)^AL$2,0))</f>
        <v>0</v>
      </c>
      <c r="AN566" s="143">
        <f>IF(pbi_oth_amount="n/a",Inputs!AO171,IF(AND(AN$2&lt;=pbi_oth_term,AN$2&lt;=analysis_period),pbi_oth_amount*(1+pbi_oth_escal/100)^AM$2,0))</f>
        <v>0</v>
      </c>
      <c r="AO566" s="143">
        <f>IF(pbi_oth_amount="n/a",Inputs!AP171,IF(AND(AO$2&lt;=pbi_oth_term,AO$2&lt;=analysis_period),pbi_oth_amount*(1+pbi_oth_escal/100)^AN$2,0))</f>
        <v>0</v>
      </c>
      <c r="AP566" s="143">
        <f>IF(pbi_oth_amount="n/a",Inputs!AQ171,IF(AND(AP$2&lt;=pbi_oth_term,AP$2&lt;=analysis_period),pbi_oth_amount*(1+pbi_oth_escal/100)^AO$2,0))</f>
        <v>0</v>
      </c>
    </row>
    <row r="567" spans="1:42" x14ac:dyDescent="0.2">
      <c r="A567" s="365" t="s">
        <v>390</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189">
        <f>IF(C591&lt;&gt;"N/A",C591,IF(C592&lt;&gt;"N/A",C592,C593+C575))</f>
        <v>0</v>
      </c>
      <c r="D574" s="366">
        <f t="shared" ref="D574:AP574" si="276">IF(D591&lt;&gt;"N/A",D591,IF(D592&lt;&gt;"N/A",D592,D593+D575))</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189">
        <f t="shared" ref="C575:AP575" si="277">IF(AND(C$2&lt;=term_tenor,C$2&lt;=analysis_period),B577*term_int_rate/100,0)</f>
        <v>0</v>
      </c>
      <c r="D575" s="189">
        <f t="shared" si="277"/>
        <v>0</v>
      </c>
      <c r="E575" s="189">
        <f t="shared" si="277"/>
        <v>0</v>
      </c>
      <c r="F575" s="189">
        <f t="shared" si="277"/>
        <v>0</v>
      </c>
      <c r="G575" s="189">
        <f t="shared" si="277"/>
        <v>0</v>
      </c>
      <c r="H575" s="189">
        <f t="shared" si="277"/>
        <v>0</v>
      </c>
      <c r="I575" s="189">
        <f t="shared" si="277"/>
        <v>0</v>
      </c>
      <c r="J575" s="189">
        <f t="shared" si="277"/>
        <v>0</v>
      </c>
      <c r="K575" s="189">
        <f t="shared" si="277"/>
        <v>0</v>
      </c>
      <c r="L575" s="189">
        <f t="shared" si="277"/>
        <v>0</v>
      </c>
      <c r="M575" s="189">
        <f t="shared" si="277"/>
        <v>0</v>
      </c>
      <c r="N575" s="189">
        <f t="shared" si="277"/>
        <v>0</v>
      </c>
      <c r="O575" s="189">
        <f t="shared" si="277"/>
        <v>0</v>
      </c>
      <c r="P575" s="189">
        <f t="shared" si="277"/>
        <v>0</v>
      </c>
      <c r="Q575" s="189">
        <f t="shared" si="277"/>
        <v>0</v>
      </c>
      <c r="R575" s="189">
        <f t="shared" si="277"/>
        <v>0</v>
      </c>
      <c r="S575" s="189">
        <f t="shared" si="277"/>
        <v>0</v>
      </c>
      <c r="T575" s="189">
        <f t="shared" si="277"/>
        <v>0</v>
      </c>
      <c r="U575" s="189">
        <f t="shared" si="277"/>
        <v>0</v>
      </c>
      <c r="V575" s="189">
        <f t="shared" si="277"/>
        <v>0</v>
      </c>
      <c r="W575" s="189">
        <f t="shared" si="277"/>
        <v>0</v>
      </c>
      <c r="X575" s="189">
        <f t="shared" si="277"/>
        <v>0</v>
      </c>
      <c r="Y575" s="189">
        <f t="shared" si="277"/>
        <v>0</v>
      </c>
      <c r="Z575" s="189">
        <f t="shared" si="277"/>
        <v>0</v>
      </c>
      <c r="AA575" s="189">
        <f t="shared" si="277"/>
        <v>0</v>
      </c>
      <c r="AB575" s="189">
        <f t="shared" si="277"/>
        <v>0</v>
      </c>
      <c r="AC575" s="189">
        <f t="shared" si="277"/>
        <v>0</v>
      </c>
      <c r="AD575" s="189">
        <f t="shared" si="277"/>
        <v>0</v>
      </c>
      <c r="AE575" s="189">
        <f t="shared" si="277"/>
        <v>0</v>
      </c>
      <c r="AF575" s="189">
        <f t="shared" si="277"/>
        <v>0</v>
      </c>
      <c r="AG575" s="189">
        <f t="shared" si="277"/>
        <v>0</v>
      </c>
      <c r="AH575" s="189">
        <f t="shared" si="277"/>
        <v>0</v>
      </c>
      <c r="AI575" s="189">
        <f t="shared" si="277"/>
        <v>0</v>
      </c>
      <c r="AJ575" s="189">
        <f t="shared" si="277"/>
        <v>0</v>
      </c>
      <c r="AK575" s="189">
        <f t="shared" si="277"/>
        <v>0</v>
      </c>
      <c r="AL575" s="189">
        <f t="shared" si="277"/>
        <v>0</v>
      </c>
      <c r="AM575" s="189">
        <f t="shared" si="277"/>
        <v>0</v>
      </c>
      <c r="AN575" s="189">
        <f t="shared" si="277"/>
        <v>0</v>
      </c>
      <c r="AO575" s="189">
        <f t="shared" si="277"/>
        <v>0</v>
      </c>
      <c r="AP575" s="189">
        <f t="shared" si="277"/>
        <v>0</v>
      </c>
    </row>
    <row r="576" spans="1:42" s="16" customFormat="1" x14ac:dyDescent="0.2">
      <c r="A576" s="27" t="s">
        <v>194</v>
      </c>
      <c r="B576" s="166"/>
      <c r="C576" s="189">
        <f t="shared" ref="C576:AP576" si="278">IF(C593&lt;&gt;"N/A",C593,IF(C$2&gt;loan_moratorium,C574-C575,0))</f>
        <v>0</v>
      </c>
      <c r="D576" s="189">
        <f t="shared" si="278"/>
        <v>0</v>
      </c>
      <c r="E576" s="189">
        <f t="shared" si="278"/>
        <v>0</v>
      </c>
      <c r="F576" s="189">
        <f t="shared" si="278"/>
        <v>0</v>
      </c>
      <c r="G576" s="189">
        <f t="shared" si="278"/>
        <v>0</v>
      </c>
      <c r="H576" s="189">
        <f t="shared" si="278"/>
        <v>0</v>
      </c>
      <c r="I576" s="189">
        <f t="shared" si="278"/>
        <v>0</v>
      </c>
      <c r="J576" s="189">
        <f t="shared" si="278"/>
        <v>0</v>
      </c>
      <c r="K576" s="189">
        <f t="shared" si="278"/>
        <v>0</v>
      </c>
      <c r="L576" s="189">
        <f t="shared" si="278"/>
        <v>0</v>
      </c>
      <c r="M576" s="189">
        <f t="shared" si="278"/>
        <v>0</v>
      </c>
      <c r="N576" s="189">
        <f t="shared" si="278"/>
        <v>0</v>
      </c>
      <c r="O576" s="189">
        <f t="shared" si="278"/>
        <v>0</v>
      </c>
      <c r="P576" s="189">
        <f t="shared" si="278"/>
        <v>0</v>
      </c>
      <c r="Q576" s="189">
        <f t="shared" si="278"/>
        <v>0</v>
      </c>
      <c r="R576" s="189">
        <f t="shared" si="278"/>
        <v>0</v>
      </c>
      <c r="S576" s="189">
        <f t="shared" si="278"/>
        <v>0</v>
      </c>
      <c r="T576" s="189">
        <f t="shared" si="278"/>
        <v>0</v>
      </c>
      <c r="U576" s="189">
        <f t="shared" si="278"/>
        <v>0</v>
      </c>
      <c r="V576" s="189">
        <f t="shared" si="278"/>
        <v>0</v>
      </c>
      <c r="W576" s="189">
        <f t="shared" si="278"/>
        <v>0</v>
      </c>
      <c r="X576" s="189">
        <f t="shared" si="278"/>
        <v>0</v>
      </c>
      <c r="Y576" s="189">
        <f t="shared" si="278"/>
        <v>0</v>
      </c>
      <c r="Z576" s="189">
        <f t="shared" si="278"/>
        <v>0</v>
      </c>
      <c r="AA576" s="189">
        <f t="shared" si="278"/>
        <v>0</v>
      </c>
      <c r="AB576" s="189">
        <f t="shared" si="278"/>
        <v>0</v>
      </c>
      <c r="AC576" s="189">
        <f t="shared" si="278"/>
        <v>0</v>
      </c>
      <c r="AD576" s="189">
        <f t="shared" si="278"/>
        <v>0</v>
      </c>
      <c r="AE576" s="189">
        <f t="shared" si="278"/>
        <v>0</v>
      </c>
      <c r="AF576" s="189">
        <f t="shared" si="278"/>
        <v>0</v>
      </c>
      <c r="AG576" s="189">
        <f t="shared" si="278"/>
        <v>0</v>
      </c>
      <c r="AH576" s="189">
        <f t="shared" si="278"/>
        <v>0</v>
      </c>
      <c r="AI576" s="189">
        <f t="shared" si="278"/>
        <v>0</v>
      </c>
      <c r="AJ576" s="189">
        <f t="shared" si="278"/>
        <v>0</v>
      </c>
      <c r="AK576" s="189">
        <f t="shared" si="278"/>
        <v>0</v>
      </c>
      <c r="AL576" s="189">
        <f t="shared" si="278"/>
        <v>0</v>
      </c>
      <c r="AM576" s="189">
        <f t="shared" si="278"/>
        <v>0</v>
      </c>
      <c r="AN576" s="189">
        <f t="shared" si="278"/>
        <v>0</v>
      </c>
      <c r="AO576" s="189">
        <f t="shared" si="278"/>
        <v>0</v>
      </c>
      <c r="AP576" s="189">
        <f t="shared" si="278"/>
        <v>0</v>
      </c>
    </row>
    <row r="577" spans="1:42" s="16" customFormat="1" x14ac:dyDescent="0.2">
      <c r="A577" s="27" t="s">
        <v>267</v>
      </c>
      <c r="B577" s="194">
        <f>IF(DebtPercent="Calculated",B587,B588)</f>
        <v>0</v>
      </c>
      <c r="C577" s="194">
        <f>B577-C576</f>
        <v>0</v>
      </c>
      <c r="D577" s="194">
        <f t="shared" ref="D577:AP577" si="279">C577-D576</f>
        <v>0</v>
      </c>
      <c r="E577" s="194">
        <f t="shared" si="279"/>
        <v>0</v>
      </c>
      <c r="F577" s="194">
        <f t="shared" si="279"/>
        <v>0</v>
      </c>
      <c r="G577" s="194">
        <f t="shared" si="279"/>
        <v>0</v>
      </c>
      <c r="H577" s="194">
        <f t="shared" si="279"/>
        <v>0</v>
      </c>
      <c r="I577" s="194">
        <f t="shared" si="279"/>
        <v>0</v>
      </c>
      <c r="J577" s="194">
        <f t="shared" si="279"/>
        <v>0</v>
      </c>
      <c r="K577" s="194">
        <f t="shared" si="279"/>
        <v>0</v>
      </c>
      <c r="L577" s="194">
        <f t="shared" si="279"/>
        <v>0</v>
      </c>
      <c r="M577" s="194">
        <f t="shared" si="279"/>
        <v>0</v>
      </c>
      <c r="N577" s="194">
        <f t="shared" si="279"/>
        <v>0</v>
      </c>
      <c r="O577" s="194">
        <f t="shared" si="279"/>
        <v>0</v>
      </c>
      <c r="P577" s="194">
        <f t="shared" si="279"/>
        <v>0</v>
      </c>
      <c r="Q577" s="194">
        <f t="shared" si="279"/>
        <v>0</v>
      </c>
      <c r="R577" s="194">
        <f t="shared" si="279"/>
        <v>0</v>
      </c>
      <c r="S577" s="194">
        <f t="shared" si="279"/>
        <v>0</v>
      </c>
      <c r="T577" s="194">
        <f t="shared" si="279"/>
        <v>0</v>
      </c>
      <c r="U577" s="194">
        <f t="shared" si="279"/>
        <v>0</v>
      </c>
      <c r="V577" s="194">
        <f t="shared" si="279"/>
        <v>0</v>
      </c>
      <c r="W577" s="194">
        <f t="shared" si="279"/>
        <v>0</v>
      </c>
      <c r="X577" s="194">
        <f t="shared" si="279"/>
        <v>0</v>
      </c>
      <c r="Y577" s="194">
        <f t="shared" si="279"/>
        <v>0</v>
      </c>
      <c r="Z577" s="194">
        <f t="shared" si="279"/>
        <v>0</v>
      </c>
      <c r="AA577" s="194">
        <f t="shared" si="279"/>
        <v>0</v>
      </c>
      <c r="AB577" s="194">
        <f t="shared" si="279"/>
        <v>0</v>
      </c>
      <c r="AC577" s="194">
        <f t="shared" si="279"/>
        <v>0</v>
      </c>
      <c r="AD577" s="194">
        <f t="shared" si="279"/>
        <v>0</v>
      </c>
      <c r="AE577" s="194">
        <f t="shared" si="279"/>
        <v>0</v>
      </c>
      <c r="AF577" s="194">
        <f t="shared" si="279"/>
        <v>0</v>
      </c>
      <c r="AG577" s="194">
        <f t="shared" si="279"/>
        <v>0</v>
      </c>
      <c r="AH577" s="194">
        <f t="shared" si="279"/>
        <v>0</v>
      </c>
      <c r="AI577" s="194">
        <f t="shared" si="279"/>
        <v>0</v>
      </c>
      <c r="AJ577" s="194">
        <f t="shared" si="279"/>
        <v>0</v>
      </c>
      <c r="AK577" s="194">
        <f t="shared" si="279"/>
        <v>0</v>
      </c>
      <c r="AL577" s="194">
        <f t="shared" si="279"/>
        <v>0</v>
      </c>
      <c r="AM577" s="194">
        <f t="shared" si="279"/>
        <v>0</v>
      </c>
      <c r="AN577" s="194">
        <f t="shared" si="279"/>
        <v>0</v>
      </c>
      <c r="AO577" s="194">
        <f t="shared" si="279"/>
        <v>0</v>
      </c>
      <c r="AP577" s="194">
        <f t="shared" si="279"/>
        <v>0</v>
      </c>
    </row>
    <row r="578" spans="1:42" s="16" customFormat="1" x14ac:dyDescent="0.2">
      <c r="A578" s="9"/>
      <c r="B578" s="194"/>
      <c r="C578" s="188"/>
    </row>
    <row r="579" spans="1:42" s="16" customFormat="1" x14ac:dyDescent="0.2">
      <c r="A579" s="23" t="s">
        <v>275</v>
      </c>
    </row>
    <row r="580" spans="1:42" s="16" customFormat="1" x14ac:dyDescent="0.2">
      <c r="A580" s="27" t="s">
        <v>30</v>
      </c>
      <c r="B580" s="166"/>
      <c r="C580" s="189">
        <f t="shared" ref="C580:AP580" si="280">IF(AND(C$2&lt;=term_tenor,C$2&lt;=analysis_period),C64,0)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327</v>
      </c>
      <c r="B581" s="166"/>
      <c r="C581" s="162">
        <f t="shared" ref="C581:AP581" si="281">IF(AND(C$2&lt;=term_tenor,C$2&lt;=analysis_period),-C612-C618-C650-C682,0)</f>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277</v>
      </c>
      <c r="B582" s="189"/>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278</v>
      </c>
      <c r="B583" s="189"/>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276</v>
      </c>
      <c r="B584" s="189"/>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268</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302</v>
      </c>
      <c r="B587" s="237">
        <f>IF(DebtServiceCoverageRatio="Calculated","N/A",SUM(C587:AP587))</f>
        <v>0</v>
      </c>
      <c r="C587" s="194">
        <f t="shared" ref="C587:AP587" si="285">IF(DebtServiceCoverageRatio="Calculated","N/A",IF(AND(C$2&lt;=term_tenor,C$2&lt;=analysis_period),IF(C595=0,0,C584/C595),0))</f>
        <v>0</v>
      </c>
      <c r="D587" s="194">
        <f t="shared" si="285"/>
        <v>0</v>
      </c>
      <c r="E587" s="194">
        <f t="shared" si="285"/>
        <v>0</v>
      </c>
      <c r="F587" s="194">
        <f t="shared" si="285"/>
        <v>0</v>
      </c>
      <c r="G587" s="194">
        <f t="shared" si="285"/>
        <v>0</v>
      </c>
      <c r="H587" s="194">
        <f t="shared" si="285"/>
        <v>0</v>
      </c>
      <c r="I587" s="194">
        <f t="shared" si="285"/>
        <v>0</v>
      </c>
      <c r="J587" s="194">
        <f t="shared" si="285"/>
        <v>0</v>
      </c>
      <c r="K587" s="194">
        <f t="shared" si="285"/>
        <v>0</v>
      </c>
      <c r="L587" s="194">
        <f t="shared" si="285"/>
        <v>0</v>
      </c>
      <c r="M587" s="194">
        <f t="shared" si="285"/>
        <v>0</v>
      </c>
      <c r="N587" s="194">
        <f t="shared" si="285"/>
        <v>0</v>
      </c>
      <c r="O587" s="194">
        <f t="shared" si="285"/>
        <v>0</v>
      </c>
      <c r="P587" s="194">
        <f t="shared" si="285"/>
        <v>0</v>
      </c>
      <c r="Q587" s="194">
        <f t="shared" si="285"/>
        <v>0</v>
      </c>
      <c r="R587" s="194">
        <f t="shared" si="285"/>
        <v>0</v>
      </c>
      <c r="S587" s="194">
        <f t="shared" si="285"/>
        <v>0</v>
      </c>
      <c r="T587" s="194">
        <f t="shared" si="285"/>
        <v>0</v>
      </c>
      <c r="U587" s="194">
        <f t="shared" si="285"/>
        <v>0</v>
      </c>
      <c r="V587" s="194">
        <f t="shared" si="285"/>
        <v>0</v>
      </c>
      <c r="W587" s="194">
        <f t="shared" si="285"/>
        <v>0</v>
      </c>
      <c r="X587" s="194">
        <f t="shared" si="285"/>
        <v>0</v>
      </c>
      <c r="Y587" s="194">
        <f t="shared" si="285"/>
        <v>0</v>
      </c>
      <c r="Z587" s="194">
        <f t="shared" si="285"/>
        <v>0</v>
      </c>
      <c r="AA587" s="194">
        <f t="shared" si="285"/>
        <v>0</v>
      </c>
      <c r="AB587" s="194">
        <f t="shared" si="285"/>
        <v>0</v>
      </c>
      <c r="AC587" s="194">
        <f t="shared" si="285"/>
        <v>0</v>
      </c>
      <c r="AD587" s="194">
        <f t="shared" si="285"/>
        <v>0</v>
      </c>
      <c r="AE587" s="194">
        <f t="shared" si="285"/>
        <v>0</v>
      </c>
      <c r="AF587" s="194">
        <f t="shared" si="285"/>
        <v>0</v>
      </c>
      <c r="AG587" s="194">
        <f t="shared" si="285"/>
        <v>0</v>
      </c>
      <c r="AH587" s="194">
        <f t="shared" si="285"/>
        <v>0</v>
      </c>
      <c r="AI587" s="194">
        <f t="shared" si="285"/>
        <v>0</v>
      </c>
      <c r="AJ587" s="194">
        <f t="shared" si="285"/>
        <v>0</v>
      </c>
      <c r="AK587" s="194">
        <f t="shared" si="285"/>
        <v>0</v>
      </c>
      <c r="AL587" s="194">
        <f t="shared" si="285"/>
        <v>0</v>
      </c>
      <c r="AM587" s="194">
        <f t="shared" si="285"/>
        <v>0</v>
      </c>
      <c r="AN587" s="194">
        <f t="shared" si="285"/>
        <v>0</v>
      </c>
      <c r="AO587" s="194">
        <f t="shared" si="285"/>
        <v>0</v>
      </c>
      <c r="AP587" s="194">
        <f t="shared" si="285"/>
        <v>0</v>
      </c>
    </row>
    <row r="588" spans="1:42" s="16" customFormat="1" x14ac:dyDescent="0.2">
      <c r="A588" s="27" t="s">
        <v>303</v>
      </c>
      <c r="B588" s="237" t="str">
        <f>MortgageSizeOfDebt</f>
        <v>N/A</v>
      </c>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c r="AF588" s="194"/>
      <c r="AG588" s="194"/>
      <c r="AH588" s="194"/>
      <c r="AI588" s="194"/>
      <c r="AJ588" s="194"/>
      <c r="AK588" s="194"/>
      <c r="AL588" s="194"/>
      <c r="AM588" s="194"/>
      <c r="AN588" s="194"/>
      <c r="AO588" s="194"/>
      <c r="AP588" s="194"/>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4" t="s">
        <v>304</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5" t="s">
        <v>305</v>
      </c>
      <c r="B591" s="189"/>
      <c r="C591" s="194">
        <f t="shared" ref="C591:AP591" si="286">IF(C$2&gt;term_tenor,0,IF(DebtPercent&lt;&gt;"Calculated","N/A",IF(C595=0,0,C582/C595)))</f>
        <v>0</v>
      </c>
      <c r="D591" s="367">
        <f t="shared" si="286"/>
        <v>0</v>
      </c>
      <c r="E591" s="367">
        <f t="shared" si="286"/>
        <v>0</v>
      </c>
      <c r="F591" s="367">
        <f t="shared" si="286"/>
        <v>0</v>
      </c>
      <c r="G591" s="367">
        <f t="shared" si="286"/>
        <v>0</v>
      </c>
      <c r="H591" s="367">
        <f t="shared" si="286"/>
        <v>0</v>
      </c>
      <c r="I591" s="367">
        <f t="shared" si="286"/>
        <v>0</v>
      </c>
      <c r="J591" s="367">
        <f t="shared" si="286"/>
        <v>0</v>
      </c>
      <c r="K591" s="367">
        <f t="shared" si="286"/>
        <v>0</v>
      </c>
      <c r="L591" s="367">
        <f t="shared" si="286"/>
        <v>0</v>
      </c>
      <c r="M591" s="367">
        <f t="shared" si="286"/>
        <v>0</v>
      </c>
      <c r="N591" s="367">
        <f t="shared" si="286"/>
        <v>0</v>
      </c>
      <c r="O591" s="367">
        <f t="shared" si="286"/>
        <v>0</v>
      </c>
      <c r="P591" s="367">
        <f t="shared" si="286"/>
        <v>0</v>
      </c>
      <c r="Q591" s="367">
        <f t="shared" si="286"/>
        <v>0</v>
      </c>
      <c r="R591" s="367">
        <f t="shared" si="286"/>
        <v>0</v>
      </c>
      <c r="S591" s="367">
        <f t="shared" si="286"/>
        <v>0</v>
      </c>
      <c r="T591" s="367">
        <f t="shared" si="286"/>
        <v>0</v>
      </c>
      <c r="U591" s="367">
        <f t="shared" si="286"/>
        <v>0</v>
      </c>
      <c r="V591" s="367">
        <f t="shared" si="286"/>
        <v>0</v>
      </c>
      <c r="W591" s="367">
        <f t="shared" si="286"/>
        <v>0</v>
      </c>
      <c r="X591" s="367">
        <f t="shared" si="286"/>
        <v>0</v>
      </c>
      <c r="Y591" s="367">
        <f t="shared" si="286"/>
        <v>0</v>
      </c>
      <c r="Z591" s="367">
        <f t="shared" si="286"/>
        <v>0</v>
      </c>
      <c r="AA591" s="367">
        <f t="shared" si="286"/>
        <v>0</v>
      </c>
      <c r="AB591" s="367">
        <f t="shared" si="286"/>
        <v>0</v>
      </c>
      <c r="AC591" s="367">
        <f t="shared" si="286"/>
        <v>0</v>
      </c>
      <c r="AD591" s="367">
        <f t="shared" si="286"/>
        <v>0</v>
      </c>
      <c r="AE591" s="367">
        <f t="shared" si="286"/>
        <v>0</v>
      </c>
      <c r="AF591" s="367">
        <f t="shared" si="286"/>
        <v>0</v>
      </c>
      <c r="AG591" s="367">
        <f t="shared" si="286"/>
        <v>0</v>
      </c>
      <c r="AH591" s="367">
        <f t="shared" si="286"/>
        <v>0</v>
      </c>
      <c r="AI591" s="367">
        <f t="shared" si="286"/>
        <v>0</v>
      </c>
      <c r="AJ591" s="367">
        <f t="shared" si="286"/>
        <v>0</v>
      </c>
      <c r="AK591" s="367">
        <f t="shared" si="286"/>
        <v>0</v>
      </c>
      <c r="AL591" s="367">
        <f t="shared" si="286"/>
        <v>0</v>
      </c>
      <c r="AM591" s="367">
        <f t="shared" si="286"/>
        <v>0</v>
      </c>
      <c r="AN591" s="367">
        <f t="shared" si="286"/>
        <v>0</v>
      </c>
      <c r="AO591" s="367">
        <f t="shared" si="286"/>
        <v>0</v>
      </c>
      <c r="AP591" s="367">
        <f t="shared" si="286"/>
        <v>0</v>
      </c>
    </row>
    <row r="592" spans="1:42" s="16" customFormat="1" x14ac:dyDescent="0.2">
      <c r="A592" s="365" t="s">
        <v>306</v>
      </c>
      <c r="B592" s="189"/>
      <c r="C592" s="367">
        <f t="shared" ref="C592:AP592" si="287">IF(C$2&gt;term_tenor,0,IF(DebtPayment="Fixed principal","N/A",IF($B$588="N/A","N/A",IF(C$2&lt;loan_moratorium,C575,IF(AND(C$2&lt;=term_tenor,C$2&lt;=analysis_period),-PMT(term_int_rate/100,term_tenor-loan_moratorium,$B$588),0)))))</f>
        <v>0</v>
      </c>
      <c r="D592" s="367">
        <f t="shared" si="287"/>
        <v>0</v>
      </c>
      <c r="E592" s="367">
        <f t="shared" si="287"/>
        <v>0</v>
      </c>
      <c r="F592" s="367">
        <f t="shared" si="287"/>
        <v>0</v>
      </c>
      <c r="G592" s="367">
        <f t="shared" si="287"/>
        <v>0</v>
      </c>
      <c r="H592" s="367">
        <f t="shared" si="287"/>
        <v>0</v>
      </c>
      <c r="I592" s="367">
        <f t="shared" si="287"/>
        <v>0</v>
      </c>
      <c r="J592" s="367">
        <f t="shared" si="287"/>
        <v>0</v>
      </c>
      <c r="K592" s="367">
        <f t="shared" si="287"/>
        <v>0</v>
      </c>
      <c r="L592" s="367">
        <f t="shared" si="287"/>
        <v>0</v>
      </c>
      <c r="M592" s="367">
        <f t="shared" si="287"/>
        <v>0</v>
      </c>
      <c r="N592" s="367">
        <f t="shared" si="287"/>
        <v>0</v>
      </c>
      <c r="O592" s="367">
        <f t="shared" si="287"/>
        <v>0</v>
      </c>
      <c r="P592" s="367">
        <f t="shared" si="287"/>
        <v>0</v>
      </c>
      <c r="Q592" s="367">
        <f t="shared" si="287"/>
        <v>0</v>
      </c>
      <c r="R592" s="367">
        <f t="shared" si="287"/>
        <v>0</v>
      </c>
      <c r="S592" s="367">
        <f t="shared" si="287"/>
        <v>0</v>
      </c>
      <c r="T592" s="367">
        <f t="shared" si="287"/>
        <v>0</v>
      </c>
      <c r="U592" s="367">
        <f t="shared" si="287"/>
        <v>0</v>
      </c>
      <c r="V592" s="367">
        <f t="shared" si="287"/>
        <v>0</v>
      </c>
      <c r="W592" s="367">
        <f t="shared" si="287"/>
        <v>0</v>
      </c>
      <c r="X592" s="367">
        <f t="shared" si="287"/>
        <v>0</v>
      </c>
      <c r="Y592" s="367">
        <f t="shared" si="287"/>
        <v>0</v>
      </c>
      <c r="Z592" s="367">
        <f t="shared" si="287"/>
        <v>0</v>
      </c>
      <c r="AA592" s="367">
        <f t="shared" si="287"/>
        <v>0</v>
      </c>
      <c r="AB592" s="367">
        <f t="shared" si="287"/>
        <v>0</v>
      </c>
      <c r="AC592" s="367">
        <f t="shared" si="287"/>
        <v>0</v>
      </c>
      <c r="AD592" s="367">
        <f t="shared" si="287"/>
        <v>0</v>
      </c>
      <c r="AE592" s="367">
        <f t="shared" si="287"/>
        <v>0</v>
      </c>
      <c r="AF592" s="367">
        <f t="shared" si="287"/>
        <v>0</v>
      </c>
      <c r="AG592" s="367">
        <f t="shared" si="287"/>
        <v>0</v>
      </c>
      <c r="AH592" s="367">
        <f t="shared" si="287"/>
        <v>0</v>
      </c>
      <c r="AI592" s="367">
        <f t="shared" si="287"/>
        <v>0</v>
      </c>
      <c r="AJ592" s="367">
        <f t="shared" si="287"/>
        <v>0</v>
      </c>
      <c r="AK592" s="367">
        <f t="shared" si="287"/>
        <v>0</v>
      </c>
      <c r="AL592" s="367">
        <f t="shared" si="287"/>
        <v>0</v>
      </c>
      <c r="AM592" s="367">
        <f t="shared" si="287"/>
        <v>0</v>
      </c>
      <c r="AN592" s="367">
        <f t="shared" si="287"/>
        <v>0</v>
      </c>
      <c r="AO592" s="367">
        <f t="shared" si="287"/>
        <v>0</v>
      </c>
      <c r="AP592" s="367">
        <f t="shared" si="287"/>
        <v>0</v>
      </c>
    </row>
    <row r="593" spans="1:42" s="16" customFormat="1" x14ac:dyDescent="0.2">
      <c r="A593" s="365" t="s">
        <v>307</v>
      </c>
      <c r="B593" s="189"/>
      <c r="C593" s="367">
        <f t="shared" ref="C593:AP593" si="288">IF(C$2&gt;term_tenor,0,IF(DebtPayment="Equal Payments","N/A",IF($B$588="N/A","N/A",IF(C$2&lt;=loan_moratorium,0,$B$588/(term_tenor-loan_moratorium)))))</f>
        <v>0</v>
      </c>
      <c r="D593" s="367">
        <f t="shared" si="288"/>
        <v>0</v>
      </c>
      <c r="E593" s="367">
        <f t="shared" si="288"/>
        <v>0</v>
      </c>
      <c r="F593" s="367">
        <f t="shared" si="288"/>
        <v>0</v>
      </c>
      <c r="G593" s="367">
        <f t="shared" si="288"/>
        <v>0</v>
      </c>
      <c r="H593" s="367">
        <f t="shared" si="288"/>
        <v>0</v>
      </c>
      <c r="I593" s="367">
        <f t="shared" si="288"/>
        <v>0</v>
      </c>
      <c r="J593" s="367">
        <f t="shared" si="288"/>
        <v>0</v>
      </c>
      <c r="K593" s="367">
        <f t="shared" si="288"/>
        <v>0</v>
      </c>
      <c r="L593" s="367">
        <f t="shared" si="288"/>
        <v>0</v>
      </c>
      <c r="M593" s="367">
        <f t="shared" si="288"/>
        <v>0</v>
      </c>
      <c r="N593" s="367">
        <f t="shared" si="288"/>
        <v>0</v>
      </c>
      <c r="O593" s="367">
        <f t="shared" si="288"/>
        <v>0</v>
      </c>
      <c r="P593" s="367">
        <f t="shared" si="288"/>
        <v>0</v>
      </c>
      <c r="Q593" s="367">
        <f t="shared" si="288"/>
        <v>0</v>
      </c>
      <c r="R593" s="367">
        <f t="shared" si="288"/>
        <v>0</v>
      </c>
      <c r="S593" s="367">
        <f t="shared" si="288"/>
        <v>0</v>
      </c>
      <c r="T593" s="367">
        <f t="shared" si="288"/>
        <v>0</v>
      </c>
      <c r="U593" s="367">
        <f t="shared" si="288"/>
        <v>0</v>
      </c>
      <c r="V593" s="367">
        <f t="shared" si="288"/>
        <v>0</v>
      </c>
      <c r="W593" s="367">
        <f t="shared" si="288"/>
        <v>0</v>
      </c>
      <c r="X593" s="367">
        <f t="shared" si="288"/>
        <v>0</v>
      </c>
      <c r="Y593" s="367">
        <f t="shared" si="288"/>
        <v>0</v>
      </c>
      <c r="Z593" s="367">
        <f t="shared" si="288"/>
        <v>0</v>
      </c>
      <c r="AA593" s="367">
        <f t="shared" si="288"/>
        <v>0</v>
      </c>
      <c r="AB593" s="367">
        <f t="shared" si="288"/>
        <v>0</v>
      </c>
      <c r="AC593" s="367">
        <f t="shared" si="288"/>
        <v>0</v>
      </c>
      <c r="AD593" s="367">
        <f t="shared" si="288"/>
        <v>0</v>
      </c>
      <c r="AE593" s="367">
        <f t="shared" si="288"/>
        <v>0</v>
      </c>
      <c r="AF593" s="367">
        <f t="shared" si="288"/>
        <v>0</v>
      </c>
      <c r="AG593" s="367">
        <f t="shared" si="288"/>
        <v>0</v>
      </c>
      <c r="AH593" s="367">
        <f t="shared" si="288"/>
        <v>0</v>
      </c>
      <c r="AI593" s="367">
        <f t="shared" si="288"/>
        <v>0</v>
      </c>
      <c r="AJ593" s="367">
        <f t="shared" si="288"/>
        <v>0</v>
      </c>
      <c r="AK593" s="367">
        <f t="shared" si="288"/>
        <v>0</v>
      </c>
      <c r="AL593" s="367">
        <f t="shared" si="288"/>
        <v>0</v>
      </c>
      <c r="AM593" s="367">
        <f t="shared" si="288"/>
        <v>0</v>
      </c>
      <c r="AN593" s="367">
        <f t="shared" si="288"/>
        <v>0</v>
      </c>
      <c r="AO593" s="367">
        <f t="shared" si="288"/>
        <v>0</v>
      </c>
      <c r="AP593" s="367">
        <f t="shared" si="288"/>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266</v>
      </c>
      <c r="B595" s="146">
        <f>MIN(C595:AP595)</f>
        <v>0</v>
      </c>
      <c r="C595" s="152" t="str">
        <f t="shared" ref="C595:AP595" si="289">IF(DebtServiceCoverageRatio="Calculated",IF(AND(C$2&lt;=term_tenor,C$2&lt;=analysis_period),C582/C574,"N/A"),IF(AND(C$2&lt;=term_tenor,C$2&lt;=analysis_period),DebtServiceCoverageRatio,"N/A"))</f>
        <v>N/A</v>
      </c>
      <c r="D595" s="152" t="str">
        <f t="shared" si="289"/>
        <v>N/A</v>
      </c>
      <c r="E595" s="152" t="str">
        <f t="shared" si="289"/>
        <v>N/A</v>
      </c>
      <c r="F595" s="152" t="str">
        <f t="shared" si="289"/>
        <v>N/A</v>
      </c>
      <c r="G595" s="152" t="str">
        <f t="shared" si="289"/>
        <v>N/A</v>
      </c>
      <c r="H595" s="152" t="str">
        <f t="shared" si="289"/>
        <v>N/A</v>
      </c>
      <c r="I595" s="152" t="str">
        <f t="shared" si="289"/>
        <v>N/A</v>
      </c>
      <c r="J595" s="152" t="str">
        <f t="shared" si="289"/>
        <v>N/A</v>
      </c>
      <c r="K595" s="152" t="str">
        <f t="shared" si="289"/>
        <v>N/A</v>
      </c>
      <c r="L595" s="152" t="str">
        <f t="shared" si="289"/>
        <v>N/A</v>
      </c>
      <c r="M595" s="152" t="str">
        <f t="shared" si="289"/>
        <v>N/A</v>
      </c>
      <c r="N595" s="152" t="str">
        <f t="shared" si="289"/>
        <v>N/A</v>
      </c>
      <c r="O595" s="152" t="str">
        <f t="shared" si="289"/>
        <v>N/A</v>
      </c>
      <c r="P595" s="152" t="str">
        <f t="shared" si="289"/>
        <v>N/A</v>
      </c>
      <c r="Q595" s="152" t="str">
        <f t="shared" si="289"/>
        <v>N/A</v>
      </c>
      <c r="R595" s="152" t="str">
        <f t="shared" si="289"/>
        <v>N/A</v>
      </c>
      <c r="S595" s="152" t="str">
        <f t="shared" si="289"/>
        <v>N/A</v>
      </c>
      <c r="T595" s="152" t="str">
        <f t="shared" si="289"/>
        <v>N/A</v>
      </c>
      <c r="U595" s="152" t="str">
        <f t="shared" si="289"/>
        <v>N/A</v>
      </c>
      <c r="V595" s="152" t="str">
        <f t="shared" si="289"/>
        <v>N/A</v>
      </c>
      <c r="W595" s="152" t="str">
        <f t="shared" si="289"/>
        <v>N/A</v>
      </c>
      <c r="X595" s="152" t="str">
        <f t="shared" si="289"/>
        <v>N/A</v>
      </c>
      <c r="Y595" s="152" t="str">
        <f t="shared" si="289"/>
        <v>N/A</v>
      </c>
      <c r="Z595" s="152" t="str">
        <f t="shared" si="289"/>
        <v>N/A</v>
      </c>
      <c r="AA595" s="152" t="str">
        <f t="shared" si="289"/>
        <v>N/A</v>
      </c>
      <c r="AB595" s="152" t="str">
        <f t="shared" si="289"/>
        <v>N/A</v>
      </c>
      <c r="AC595" s="152" t="str">
        <f t="shared" si="289"/>
        <v>N/A</v>
      </c>
      <c r="AD595" s="152" t="str">
        <f t="shared" si="289"/>
        <v>N/A</v>
      </c>
      <c r="AE595" s="152" t="str">
        <f t="shared" si="289"/>
        <v>N/A</v>
      </c>
      <c r="AF595" s="152" t="str">
        <f t="shared" si="289"/>
        <v>N/A</v>
      </c>
      <c r="AG595" s="152" t="str">
        <f t="shared" si="289"/>
        <v>N/A</v>
      </c>
      <c r="AH595" s="152" t="str">
        <f t="shared" si="289"/>
        <v>N/A</v>
      </c>
      <c r="AI595" s="152" t="str">
        <f t="shared" si="289"/>
        <v>N/A</v>
      </c>
      <c r="AJ595" s="152" t="str">
        <f t="shared" si="289"/>
        <v>N/A</v>
      </c>
      <c r="AK595" s="152" t="str">
        <f t="shared" si="289"/>
        <v>N/A</v>
      </c>
      <c r="AL595" s="152" t="str">
        <f t="shared" si="289"/>
        <v>N/A</v>
      </c>
      <c r="AM595" s="152" t="str">
        <f t="shared" si="289"/>
        <v>N/A</v>
      </c>
      <c r="AN595" s="152" t="str">
        <f t="shared" si="289"/>
        <v>N/A</v>
      </c>
      <c r="AO595" s="152" t="str">
        <f t="shared" si="289"/>
        <v>N/A</v>
      </c>
      <c r="AP595" s="152" t="str">
        <f t="shared" si="289"/>
        <v>N/A</v>
      </c>
    </row>
    <row r="596" spans="1:42" x14ac:dyDescent="0.2">
      <c r="A596" s="31"/>
      <c r="B596" s="242"/>
    </row>
    <row r="597" spans="1:42" x14ac:dyDescent="0.2">
      <c r="A597" s="109" t="s">
        <v>72</v>
      </c>
      <c r="B597" s="286"/>
      <c r="C597" s="286"/>
      <c r="D597" s="286"/>
      <c r="E597" s="286"/>
      <c r="F597" s="286"/>
      <c r="G597" s="286"/>
      <c r="H597" s="286"/>
      <c r="I597" s="286"/>
      <c r="J597" s="286"/>
      <c r="K597" s="286"/>
      <c r="L597" s="286"/>
      <c r="M597" s="286"/>
      <c r="N597" s="286"/>
      <c r="O597" s="286"/>
      <c r="P597" s="286"/>
      <c r="Q597" s="286"/>
      <c r="R597" s="286"/>
      <c r="S597" s="286"/>
      <c r="T597" s="286"/>
      <c r="U597" s="286"/>
      <c r="V597" s="286"/>
      <c r="W597" s="286"/>
      <c r="X597" s="286"/>
      <c r="Y597" s="286"/>
      <c r="Z597" s="286"/>
      <c r="AA597" s="286"/>
      <c r="AB597" s="286"/>
      <c r="AC597" s="286"/>
      <c r="AD597" s="286"/>
      <c r="AE597" s="286"/>
      <c r="AF597" s="286"/>
      <c r="AG597" s="286"/>
      <c r="AH597" s="286"/>
      <c r="AI597" s="286"/>
      <c r="AJ597" s="286"/>
      <c r="AK597" s="286"/>
      <c r="AL597" s="286"/>
      <c r="AM597" s="286"/>
      <c r="AN597" s="286"/>
      <c r="AO597" s="286"/>
      <c r="AP597" s="286"/>
    </row>
    <row r="598" spans="1:42" x14ac:dyDescent="0.2">
      <c r="A598" s="25" t="s">
        <v>309</v>
      </c>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row>
    <row r="599" spans="1:42" x14ac:dyDescent="0.2">
      <c r="A599" s="4" t="s">
        <v>310</v>
      </c>
      <c r="B599" s="217">
        <v>0</v>
      </c>
      <c r="C599" s="217">
        <f>B602</f>
        <v>0</v>
      </c>
      <c r="D599" s="217">
        <f t="shared" ref="D599:AP599" si="290">C602</f>
        <v>0</v>
      </c>
      <c r="E599" s="217">
        <f t="shared" si="290"/>
        <v>0</v>
      </c>
      <c r="F599" s="217">
        <f t="shared" si="290"/>
        <v>0</v>
      </c>
      <c r="G599" s="217">
        <f t="shared" si="290"/>
        <v>0</v>
      </c>
      <c r="H599" s="217">
        <f t="shared" si="290"/>
        <v>0</v>
      </c>
      <c r="I599" s="217">
        <f t="shared" si="290"/>
        <v>0</v>
      </c>
      <c r="J599" s="217">
        <f t="shared" si="290"/>
        <v>0</v>
      </c>
      <c r="K599" s="217">
        <f t="shared" si="290"/>
        <v>0</v>
      </c>
      <c r="L599" s="217">
        <f t="shared" si="290"/>
        <v>0</v>
      </c>
      <c r="M599" s="217">
        <f t="shared" si="290"/>
        <v>0</v>
      </c>
      <c r="N599" s="217">
        <f t="shared" si="290"/>
        <v>0</v>
      </c>
      <c r="O599" s="217">
        <f t="shared" si="290"/>
        <v>0</v>
      </c>
      <c r="P599" s="217">
        <f t="shared" si="290"/>
        <v>0</v>
      </c>
      <c r="Q599" s="217">
        <f t="shared" si="290"/>
        <v>0</v>
      </c>
      <c r="R599" s="217">
        <f t="shared" si="290"/>
        <v>0</v>
      </c>
      <c r="S599" s="217">
        <f t="shared" si="290"/>
        <v>0</v>
      </c>
      <c r="T599" s="217">
        <f t="shared" si="290"/>
        <v>0</v>
      </c>
      <c r="U599" s="217">
        <f t="shared" si="290"/>
        <v>0</v>
      </c>
      <c r="V599" s="217">
        <f t="shared" si="290"/>
        <v>0</v>
      </c>
      <c r="W599" s="217">
        <f t="shared" si="290"/>
        <v>0</v>
      </c>
      <c r="X599" s="217">
        <f t="shared" si="290"/>
        <v>0</v>
      </c>
      <c r="Y599" s="217">
        <f t="shared" si="290"/>
        <v>0</v>
      </c>
      <c r="Z599" s="217">
        <f t="shared" si="290"/>
        <v>0</v>
      </c>
      <c r="AA599" s="217">
        <f t="shared" si="290"/>
        <v>0</v>
      </c>
      <c r="AB599" s="217">
        <f t="shared" si="290"/>
        <v>0</v>
      </c>
      <c r="AC599" s="217">
        <f t="shared" si="290"/>
        <v>0</v>
      </c>
      <c r="AD599" s="217">
        <f t="shared" si="290"/>
        <v>0</v>
      </c>
      <c r="AE599" s="217">
        <f t="shared" si="290"/>
        <v>0</v>
      </c>
      <c r="AF599" s="217">
        <f t="shared" si="290"/>
        <v>0</v>
      </c>
      <c r="AG599" s="217">
        <f t="shared" si="290"/>
        <v>0</v>
      </c>
      <c r="AH599" s="217">
        <f t="shared" si="290"/>
        <v>0</v>
      </c>
      <c r="AI599" s="217">
        <f t="shared" si="290"/>
        <v>0</v>
      </c>
      <c r="AJ599" s="217">
        <f t="shared" si="290"/>
        <v>0</v>
      </c>
      <c r="AK599" s="217">
        <f t="shared" si="290"/>
        <v>0</v>
      </c>
      <c r="AL599" s="217">
        <f t="shared" si="290"/>
        <v>0</v>
      </c>
      <c r="AM599" s="217">
        <f t="shared" si="290"/>
        <v>0</v>
      </c>
      <c r="AN599" s="217">
        <f t="shared" si="290"/>
        <v>0</v>
      </c>
      <c r="AO599" s="217">
        <f t="shared" si="290"/>
        <v>0</v>
      </c>
      <c r="AP599" s="217">
        <f t="shared" si="290"/>
        <v>0</v>
      </c>
    </row>
    <row r="600" spans="1:42" x14ac:dyDescent="0.2">
      <c r="A600" s="4" t="s">
        <v>24</v>
      </c>
      <c r="B600" s="217">
        <f t="array" ref="B600:AP600">Inputs!C195:AQ195</f>
        <v>0</v>
      </c>
      <c r="C600" s="217">
        <v>0</v>
      </c>
      <c r="D600" s="217">
        <v>0</v>
      </c>
      <c r="E600" s="217">
        <v>0</v>
      </c>
      <c r="F600" s="217">
        <v>0</v>
      </c>
      <c r="G600" s="217">
        <v>0</v>
      </c>
      <c r="H600" s="217">
        <v>0</v>
      </c>
      <c r="I600" s="217">
        <v>0</v>
      </c>
      <c r="J600" s="217">
        <v>0</v>
      </c>
      <c r="K600" s="217">
        <v>0</v>
      </c>
      <c r="L600" s="217">
        <v>0</v>
      </c>
      <c r="M600" s="217">
        <v>0</v>
      </c>
      <c r="N600" s="217">
        <v>0</v>
      </c>
      <c r="O600" s="217">
        <v>0</v>
      </c>
      <c r="P600" s="217">
        <v>0</v>
      </c>
      <c r="Q600" s="217">
        <v>0</v>
      </c>
      <c r="R600" s="217">
        <v>0</v>
      </c>
      <c r="S600" s="217">
        <v>0</v>
      </c>
      <c r="T600" s="217">
        <v>0</v>
      </c>
      <c r="U600" s="217">
        <v>0</v>
      </c>
      <c r="V600" s="217">
        <v>0</v>
      </c>
      <c r="W600" s="217">
        <v>0</v>
      </c>
      <c r="X600" s="217">
        <v>0</v>
      </c>
      <c r="Y600" s="217">
        <v>0</v>
      </c>
      <c r="Z600" s="217">
        <v>0</v>
      </c>
      <c r="AA600" s="217">
        <v>0</v>
      </c>
      <c r="AB600" s="217">
        <v>0</v>
      </c>
      <c r="AC600" s="217">
        <v>0</v>
      </c>
      <c r="AD600" s="217">
        <v>0</v>
      </c>
      <c r="AE600" s="217">
        <v>0</v>
      </c>
      <c r="AF600" s="217">
        <v>0</v>
      </c>
      <c r="AG600" s="217">
        <v>0</v>
      </c>
      <c r="AH600" s="217">
        <v>0</v>
      </c>
      <c r="AI600" s="217">
        <v>0</v>
      </c>
      <c r="AJ600" s="217">
        <v>0</v>
      </c>
      <c r="AK600" s="217">
        <v>0</v>
      </c>
      <c r="AL600" s="217">
        <v>0</v>
      </c>
      <c r="AM600" s="217">
        <v>0</v>
      </c>
      <c r="AN600" s="217">
        <v>0</v>
      </c>
      <c r="AO600" s="217">
        <v>0</v>
      </c>
      <c r="AP600" s="217">
        <v>0</v>
      </c>
    </row>
    <row r="601" spans="1:42" x14ac:dyDescent="0.2">
      <c r="A601" s="4" t="s">
        <v>311</v>
      </c>
      <c r="B601" s="218">
        <f t="array" ref="B601:AP601">Inputs!C196:AQ196</f>
        <v>0</v>
      </c>
      <c r="C601" s="218">
        <v>0</v>
      </c>
      <c r="D601" s="218">
        <v>0</v>
      </c>
      <c r="E601" s="218">
        <v>0</v>
      </c>
      <c r="F601" s="218">
        <v>0</v>
      </c>
      <c r="G601" s="218">
        <v>0</v>
      </c>
      <c r="H601" s="218">
        <v>0</v>
      </c>
      <c r="I601" s="218">
        <v>0</v>
      </c>
      <c r="J601" s="218">
        <v>0</v>
      </c>
      <c r="K601" s="218">
        <v>0</v>
      </c>
      <c r="L601" s="218">
        <v>0</v>
      </c>
      <c r="M601" s="218">
        <v>0</v>
      </c>
      <c r="N601" s="218">
        <v>0</v>
      </c>
      <c r="O601" s="218">
        <v>0</v>
      </c>
      <c r="P601" s="218">
        <v>0</v>
      </c>
      <c r="Q601" s="218">
        <v>0</v>
      </c>
      <c r="R601" s="218">
        <v>0</v>
      </c>
      <c r="S601" s="218">
        <v>0</v>
      </c>
      <c r="T601" s="218">
        <v>0</v>
      </c>
      <c r="U601" s="218">
        <v>0</v>
      </c>
      <c r="V601" s="218">
        <v>0</v>
      </c>
      <c r="W601" s="218">
        <v>0</v>
      </c>
      <c r="X601" s="218">
        <v>0</v>
      </c>
      <c r="Y601" s="218">
        <v>0</v>
      </c>
      <c r="Z601" s="218">
        <v>0</v>
      </c>
      <c r="AA601" s="218">
        <v>0</v>
      </c>
      <c r="AB601" s="218">
        <v>0</v>
      </c>
      <c r="AC601" s="218">
        <v>0</v>
      </c>
      <c r="AD601" s="218">
        <v>0</v>
      </c>
      <c r="AE601" s="218">
        <v>0</v>
      </c>
      <c r="AF601" s="218">
        <v>0</v>
      </c>
      <c r="AG601" s="218">
        <v>0</v>
      </c>
      <c r="AH601" s="218">
        <v>0</v>
      </c>
      <c r="AI601" s="218">
        <v>0</v>
      </c>
      <c r="AJ601" s="218">
        <v>0</v>
      </c>
      <c r="AK601" s="218">
        <v>0</v>
      </c>
      <c r="AL601" s="218">
        <v>0</v>
      </c>
      <c r="AM601" s="218">
        <v>0</v>
      </c>
      <c r="AN601" s="218">
        <v>0</v>
      </c>
      <c r="AO601" s="218">
        <v>0</v>
      </c>
      <c r="AP601" s="218">
        <v>0</v>
      </c>
    </row>
    <row r="602" spans="1:42" x14ac:dyDescent="0.2">
      <c r="A602" s="4" t="s">
        <v>267</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5" t="s">
        <v>308</v>
      </c>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row>
    <row r="605" spans="1:42" x14ac:dyDescent="0.2">
      <c r="A605" s="4" t="s">
        <v>310</v>
      </c>
      <c r="B605" s="217">
        <v>0</v>
      </c>
      <c r="C605" s="217">
        <f>B608</f>
        <v>0</v>
      </c>
      <c r="D605" s="217">
        <f t="shared" ref="D605:AP605" si="291">C608</f>
        <v>0</v>
      </c>
      <c r="E605" s="217">
        <f t="shared" si="291"/>
        <v>0</v>
      </c>
      <c r="F605" s="217">
        <f t="shared" si="291"/>
        <v>0</v>
      </c>
      <c r="G605" s="217">
        <f t="shared" si="291"/>
        <v>0</v>
      </c>
      <c r="H605" s="217">
        <f t="shared" si="291"/>
        <v>0</v>
      </c>
      <c r="I605" s="217">
        <f t="shared" si="291"/>
        <v>0</v>
      </c>
      <c r="J605" s="217">
        <f t="shared" si="291"/>
        <v>0</v>
      </c>
      <c r="K605" s="217">
        <f t="shared" si="291"/>
        <v>0</v>
      </c>
      <c r="L605" s="217">
        <f t="shared" si="291"/>
        <v>0</v>
      </c>
      <c r="M605" s="217">
        <f t="shared" si="291"/>
        <v>0</v>
      </c>
      <c r="N605" s="217">
        <f t="shared" si="291"/>
        <v>0</v>
      </c>
      <c r="O605" s="217">
        <f t="shared" si="291"/>
        <v>0</v>
      </c>
      <c r="P605" s="217">
        <f t="shared" si="291"/>
        <v>0</v>
      </c>
      <c r="Q605" s="217">
        <f t="shared" si="291"/>
        <v>0</v>
      </c>
      <c r="R605" s="217">
        <f t="shared" si="291"/>
        <v>0</v>
      </c>
      <c r="S605" s="217">
        <f t="shared" si="291"/>
        <v>0</v>
      </c>
      <c r="T605" s="217">
        <f t="shared" si="291"/>
        <v>0</v>
      </c>
      <c r="U605" s="217">
        <f t="shared" si="291"/>
        <v>0</v>
      </c>
      <c r="V605" s="217">
        <f t="shared" si="291"/>
        <v>0</v>
      </c>
      <c r="W605" s="217">
        <f t="shared" si="291"/>
        <v>0</v>
      </c>
      <c r="X605" s="217">
        <f t="shared" si="291"/>
        <v>0</v>
      </c>
      <c r="Y605" s="217">
        <f t="shared" si="291"/>
        <v>0</v>
      </c>
      <c r="Z605" s="217">
        <f t="shared" si="291"/>
        <v>0</v>
      </c>
      <c r="AA605" s="217">
        <f t="shared" si="291"/>
        <v>0</v>
      </c>
      <c r="AB605" s="217">
        <f t="shared" si="291"/>
        <v>0</v>
      </c>
      <c r="AC605" s="217">
        <f t="shared" si="291"/>
        <v>0</v>
      </c>
      <c r="AD605" s="217">
        <f t="shared" si="291"/>
        <v>0</v>
      </c>
      <c r="AE605" s="217">
        <f t="shared" si="291"/>
        <v>0</v>
      </c>
      <c r="AF605" s="217">
        <f t="shared" si="291"/>
        <v>0</v>
      </c>
      <c r="AG605" s="217">
        <f t="shared" si="291"/>
        <v>0</v>
      </c>
      <c r="AH605" s="217">
        <f t="shared" si="291"/>
        <v>0</v>
      </c>
      <c r="AI605" s="217">
        <f t="shared" si="291"/>
        <v>0</v>
      </c>
      <c r="AJ605" s="217">
        <f t="shared" si="291"/>
        <v>0</v>
      </c>
      <c r="AK605" s="217">
        <f t="shared" si="291"/>
        <v>0</v>
      </c>
      <c r="AL605" s="217">
        <f t="shared" si="291"/>
        <v>0</v>
      </c>
      <c r="AM605" s="217">
        <f t="shared" si="291"/>
        <v>0</v>
      </c>
      <c r="AN605" s="217">
        <f t="shared" si="291"/>
        <v>0</v>
      </c>
      <c r="AO605" s="217">
        <f t="shared" si="291"/>
        <v>0</v>
      </c>
      <c r="AP605" s="217">
        <f t="shared" si="291"/>
        <v>0</v>
      </c>
    </row>
    <row r="606" spans="1:42" x14ac:dyDescent="0.2">
      <c r="A606" s="4" t="s">
        <v>24</v>
      </c>
      <c r="B606" s="217">
        <f t="shared" ref="B606:AP606" si="292">IF(B$2&lt;analysis_period,B608-B605,0)</f>
        <v>0</v>
      </c>
      <c r="C606" s="217">
        <f t="shared" si="292"/>
        <v>0</v>
      </c>
      <c r="D606" s="217">
        <f t="shared" si="292"/>
        <v>0</v>
      </c>
      <c r="E606" s="217">
        <f t="shared" si="292"/>
        <v>0</v>
      </c>
      <c r="F606" s="217">
        <f t="shared" si="292"/>
        <v>0</v>
      </c>
      <c r="G606" s="217">
        <f t="shared" si="292"/>
        <v>0</v>
      </c>
      <c r="H606" s="217">
        <f t="shared" si="292"/>
        <v>0</v>
      </c>
      <c r="I606" s="217">
        <f t="shared" si="292"/>
        <v>0</v>
      </c>
      <c r="J606" s="217">
        <f t="shared" si="292"/>
        <v>0</v>
      </c>
      <c r="K606" s="217">
        <f t="shared" si="292"/>
        <v>0</v>
      </c>
      <c r="L606" s="217">
        <f t="shared" si="292"/>
        <v>0</v>
      </c>
      <c r="M606" s="217">
        <f t="shared" si="292"/>
        <v>0</v>
      </c>
      <c r="N606" s="217">
        <f t="shared" si="292"/>
        <v>0</v>
      </c>
      <c r="O606" s="217">
        <f t="shared" si="292"/>
        <v>0</v>
      </c>
      <c r="P606" s="217">
        <f t="shared" si="292"/>
        <v>0</v>
      </c>
      <c r="Q606" s="217">
        <f t="shared" si="292"/>
        <v>0</v>
      </c>
      <c r="R606" s="217">
        <f t="shared" si="292"/>
        <v>0</v>
      </c>
      <c r="S606" s="217">
        <f t="shared" si="292"/>
        <v>0</v>
      </c>
      <c r="T606" s="217">
        <f t="shared" si="292"/>
        <v>0</v>
      </c>
      <c r="U606" s="217">
        <f t="shared" si="292"/>
        <v>0</v>
      </c>
      <c r="V606" s="217">
        <f t="shared" si="292"/>
        <v>0</v>
      </c>
      <c r="W606" s="217">
        <f t="shared" si="292"/>
        <v>0</v>
      </c>
      <c r="X606" s="217">
        <f t="shared" si="292"/>
        <v>0</v>
      </c>
      <c r="Y606" s="217">
        <f t="shared" si="292"/>
        <v>0</v>
      </c>
      <c r="Z606" s="217">
        <f t="shared" si="292"/>
        <v>0</v>
      </c>
      <c r="AA606" s="217">
        <f t="shared" si="292"/>
        <v>0</v>
      </c>
      <c r="AB606" s="217">
        <f t="shared" si="292"/>
        <v>0</v>
      </c>
      <c r="AC606" s="217">
        <f t="shared" si="292"/>
        <v>0</v>
      </c>
      <c r="AD606" s="217">
        <f t="shared" si="292"/>
        <v>0</v>
      </c>
      <c r="AE606" s="217">
        <f t="shared" si="292"/>
        <v>0</v>
      </c>
      <c r="AF606" s="217">
        <f t="shared" si="292"/>
        <v>0</v>
      </c>
      <c r="AG606" s="217">
        <f t="shared" si="292"/>
        <v>0</v>
      </c>
      <c r="AH606" s="217">
        <f t="shared" si="292"/>
        <v>0</v>
      </c>
      <c r="AI606" s="217">
        <f t="shared" si="292"/>
        <v>0</v>
      </c>
      <c r="AJ606" s="217">
        <f t="shared" si="292"/>
        <v>0</v>
      </c>
      <c r="AK606" s="217">
        <f t="shared" si="292"/>
        <v>0</v>
      </c>
      <c r="AL606" s="217">
        <f t="shared" si="292"/>
        <v>0</v>
      </c>
      <c r="AM606" s="217">
        <f t="shared" si="292"/>
        <v>0</v>
      </c>
      <c r="AN606" s="217">
        <f t="shared" si="292"/>
        <v>0</v>
      </c>
      <c r="AO606" s="217">
        <f t="shared" si="292"/>
        <v>0</v>
      </c>
      <c r="AP606" s="217">
        <f t="shared" si="292"/>
        <v>0</v>
      </c>
    </row>
    <row r="607" spans="1:42" x14ac:dyDescent="0.2">
      <c r="A607" s="4" t="s">
        <v>311</v>
      </c>
      <c r="B607" s="218">
        <v>0</v>
      </c>
      <c r="C607" s="218">
        <f t="shared" ref="C607:AP607" si="293">IF(C$2=analysis_period,-C605,0)</f>
        <v>0</v>
      </c>
      <c r="D607" s="218">
        <f t="shared" si="293"/>
        <v>0</v>
      </c>
      <c r="E607" s="218">
        <f t="shared" si="293"/>
        <v>0</v>
      </c>
      <c r="F607" s="218">
        <f t="shared" si="293"/>
        <v>0</v>
      </c>
      <c r="G607" s="218">
        <f t="shared" si="293"/>
        <v>0</v>
      </c>
      <c r="H607" s="218">
        <f t="shared" si="293"/>
        <v>0</v>
      </c>
      <c r="I607" s="218">
        <f t="shared" si="293"/>
        <v>0</v>
      </c>
      <c r="J607" s="218">
        <f t="shared" si="293"/>
        <v>0</v>
      </c>
      <c r="K607" s="218">
        <f t="shared" si="293"/>
        <v>0</v>
      </c>
      <c r="L607" s="218">
        <f t="shared" si="293"/>
        <v>0</v>
      </c>
      <c r="M607" s="218">
        <f t="shared" si="293"/>
        <v>0</v>
      </c>
      <c r="N607" s="218">
        <f t="shared" si="293"/>
        <v>0</v>
      </c>
      <c r="O607" s="218">
        <f t="shared" si="293"/>
        <v>0</v>
      </c>
      <c r="P607" s="218">
        <f t="shared" si="293"/>
        <v>0</v>
      </c>
      <c r="Q607" s="218">
        <f t="shared" si="293"/>
        <v>0</v>
      </c>
      <c r="R607" s="218">
        <f t="shared" si="293"/>
        <v>0</v>
      </c>
      <c r="S607" s="218">
        <f t="shared" si="293"/>
        <v>0</v>
      </c>
      <c r="T607" s="218">
        <f t="shared" si="293"/>
        <v>0</v>
      </c>
      <c r="U607" s="218">
        <f t="shared" si="293"/>
        <v>0</v>
      </c>
      <c r="V607" s="218">
        <f t="shared" si="293"/>
        <v>0</v>
      </c>
      <c r="W607" s="218">
        <f t="shared" si="293"/>
        <v>0</v>
      </c>
      <c r="X607" s="218">
        <f t="shared" si="293"/>
        <v>0</v>
      </c>
      <c r="Y607" s="218">
        <f t="shared" si="293"/>
        <v>0</v>
      </c>
      <c r="Z607" s="218">
        <f t="shared" si="293"/>
        <v>0</v>
      </c>
      <c r="AA607" s="218">
        <f t="shared" si="293"/>
        <v>0</v>
      </c>
      <c r="AB607" s="218">
        <f t="shared" si="293"/>
        <v>0</v>
      </c>
      <c r="AC607" s="218">
        <f t="shared" si="293"/>
        <v>0</v>
      </c>
      <c r="AD607" s="218">
        <f t="shared" si="293"/>
        <v>0</v>
      </c>
      <c r="AE607" s="218">
        <f t="shared" si="293"/>
        <v>0</v>
      </c>
      <c r="AF607" s="218">
        <f t="shared" si="293"/>
        <v>0</v>
      </c>
      <c r="AG607" s="218">
        <f t="shared" si="293"/>
        <v>0</v>
      </c>
      <c r="AH607" s="218">
        <f t="shared" si="293"/>
        <v>0</v>
      </c>
      <c r="AI607" s="218">
        <f t="shared" si="293"/>
        <v>0</v>
      </c>
      <c r="AJ607" s="218">
        <f t="shared" si="293"/>
        <v>0</v>
      </c>
      <c r="AK607" s="218">
        <f t="shared" si="293"/>
        <v>0</v>
      </c>
      <c r="AL607" s="218">
        <f t="shared" si="293"/>
        <v>0</v>
      </c>
      <c r="AM607" s="218">
        <f t="shared" si="293"/>
        <v>0</v>
      </c>
      <c r="AN607" s="218">
        <f t="shared" si="293"/>
        <v>0</v>
      </c>
      <c r="AO607" s="218">
        <f t="shared" si="293"/>
        <v>0</v>
      </c>
      <c r="AP607" s="218">
        <f t="shared" si="293"/>
        <v>0</v>
      </c>
    </row>
    <row r="608" spans="1:42" s="16" customFormat="1" x14ac:dyDescent="0.2">
      <c r="A608" s="16" t="s">
        <v>267</v>
      </c>
      <c r="B608" s="211">
        <f t="shared" ref="B608:AP608" si="294">C$62*(months_working_reserve/12)</f>
        <v>0</v>
      </c>
      <c r="C608" s="211">
        <f t="shared" si="294"/>
        <v>0</v>
      </c>
      <c r="D608" s="211">
        <f t="shared" si="294"/>
        <v>0</v>
      </c>
      <c r="E608" s="211">
        <f t="shared" si="294"/>
        <v>0</v>
      </c>
      <c r="F608" s="211">
        <f t="shared" si="294"/>
        <v>0</v>
      </c>
      <c r="G608" s="211">
        <f t="shared" si="294"/>
        <v>0</v>
      </c>
      <c r="H608" s="211">
        <f t="shared" si="294"/>
        <v>0</v>
      </c>
      <c r="I608" s="211">
        <f t="shared" si="294"/>
        <v>0</v>
      </c>
      <c r="J608" s="211">
        <f t="shared" si="294"/>
        <v>0</v>
      </c>
      <c r="K608" s="211">
        <f t="shared" si="294"/>
        <v>0</v>
      </c>
      <c r="L608" s="211">
        <f t="shared" si="294"/>
        <v>0</v>
      </c>
      <c r="M608" s="211">
        <f t="shared" si="294"/>
        <v>0</v>
      </c>
      <c r="N608" s="211">
        <f t="shared" si="294"/>
        <v>0</v>
      </c>
      <c r="O608" s="211">
        <f t="shared" si="294"/>
        <v>0</v>
      </c>
      <c r="P608" s="211">
        <f t="shared" si="294"/>
        <v>0</v>
      </c>
      <c r="Q608" s="211">
        <f t="shared" si="294"/>
        <v>0</v>
      </c>
      <c r="R608" s="211">
        <f t="shared" si="294"/>
        <v>0</v>
      </c>
      <c r="S608" s="211">
        <f t="shared" si="294"/>
        <v>0</v>
      </c>
      <c r="T608" s="211">
        <f t="shared" si="294"/>
        <v>0</v>
      </c>
      <c r="U608" s="211">
        <f t="shared" si="294"/>
        <v>0</v>
      </c>
      <c r="V608" s="211">
        <f t="shared" si="294"/>
        <v>0</v>
      </c>
      <c r="W608" s="211">
        <f t="shared" si="294"/>
        <v>0</v>
      </c>
      <c r="X608" s="211">
        <f t="shared" si="294"/>
        <v>0</v>
      </c>
      <c r="Y608" s="211">
        <f t="shared" si="294"/>
        <v>0</v>
      </c>
      <c r="Z608" s="211">
        <f t="shared" si="294"/>
        <v>0</v>
      </c>
      <c r="AA608" s="211">
        <f t="shared" si="294"/>
        <v>0</v>
      </c>
      <c r="AB608" s="211">
        <f t="shared" si="294"/>
        <v>0</v>
      </c>
      <c r="AC608" s="211">
        <f t="shared" si="294"/>
        <v>0</v>
      </c>
      <c r="AD608" s="211">
        <f t="shared" si="294"/>
        <v>0</v>
      </c>
      <c r="AE608" s="211">
        <f t="shared" si="294"/>
        <v>0</v>
      </c>
      <c r="AF608" s="211">
        <f t="shared" si="294"/>
        <v>0</v>
      </c>
      <c r="AG608" s="211">
        <f t="shared" si="294"/>
        <v>0</v>
      </c>
      <c r="AH608" s="211">
        <f t="shared" si="294"/>
        <v>0</v>
      </c>
      <c r="AI608" s="211">
        <f t="shared" si="294"/>
        <v>0</v>
      </c>
      <c r="AJ608" s="211">
        <f t="shared" si="294"/>
        <v>0</v>
      </c>
      <c r="AK608" s="211">
        <f t="shared" si="294"/>
        <v>0</v>
      </c>
      <c r="AL608" s="211">
        <f t="shared" si="294"/>
        <v>0</v>
      </c>
      <c r="AM608" s="211">
        <f t="shared" si="294"/>
        <v>0</v>
      </c>
      <c r="AN608" s="211">
        <f t="shared" si="294"/>
        <v>0</v>
      </c>
      <c r="AO608" s="211">
        <f t="shared" si="294"/>
        <v>0</v>
      </c>
      <c r="AP608" s="211">
        <f t="shared" si="294"/>
        <v>0</v>
      </c>
    </row>
    <row r="609" spans="1:42" s="16" customFormat="1" x14ac:dyDescent="0.2">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c r="AG609" s="211"/>
      <c r="AH609" s="211"/>
      <c r="AI609" s="211"/>
      <c r="AJ609" s="211"/>
      <c r="AK609" s="211"/>
      <c r="AL609" s="211"/>
      <c r="AM609" s="211"/>
      <c r="AN609" s="211"/>
      <c r="AO609" s="211"/>
      <c r="AP609" s="211"/>
    </row>
    <row r="610" spans="1:42" s="16" customFormat="1" x14ac:dyDescent="0.2">
      <c r="A610" s="25" t="s">
        <v>320</v>
      </c>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4" t="s">
        <v>310</v>
      </c>
      <c r="B611" s="217">
        <v>0</v>
      </c>
      <c r="C611" s="217">
        <f>B614</f>
        <v>0</v>
      </c>
      <c r="D611" s="217">
        <f t="shared" ref="D611" si="295">C614</f>
        <v>0</v>
      </c>
      <c r="E611" s="217">
        <f t="shared" ref="E611" si="296">D614</f>
        <v>0</v>
      </c>
      <c r="F611" s="217">
        <f t="shared" ref="F611" si="297">E614</f>
        <v>0</v>
      </c>
      <c r="G611" s="217">
        <f t="shared" ref="G611" si="298">F614</f>
        <v>0</v>
      </c>
      <c r="H611" s="217">
        <f t="shared" ref="H611" si="299">G614</f>
        <v>0</v>
      </c>
      <c r="I611" s="217">
        <f t="shared" ref="I611" si="300">H614</f>
        <v>0</v>
      </c>
      <c r="J611" s="217">
        <f t="shared" ref="J611" si="301">I614</f>
        <v>0</v>
      </c>
      <c r="K611" s="217">
        <f t="shared" ref="K611" si="302">J614</f>
        <v>0</v>
      </c>
      <c r="L611" s="217">
        <f t="shared" ref="L611" si="303">K614</f>
        <v>0</v>
      </c>
      <c r="M611" s="217">
        <f t="shared" ref="M611" si="304">L614</f>
        <v>0</v>
      </c>
      <c r="N611" s="217">
        <f t="shared" ref="N611" si="305">M614</f>
        <v>0</v>
      </c>
      <c r="O611" s="217">
        <f t="shared" ref="O611" si="306">N614</f>
        <v>0</v>
      </c>
      <c r="P611" s="217">
        <f t="shared" ref="P611" si="307">O614</f>
        <v>0</v>
      </c>
      <c r="Q611" s="217">
        <f t="shared" ref="Q611" si="308">P614</f>
        <v>0</v>
      </c>
      <c r="R611" s="217">
        <f t="shared" ref="R611" si="309">Q614</f>
        <v>0</v>
      </c>
      <c r="S611" s="217">
        <f t="shared" ref="S611" si="310">R614</f>
        <v>0</v>
      </c>
      <c r="T611" s="217">
        <f t="shared" ref="T611" si="311">S614</f>
        <v>0</v>
      </c>
      <c r="U611" s="217">
        <f t="shared" ref="U611" si="312">T614</f>
        <v>0</v>
      </c>
      <c r="V611" s="217">
        <f t="shared" ref="V611" si="313">U614</f>
        <v>0</v>
      </c>
      <c r="W611" s="217">
        <f t="shared" ref="W611" si="314">V614</f>
        <v>0</v>
      </c>
      <c r="X611" s="217">
        <f t="shared" ref="X611" si="315">W614</f>
        <v>0</v>
      </c>
      <c r="Y611" s="217">
        <f t="shared" ref="Y611" si="316">X614</f>
        <v>0</v>
      </c>
      <c r="Z611" s="217">
        <f t="shared" ref="Z611" si="317">Y614</f>
        <v>0</v>
      </c>
      <c r="AA611" s="217">
        <f t="shared" ref="AA611" si="318">Z614</f>
        <v>0</v>
      </c>
      <c r="AB611" s="217">
        <f t="shared" ref="AB611" si="319">AA614</f>
        <v>0</v>
      </c>
      <c r="AC611" s="217">
        <f t="shared" ref="AC611" si="320">AB614</f>
        <v>0</v>
      </c>
      <c r="AD611" s="217">
        <f t="shared" ref="AD611" si="321">AC614</f>
        <v>0</v>
      </c>
      <c r="AE611" s="217">
        <f t="shared" ref="AE611" si="322">AD614</f>
        <v>0</v>
      </c>
      <c r="AF611" s="217">
        <f t="shared" ref="AF611" si="323">AE614</f>
        <v>0</v>
      </c>
      <c r="AG611" s="217">
        <f t="shared" ref="AG611" si="324">AF614</f>
        <v>0</v>
      </c>
      <c r="AH611" s="217">
        <f t="shared" ref="AH611" si="325">AG614</f>
        <v>0</v>
      </c>
      <c r="AI611" s="217">
        <f t="shared" ref="AI611" si="326">AH614</f>
        <v>0</v>
      </c>
      <c r="AJ611" s="217">
        <f t="shared" ref="AJ611" si="327">AI614</f>
        <v>0</v>
      </c>
      <c r="AK611" s="217">
        <f t="shared" ref="AK611" si="328">AJ614</f>
        <v>0</v>
      </c>
      <c r="AL611" s="217">
        <f t="shared" ref="AL611" si="329">AK614</f>
        <v>0</v>
      </c>
      <c r="AM611" s="217">
        <f t="shared" ref="AM611" si="330">AL614</f>
        <v>0</v>
      </c>
      <c r="AN611" s="217">
        <f t="shared" ref="AN611" si="331">AM614</f>
        <v>0</v>
      </c>
      <c r="AO611" s="217">
        <f t="shared" ref="AO611" si="332">AN614</f>
        <v>0</v>
      </c>
      <c r="AP611" s="217">
        <f t="shared" ref="AP611" si="333">AO614</f>
        <v>0</v>
      </c>
    </row>
    <row r="612" spans="1:42" s="16" customFormat="1" x14ac:dyDescent="0.2">
      <c r="A612" s="4" t="s">
        <v>24</v>
      </c>
      <c r="B612" s="217">
        <f t="shared" ref="B612:AP612" si="334">IF(B$2&lt;analysis_period,B614-B611,0)</f>
        <v>0</v>
      </c>
      <c r="C612" s="217">
        <f t="shared" si="334"/>
        <v>0</v>
      </c>
      <c r="D612" s="217">
        <f t="shared" si="334"/>
        <v>0</v>
      </c>
      <c r="E612" s="217">
        <f t="shared" si="334"/>
        <v>0</v>
      </c>
      <c r="F612" s="217">
        <f t="shared" si="334"/>
        <v>0</v>
      </c>
      <c r="G612" s="217">
        <f t="shared" si="334"/>
        <v>0</v>
      </c>
      <c r="H612" s="217">
        <f t="shared" si="334"/>
        <v>0</v>
      </c>
      <c r="I612" s="217">
        <f t="shared" si="334"/>
        <v>0</v>
      </c>
      <c r="J612" s="217">
        <f t="shared" si="334"/>
        <v>0</v>
      </c>
      <c r="K612" s="217">
        <f t="shared" si="334"/>
        <v>0</v>
      </c>
      <c r="L612" s="217">
        <f t="shared" si="334"/>
        <v>0</v>
      </c>
      <c r="M612" s="217">
        <f t="shared" si="334"/>
        <v>0</v>
      </c>
      <c r="N612" s="217">
        <f t="shared" si="334"/>
        <v>0</v>
      </c>
      <c r="O612" s="217">
        <f t="shared" si="334"/>
        <v>0</v>
      </c>
      <c r="P612" s="217">
        <f t="shared" si="334"/>
        <v>0</v>
      </c>
      <c r="Q612" s="217">
        <f t="shared" si="334"/>
        <v>0</v>
      </c>
      <c r="R612" s="217">
        <f t="shared" si="334"/>
        <v>0</v>
      </c>
      <c r="S612" s="217">
        <f t="shared" si="334"/>
        <v>0</v>
      </c>
      <c r="T612" s="217">
        <f t="shared" si="334"/>
        <v>0</v>
      </c>
      <c r="U612" s="217">
        <f t="shared" si="334"/>
        <v>0</v>
      </c>
      <c r="V612" s="217">
        <f t="shared" si="334"/>
        <v>0</v>
      </c>
      <c r="W612" s="217">
        <f t="shared" si="334"/>
        <v>0</v>
      </c>
      <c r="X612" s="217">
        <f t="shared" si="334"/>
        <v>0</v>
      </c>
      <c r="Y612" s="217">
        <f t="shared" si="334"/>
        <v>0</v>
      </c>
      <c r="Z612" s="217">
        <f t="shared" si="334"/>
        <v>0</v>
      </c>
      <c r="AA612" s="217">
        <f t="shared" si="334"/>
        <v>0</v>
      </c>
      <c r="AB612" s="217">
        <f t="shared" si="334"/>
        <v>0</v>
      </c>
      <c r="AC612" s="217">
        <f t="shared" si="334"/>
        <v>0</v>
      </c>
      <c r="AD612" s="217">
        <f t="shared" si="334"/>
        <v>0</v>
      </c>
      <c r="AE612" s="217">
        <f t="shared" si="334"/>
        <v>0</v>
      </c>
      <c r="AF612" s="217">
        <f t="shared" si="334"/>
        <v>0</v>
      </c>
      <c r="AG612" s="217">
        <f t="shared" si="334"/>
        <v>0</v>
      </c>
      <c r="AH612" s="217">
        <f t="shared" si="334"/>
        <v>0</v>
      </c>
      <c r="AI612" s="217">
        <f t="shared" si="334"/>
        <v>0</v>
      </c>
      <c r="AJ612" s="217">
        <f t="shared" si="334"/>
        <v>0</v>
      </c>
      <c r="AK612" s="217">
        <f t="shared" si="334"/>
        <v>0</v>
      </c>
      <c r="AL612" s="217">
        <f t="shared" si="334"/>
        <v>0</v>
      </c>
      <c r="AM612" s="217">
        <f t="shared" si="334"/>
        <v>0</v>
      </c>
      <c r="AN612" s="217">
        <f t="shared" si="334"/>
        <v>0</v>
      </c>
      <c r="AO612" s="217">
        <f t="shared" si="334"/>
        <v>0</v>
      </c>
      <c r="AP612" s="217">
        <f t="shared" si="334"/>
        <v>0</v>
      </c>
    </row>
    <row r="613" spans="1:42" s="16" customFormat="1" x14ac:dyDescent="0.2">
      <c r="A613" s="4" t="s">
        <v>311</v>
      </c>
      <c r="B613" s="218">
        <v>0</v>
      </c>
      <c r="C613" s="218">
        <f t="shared" ref="C613:AP613" si="335">IF(C$2=analysis_period,-C611,0)</f>
        <v>0</v>
      </c>
      <c r="D613" s="218">
        <f t="shared" si="335"/>
        <v>0</v>
      </c>
      <c r="E613" s="218">
        <f t="shared" si="335"/>
        <v>0</v>
      </c>
      <c r="F613" s="218">
        <f t="shared" si="335"/>
        <v>0</v>
      </c>
      <c r="G613" s="218">
        <f t="shared" si="335"/>
        <v>0</v>
      </c>
      <c r="H613" s="218">
        <f t="shared" si="335"/>
        <v>0</v>
      </c>
      <c r="I613" s="218">
        <f t="shared" si="335"/>
        <v>0</v>
      </c>
      <c r="J613" s="218">
        <f t="shared" si="335"/>
        <v>0</v>
      </c>
      <c r="K613" s="218">
        <f t="shared" si="335"/>
        <v>0</v>
      </c>
      <c r="L613" s="218">
        <f t="shared" si="335"/>
        <v>0</v>
      </c>
      <c r="M613" s="218">
        <f t="shared" si="335"/>
        <v>0</v>
      </c>
      <c r="N613" s="218">
        <f t="shared" si="335"/>
        <v>0</v>
      </c>
      <c r="O613" s="218">
        <f t="shared" si="335"/>
        <v>0</v>
      </c>
      <c r="P613" s="218">
        <f t="shared" si="335"/>
        <v>0</v>
      </c>
      <c r="Q613" s="218">
        <f t="shared" si="335"/>
        <v>0</v>
      </c>
      <c r="R613" s="218">
        <f t="shared" si="335"/>
        <v>0</v>
      </c>
      <c r="S613" s="218">
        <f t="shared" si="335"/>
        <v>0</v>
      </c>
      <c r="T613" s="218">
        <f t="shared" si="335"/>
        <v>0</v>
      </c>
      <c r="U613" s="218">
        <f t="shared" si="335"/>
        <v>0</v>
      </c>
      <c r="V613" s="218">
        <f t="shared" si="335"/>
        <v>0</v>
      </c>
      <c r="W613" s="218">
        <f t="shared" si="335"/>
        <v>0</v>
      </c>
      <c r="X613" s="218">
        <f t="shared" si="335"/>
        <v>0</v>
      </c>
      <c r="Y613" s="218">
        <f t="shared" si="335"/>
        <v>0</v>
      </c>
      <c r="Z613" s="218">
        <f t="shared" si="335"/>
        <v>0</v>
      </c>
      <c r="AA613" s="218">
        <f t="shared" si="335"/>
        <v>0</v>
      </c>
      <c r="AB613" s="218">
        <f t="shared" si="335"/>
        <v>0</v>
      </c>
      <c r="AC613" s="218">
        <f t="shared" si="335"/>
        <v>0</v>
      </c>
      <c r="AD613" s="218">
        <f t="shared" si="335"/>
        <v>0</v>
      </c>
      <c r="AE613" s="218">
        <f t="shared" si="335"/>
        <v>0</v>
      </c>
      <c r="AF613" s="218">
        <f t="shared" si="335"/>
        <v>0</v>
      </c>
      <c r="AG613" s="218">
        <f t="shared" si="335"/>
        <v>0</v>
      </c>
      <c r="AH613" s="218">
        <f t="shared" si="335"/>
        <v>0</v>
      </c>
      <c r="AI613" s="218">
        <f t="shared" si="335"/>
        <v>0</v>
      </c>
      <c r="AJ613" s="218">
        <f t="shared" si="335"/>
        <v>0</v>
      </c>
      <c r="AK613" s="218">
        <f t="shared" si="335"/>
        <v>0</v>
      </c>
      <c r="AL613" s="218">
        <f t="shared" si="335"/>
        <v>0</v>
      </c>
      <c r="AM613" s="218">
        <f t="shared" si="335"/>
        <v>0</v>
      </c>
      <c r="AN613" s="218">
        <f t="shared" si="335"/>
        <v>0</v>
      </c>
      <c r="AO613" s="218">
        <f t="shared" si="335"/>
        <v>0</v>
      </c>
      <c r="AP613" s="218">
        <f t="shared" si="335"/>
        <v>0</v>
      </c>
    </row>
    <row r="614" spans="1:42" x14ac:dyDescent="0.2">
      <c r="A614" s="16" t="s">
        <v>267</v>
      </c>
      <c r="B614" s="211">
        <f t="shared" ref="B614:AP614" si="336">C$16*(months_receivables_reserve/12)</f>
        <v>0</v>
      </c>
      <c r="C614" s="211">
        <f t="shared" si="336"/>
        <v>0</v>
      </c>
      <c r="D614" s="211">
        <f t="shared" si="336"/>
        <v>0</v>
      </c>
      <c r="E614" s="211">
        <f t="shared" si="336"/>
        <v>0</v>
      </c>
      <c r="F614" s="211">
        <f t="shared" si="336"/>
        <v>0</v>
      </c>
      <c r="G614" s="211">
        <f t="shared" si="336"/>
        <v>0</v>
      </c>
      <c r="H614" s="211">
        <f t="shared" si="336"/>
        <v>0</v>
      </c>
      <c r="I614" s="211">
        <f t="shared" si="336"/>
        <v>0</v>
      </c>
      <c r="J614" s="211">
        <f t="shared" si="336"/>
        <v>0</v>
      </c>
      <c r="K614" s="211">
        <f t="shared" si="336"/>
        <v>0</v>
      </c>
      <c r="L614" s="211">
        <f t="shared" si="336"/>
        <v>0</v>
      </c>
      <c r="M614" s="211">
        <f t="shared" si="336"/>
        <v>0</v>
      </c>
      <c r="N614" s="211">
        <f t="shared" si="336"/>
        <v>0</v>
      </c>
      <c r="O614" s="211">
        <f t="shared" si="336"/>
        <v>0</v>
      </c>
      <c r="P614" s="211">
        <f t="shared" si="336"/>
        <v>0</v>
      </c>
      <c r="Q614" s="211">
        <f t="shared" si="336"/>
        <v>0</v>
      </c>
      <c r="R614" s="211">
        <f t="shared" si="336"/>
        <v>0</v>
      </c>
      <c r="S614" s="211">
        <f t="shared" si="336"/>
        <v>0</v>
      </c>
      <c r="T614" s="211">
        <f t="shared" si="336"/>
        <v>0</v>
      </c>
      <c r="U614" s="211">
        <f t="shared" si="336"/>
        <v>0</v>
      </c>
      <c r="V614" s="211">
        <f t="shared" si="336"/>
        <v>0</v>
      </c>
      <c r="W614" s="211">
        <f t="shared" si="336"/>
        <v>0</v>
      </c>
      <c r="X614" s="211">
        <f t="shared" si="336"/>
        <v>0</v>
      </c>
      <c r="Y614" s="211">
        <f t="shared" si="336"/>
        <v>0</v>
      </c>
      <c r="Z614" s="211">
        <f t="shared" si="336"/>
        <v>0</v>
      </c>
      <c r="AA614" s="211">
        <f t="shared" si="336"/>
        <v>0</v>
      </c>
      <c r="AB614" s="211">
        <f t="shared" si="336"/>
        <v>0</v>
      </c>
      <c r="AC614" s="211">
        <f t="shared" si="336"/>
        <v>0</v>
      </c>
      <c r="AD614" s="211">
        <f t="shared" si="336"/>
        <v>0</v>
      </c>
      <c r="AE614" s="211">
        <f t="shared" si="336"/>
        <v>0</v>
      </c>
      <c r="AF614" s="211">
        <f t="shared" si="336"/>
        <v>0</v>
      </c>
      <c r="AG614" s="211">
        <f t="shared" si="336"/>
        <v>0</v>
      </c>
      <c r="AH614" s="211">
        <f t="shared" si="336"/>
        <v>0</v>
      </c>
      <c r="AI614" s="211">
        <f t="shared" si="336"/>
        <v>0</v>
      </c>
      <c r="AJ614" s="211">
        <f t="shared" si="336"/>
        <v>0</v>
      </c>
      <c r="AK614" s="211">
        <f t="shared" si="336"/>
        <v>0</v>
      </c>
      <c r="AL614" s="211">
        <f t="shared" si="336"/>
        <v>0</v>
      </c>
      <c r="AM614" s="211">
        <f t="shared" si="336"/>
        <v>0</v>
      </c>
      <c r="AN614" s="211">
        <f t="shared" si="336"/>
        <v>0</v>
      </c>
      <c r="AO614" s="211">
        <f t="shared" si="336"/>
        <v>0</v>
      </c>
      <c r="AP614" s="211">
        <f t="shared" si="336"/>
        <v>0</v>
      </c>
    </row>
    <row r="615" spans="1:42" x14ac:dyDescent="0.2">
      <c r="A615" s="16"/>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312</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310</v>
      </c>
      <c r="B617" s="217">
        <v>0</v>
      </c>
      <c r="C617" s="217">
        <f>B620</f>
        <v>0</v>
      </c>
      <c r="D617" s="217">
        <f t="shared" ref="D617:AP617" si="337">C620</f>
        <v>0</v>
      </c>
      <c r="E617" s="217">
        <f t="shared" si="337"/>
        <v>0</v>
      </c>
      <c r="F617" s="217">
        <f t="shared" si="337"/>
        <v>0</v>
      </c>
      <c r="G617" s="217">
        <f t="shared" si="337"/>
        <v>0</v>
      </c>
      <c r="H617" s="217">
        <f t="shared" si="337"/>
        <v>0</v>
      </c>
      <c r="I617" s="217">
        <f t="shared" si="337"/>
        <v>0</v>
      </c>
      <c r="J617" s="217">
        <f t="shared" si="337"/>
        <v>0</v>
      </c>
      <c r="K617" s="217">
        <f t="shared" si="337"/>
        <v>0</v>
      </c>
      <c r="L617" s="217">
        <f t="shared" si="337"/>
        <v>0</v>
      </c>
      <c r="M617" s="217">
        <f t="shared" si="337"/>
        <v>0</v>
      </c>
      <c r="N617" s="217">
        <f t="shared" si="337"/>
        <v>0</v>
      </c>
      <c r="O617" s="217">
        <f t="shared" si="337"/>
        <v>0</v>
      </c>
      <c r="P617" s="217">
        <f t="shared" si="337"/>
        <v>0</v>
      </c>
      <c r="Q617" s="217">
        <f t="shared" si="337"/>
        <v>0</v>
      </c>
      <c r="R617" s="217">
        <f t="shared" si="337"/>
        <v>0</v>
      </c>
      <c r="S617" s="217">
        <f t="shared" si="337"/>
        <v>0</v>
      </c>
      <c r="T617" s="217">
        <f t="shared" si="337"/>
        <v>0</v>
      </c>
      <c r="U617" s="217">
        <f t="shared" si="337"/>
        <v>0</v>
      </c>
      <c r="V617" s="217">
        <f t="shared" si="337"/>
        <v>0</v>
      </c>
      <c r="W617" s="217">
        <f t="shared" si="337"/>
        <v>0</v>
      </c>
      <c r="X617" s="217">
        <f t="shared" si="337"/>
        <v>0</v>
      </c>
      <c r="Y617" s="217">
        <f t="shared" si="337"/>
        <v>0</v>
      </c>
      <c r="Z617" s="217">
        <f t="shared" si="337"/>
        <v>0</v>
      </c>
      <c r="AA617" s="217">
        <f t="shared" si="337"/>
        <v>0</v>
      </c>
      <c r="AB617" s="217">
        <f t="shared" si="337"/>
        <v>0</v>
      </c>
      <c r="AC617" s="217">
        <f t="shared" si="337"/>
        <v>0</v>
      </c>
      <c r="AD617" s="217">
        <f t="shared" si="337"/>
        <v>0</v>
      </c>
      <c r="AE617" s="217">
        <f t="shared" si="337"/>
        <v>0</v>
      </c>
      <c r="AF617" s="217">
        <f t="shared" si="337"/>
        <v>0</v>
      </c>
      <c r="AG617" s="217">
        <f t="shared" si="337"/>
        <v>0</v>
      </c>
      <c r="AH617" s="217">
        <f t="shared" si="337"/>
        <v>0</v>
      </c>
      <c r="AI617" s="217">
        <f t="shared" si="337"/>
        <v>0</v>
      </c>
      <c r="AJ617" s="217">
        <f t="shared" si="337"/>
        <v>0</v>
      </c>
      <c r="AK617" s="217">
        <f t="shared" si="337"/>
        <v>0</v>
      </c>
      <c r="AL617" s="217">
        <f t="shared" si="337"/>
        <v>0</v>
      </c>
      <c r="AM617" s="217">
        <f t="shared" si="337"/>
        <v>0</v>
      </c>
      <c r="AN617" s="217">
        <f t="shared" si="337"/>
        <v>0</v>
      </c>
      <c r="AO617" s="217">
        <f t="shared" si="337"/>
        <v>0</v>
      </c>
      <c r="AP617" s="217">
        <f t="shared" si="337"/>
        <v>0</v>
      </c>
    </row>
    <row r="618" spans="1:42" x14ac:dyDescent="0.2">
      <c r="A618" s="4" t="s">
        <v>73</v>
      </c>
      <c r="B618" s="217">
        <v>0</v>
      </c>
      <c r="C618" s="217">
        <f>C646</f>
        <v>0</v>
      </c>
      <c r="D618" s="217">
        <f t="shared" ref="D618:AP618" si="338">D646</f>
        <v>0</v>
      </c>
      <c r="E618" s="217">
        <f t="shared" si="338"/>
        <v>0</v>
      </c>
      <c r="F618" s="217">
        <f t="shared" si="338"/>
        <v>0</v>
      </c>
      <c r="G618" s="217">
        <f t="shared" si="338"/>
        <v>0</v>
      </c>
      <c r="H618" s="217">
        <f t="shared" si="338"/>
        <v>0</v>
      </c>
      <c r="I618" s="217">
        <f t="shared" si="338"/>
        <v>0</v>
      </c>
      <c r="J618" s="217">
        <f t="shared" si="338"/>
        <v>0</v>
      </c>
      <c r="K618" s="217">
        <f t="shared" si="338"/>
        <v>0</v>
      </c>
      <c r="L618" s="217">
        <f t="shared" si="338"/>
        <v>0</v>
      </c>
      <c r="M618" s="217">
        <f t="shared" si="338"/>
        <v>0</v>
      </c>
      <c r="N618" s="217">
        <f t="shared" si="338"/>
        <v>0</v>
      </c>
      <c r="O618" s="217">
        <f t="shared" si="338"/>
        <v>0</v>
      </c>
      <c r="P618" s="217">
        <f t="shared" si="338"/>
        <v>0</v>
      </c>
      <c r="Q618" s="217">
        <f t="shared" si="338"/>
        <v>0</v>
      </c>
      <c r="R618" s="217">
        <f t="shared" si="338"/>
        <v>0</v>
      </c>
      <c r="S618" s="217">
        <f t="shared" si="338"/>
        <v>0</v>
      </c>
      <c r="T618" s="217">
        <f t="shared" si="338"/>
        <v>0</v>
      </c>
      <c r="U618" s="217">
        <f t="shared" si="338"/>
        <v>0</v>
      </c>
      <c r="V618" s="217">
        <f t="shared" si="338"/>
        <v>0</v>
      </c>
      <c r="W618" s="217">
        <f t="shared" si="338"/>
        <v>0</v>
      </c>
      <c r="X618" s="217">
        <f t="shared" si="338"/>
        <v>0</v>
      </c>
      <c r="Y618" s="217">
        <f t="shared" si="338"/>
        <v>0</v>
      </c>
      <c r="Z618" s="217">
        <f t="shared" si="338"/>
        <v>0</v>
      </c>
      <c r="AA618" s="217">
        <f t="shared" si="338"/>
        <v>0</v>
      </c>
      <c r="AB618" s="217">
        <f t="shared" si="338"/>
        <v>0</v>
      </c>
      <c r="AC618" s="217">
        <f t="shared" si="338"/>
        <v>0</v>
      </c>
      <c r="AD618" s="217">
        <f t="shared" si="338"/>
        <v>0</v>
      </c>
      <c r="AE618" s="217">
        <f t="shared" si="338"/>
        <v>0</v>
      </c>
      <c r="AF618" s="217">
        <f t="shared" si="338"/>
        <v>0</v>
      </c>
      <c r="AG618" s="217">
        <f t="shared" si="338"/>
        <v>0</v>
      </c>
      <c r="AH618" s="217">
        <f t="shared" si="338"/>
        <v>0</v>
      </c>
      <c r="AI618" s="217">
        <f t="shared" si="338"/>
        <v>0</v>
      </c>
      <c r="AJ618" s="217">
        <f t="shared" si="338"/>
        <v>0</v>
      </c>
      <c r="AK618" s="217">
        <f t="shared" si="338"/>
        <v>0</v>
      </c>
      <c r="AL618" s="217">
        <f t="shared" si="338"/>
        <v>0</v>
      </c>
      <c r="AM618" s="217">
        <f t="shared" si="338"/>
        <v>0</v>
      </c>
      <c r="AN618" s="217">
        <f t="shared" si="338"/>
        <v>0</v>
      </c>
      <c r="AO618" s="217">
        <f t="shared" si="338"/>
        <v>0</v>
      </c>
      <c r="AP618" s="217">
        <f t="shared" si="338"/>
        <v>0</v>
      </c>
    </row>
    <row r="619" spans="1:42" x14ac:dyDescent="0.2">
      <c r="A619" s="4" t="s">
        <v>311</v>
      </c>
      <c r="B619" s="218">
        <v>0</v>
      </c>
      <c r="C619" s="218">
        <f>-C634</f>
        <v>0</v>
      </c>
      <c r="D619" s="218">
        <f t="shared" ref="D619:AP619" si="339">-D634</f>
        <v>0</v>
      </c>
      <c r="E619" s="218">
        <f t="shared" si="339"/>
        <v>0</v>
      </c>
      <c r="F619" s="218">
        <f t="shared" si="339"/>
        <v>0</v>
      </c>
      <c r="G619" s="218">
        <f t="shared" si="339"/>
        <v>0</v>
      </c>
      <c r="H619" s="218">
        <f t="shared" si="339"/>
        <v>0</v>
      </c>
      <c r="I619" s="218">
        <f t="shared" si="339"/>
        <v>0</v>
      </c>
      <c r="J619" s="218">
        <f t="shared" si="339"/>
        <v>0</v>
      </c>
      <c r="K619" s="218">
        <f t="shared" si="339"/>
        <v>0</v>
      </c>
      <c r="L619" s="218">
        <f t="shared" si="339"/>
        <v>0</v>
      </c>
      <c r="M619" s="218">
        <f t="shared" si="339"/>
        <v>0</v>
      </c>
      <c r="N619" s="218">
        <f t="shared" si="339"/>
        <v>0</v>
      </c>
      <c r="O619" s="218">
        <f t="shared" si="339"/>
        <v>0</v>
      </c>
      <c r="P619" s="218">
        <f t="shared" si="339"/>
        <v>0</v>
      </c>
      <c r="Q619" s="218">
        <f t="shared" si="339"/>
        <v>0</v>
      </c>
      <c r="R619" s="218">
        <f t="shared" si="339"/>
        <v>0</v>
      </c>
      <c r="S619" s="218">
        <f t="shared" si="339"/>
        <v>0</v>
      </c>
      <c r="T619" s="218">
        <f t="shared" si="339"/>
        <v>0</v>
      </c>
      <c r="U619" s="218">
        <f t="shared" si="339"/>
        <v>0</v>
      </c>
      <c r="V619" s="218">
        <f t="shared" si="339"/>
        <v>0</v>
      </c>
      <c r="W619" s="218">
        <f t="shared" si="339"/>
        <v>0</v>
      </c>
      <c r="X619" s="218">
        <f t="shared" si="339"/>
        <v>0</v>
      </c>
      <c r="Y619" s="218">
        <f t="shared" si="339"/>
        <v>0</v>
      </c>
      <c r="Z619" s="218">
        <f t="shared" si="339"/>
        <v>0</v>
      </c>
      <c r="AA619" s="218">
        <f t="shared" si="339"/>
        <v>0</v>
      </c>
      <c r="AB619" s="218">
        <f t="shared" si="339"/>
        <v>0</v>
      </c>
      <c r="AC619" s="218">
        <f t="shared" si="339"/>
        <v>0</v>
      </c>
      <c r="AD619" s="218">
        <f t="shared" si="339"/>
        <v>0</v>
      </c>
      <c r="AE619" s="218">
        <f t="shared" si="339"/>
        <v>0</v>
      </c>
      <c r="AF619" s="218">
        <f t="shared" si="339"/>
        <v>0</v>
      </c>
      <c r="AG619" s="218">
        <f t="shared" si="339"/>
        <v>0</v>
      </c>
      <c r="AH619" s="218">
        <f t="shared" si="339"/>
        <v>0</v>
      </c>
      <c r="AI619" s="218">
        <f t="shared" si="339"/>
        <v>0</v>
      </c>
      <c r="AJ619" s="218">
        <f t="shared" si="339"/>
        <v>0</v>
      </c>
      <c r="AK619" s="218">
        <f t="shared" si="339"/>
        <v>0</v>
      </c>
      <c r="AL619" s="218">
        <f t="shared" si="339"/>
        <v>0</v>
      </c>
      <c r="AM619" s="218">
        <f t="shared" si="339"/>
        <v>0</v>
      </c>
      <c r="AN619" s="218">
        <f t="shared" si="339"/>
        <v>0</v>
      </c>
      <c r="AO619" s="218">
        <f t="shared" si="339"/>
        <v>0</v>
      </c>
      <c r="AP619" s="218">
        <f t="shared" si="339"/>
        <v>0</v>
      </c>
    </row>
    <row r="620" spans="1:42" x14ac:dyDescent="0.2">
      <c r="A620" s="4" t="s">
        <v>267</v>
      </c>
      <c r="B620" s="217">
        <f>SUM(B617:B619)</f>
        <v>0</v>
      </c>
      <c r="C620" s="217">
        <f>SUM(C617:C619)</f>
        <v>0</v>
      </c>
      <c r="D620" s="217">
        <f t="shared" ref="D620:AP620" si="340">SUM(D617:D619)</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B621" s="20"/>
      <c r="C621" s="20"/>
      <c r="D621" s="20"/>
      <c r="E621" s="20"/>
      <c r="F621" s="20"/>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spans="1:42" x14ac:dyDescent="0.2">
      <c r="A622" s="4" t="s">
        <v>313</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314</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v>1</v>
      </c>
      <c r="B624" s="233">
        <f t="shared" ref="B624:B633" si="341">SUM(C624:AP624)</f>
        <v>0</v>
      </c>
      <c r="C624" s="213">
        <f t="shared" ref="C624:AP624" si="342">IF(C$2&gt;analysis_period,0,IF(C$2=equip1_reserve_freq*$A624,equip1_reserve_cost*system_capacity*1000*(1+inflation_rate/100)^B$2,0))</f>
        <v>0</v>
      </c>
      <c r="D624" s="213">
        <f t="shared" si="342"/>
        <v>0</v>
      </c>
      <c r="E624" s="213">
        <f t="shared" si="342"/>
        <v>0</v>
      </c>
      <c r="F624" s="213">
        <f t="shared" si="342"/>
        <v>0</v>
      </c>
      <c r="G624" s="213">
        <f t="shared" si="342"/>
        <v>0</v>
      </c>
      <c r="H624" s="213">
        <f t="shared" si="342"/>
        <v>0</v>
      </c>
      <c r="I624" s="213">
        <f t="shared" si="342"/>
        <v>0</v>
      </c>
      <c r="J624" s="213">
        <f t="shared" si="342"/>
        <v>0</v>
      </c>
      <c r="K624" s="213">
        <f t="shared" si="342"/>
        <v>0</v>
      </c>
      <c r="L624" s="213">
        <f t="shared" si="342"/>
        <v>0</v>
      </c>
      <c r="M624" s="213">
        <f t="shared" si="342"/>
        <v>0</v>
      </c>
      <c r="N624" s="213">
        <f t="shared" si="342"/>
        <v>0</v>
      </c>
      <c r="O624" s="213">
        <f t="shared" si="342"/>
        <v>0</v>
      </c>
      <c r="P624" s="213">
        <f t="shared" si="342"/>
        <v>0</v>
      </c>
      <c r="Q624" s="213">
        <f t="shared" si="342"/>
        <v>0</v>
      </c>
      <c r="R624" s="213">
        <f t="shared" si="342"/>
        <v>0</v>
      </c>
      <c r="S624" s="213">
        <f t="shared" si="342"/>
        <v>0</v>
      </c>
      <c r="T624" s="213">
        <f t="shared" si="342"/>
        <v>0</v>
      </c>
      <c r="U624" s="213">
        <f t="shared" si="342"/>
        <v>0</v>
      </c>
      <c r="V624" s="213">
        <f t="shared" si="342"/>
        <v>0</v>
      </c>
      <c r="W624" s="213">
        <f t="shared" si="342"/>
        <v>0</v>
      </c>
      <c r="X624" s="213">
        <f t="shared" si="342"/>
        <v>0</v>
      </c>
      <c r="Y624" s="213">
        <f t="shared" si="342"/>
        <v>0</v>
      </c>
      <c r="Z624" s="213">
        <f t="shared" si="342"/>
        <v>0</v>
      </c>
      <c r="AA624" s="213">
        <f t="shared" si="342"/>
        <v>0</v>
      </c>
      <c r="AB624" s="213">
        <f t="shared" si="342"/>
        <v>0</v>
      </c>
      <c r="AC624" s="213">
        <f t="shared" si="342"/>
        <v>0</v>
      </c>
      <c r="AD624" s="213">
        <f t="shared" si="342"/>
        <v>0</v>
      </c>
      <c r="AE624" s="213">
        <f t="shared" si="342"/>
        <v>0</v>
      </c>
      <c r="AF624" s="213">
        <f t="shared" si="342"/>
        <v>0</v>
      </c>
      <c r="AG624" s="213">
        <f t="shared" si="342"/>
        <v>0</v>
      </c>
      <c r="AH624" s="213">
        <f t="shared" si="342"/>
        <v>0</v>
      </c>
      <c r="AI624" s="213">
        <f t="shared" si="342"/>
        <v>0</v>
      </c>
      <c r="AJ624" s="213">
        <f t="shared" si="342"/>
        <v>0</v>
      </c>
      <c r="AK624" s="213">
        <f t="shared" si="342"/>
        <v>0</v>
      </c>
      <c r="AL624" s="213">
        <f t="shared" si="342"/>
        <v>0</v>
      </c>
      <c r="AM624" s="213">
        <f t="shared" si="342"/>
        <v>0</v>
      </c>
      <c r="AN624" s="213">
        <f t="shared" si="342"/>
        <v>0</v>
      </c>
      <c r="AO624" s="213">
        <f t="shared" si="342"/>
        <v>0</v>
      </c>
      <c r="AP624" s="213">
        <f t="shared" si="342"/>
        <v>0</v>
      </c>
    </row>
    <row r="625" spans="1:42" x14ac:dyDescent="0.2">
      <c r="A625" s="4">
        <f>A624+1</f>
        <v>2</v>
      </c>
      <c r="B625" s="233">
        <f t="shared" si="341"/>
        <v>0</v>
      </c>
      <c r="C625" s="213">
        <f t="shared" ref="C625:AP625" si="343">IF(C$2&gt;analysis_period,0,IF(C$2=equip1_reserve_freq*$A625,equip1_reserve_cost*system_capacity*1000*(1+inflation_rate/100)^B$2,0))</f>
        <v>0</v>
      </c>
      <c r="D625" s="213">
        <f t="shared" si="343"/>
        <v>0</v>
      </c>
      <c r="E625" s="213">
        <f t="shared" si="343"/>
        <v>0</v>
      </c>
      <c r="F625" s="213">
        <f t="shared" si="343"/>
        <v>0</v>
      </c>
      <c r="G625" s="213">
        <f t="shared" si="343"/>
        <v>0</v>
      </c>
      <c r="H625" s="213">
        <f t="shared" si="343"/>
        <v>0</v>
      </c>
      <c r="I625" s="213">
        <f t="shared" si="343"/>
        <v>0</v>
      </c>
      <c r="J625" s="213">
        <f t="shared" si="343"/>
        <v>0</v>
      </c>
      <c r="K625" s="213">
        <f t="shared" si="343"/>
        <v>0</v>
      </c>
      <c r="L625" s="213">
        <f t="shared" si="343"/>
        <v>0</v>
      </c>
      <c r="M625" s="213">
        <f t="shared" si="343"/>
        <v>0</v>
      </c>
      <c r="N625" s="213">
        <f t="shared" si="343"/>
        <v>0</v>
      </c>
      <c r="O625" s="213">
        <f t="shared" si="343"/>
        <v>0</v>
      </c>
      <c r="P625" s="213">
        <f t="shared" si="343"/>
        <v>0</v>
      </c>
      <c r="Q625" s="213">
        <f t="shared" si="343"/>
        <v>0</v>
      </c>
      <c r="R625" s="213">
        <f t="shared" si="343"/>
        <v>0</v>
      </c>
      <c r="S625" s="213">
        <f t="shared" si="343"/>
        <v>0</v>
      </c>
      <c r="T625" s="213">
        <f t="shared" si="343"/>
        <v>0</v>
      </c>
      <c r="U625" s="213">
        <f t="shared" si="343"/>
        <v>0</v>
      </c>
      <c r="V625" s="213">
        <f t="shared" si="343"/>
        <v>0</v>
      </c>
      <c r="W625" s="213">
        <f t="shared" si="343"/>
        <v>0</v>
      </c>
      <c r="X625" s="213">
        <f t="shared" si="343"/>
        <v>0</v>
      </c>
      <c r="Y625" s="213">
        <f t="shared" si="343"/>
        <v>0</v>
      </c>
      <c r="Z625" s="213">
        <f t="shared" si="343"/>
        <v>0</v>
      </c>
      <c r="AA625" s="213">
        <f t="shared" si="343"/>
        <v>0</v>
      </c>
      <c r="AB625" s="213">
        <f t="shared" si="343"/>
        <v>0</v>
      </c>
      <c r="AC625" s="213">
        <f t="shared" si="343"/>
        <v>0</v>
      </c>
      <c r="AD625" s="213">
        <f t="shared" si="343"/>
        <v>0</v>
      </c>
      <c r="AE625" s="213">
        <f t="shared" si="343"/>
        <v>0</v>
      </c>
      <c r="AF625" s="213">
        <f t="shared" si="343"/>
        <v>0</v>
      </c>
      <c r="AG625" s="213">
        <f t="shared" si="343"/>
        <v>0</v>
      </c>
      <c r="AH625" s="213">
        <f t="shared" si="343"/>
        <v>0</v>
      </c>
      <c r="AI625" s="213">
        <f t="shared" si="343"/>
        <v>0</v>
      </c>
      <c r="AJ625" s="213">
        <f t="shared" si="343"/>
        <v>0</v>
      </c>
      <c r="AK625" s="213">
        <f t="shared" si="343"/>
        <v>0</v>
      </c>
      <c r="AL625" s="213">
        <f t="shared" si="343"/>
        <v>0</v>
      </c>
      <c r="AM625" s="213">
        <f t="shared" si="343"/>
        <v>0</v>
      </c>
      <c r="AN625" s="213">
        <f t="shared" si="343"/>
        <v>0</v>
      </c>
      <c r="AO625" s="213">
        <f t="shared" si="343"/>
        <v>0</v>
      </c>
      <c r="AP625" s="213">
        <f t="shared" si="343"/>
        <v>0</v>
      </c>
    </row>
    <row r="626" spans="1:42" x14ac:dyDescent="0.2">
      <c r="A626" s="4">
        <f t="shared" ref="A626:A633" si="344">A625+1</f>
        <v>3</v>
      </c>
      <c r="B626" s="233">
        <f t="shared" si="341"/>
        <v>0</v>
      </c>
      <c r="C626" s="213">
        <f t="shared" ref="C626:AP626" si="345">IF(C$2&gt;analysis_period,0,IF(C$2=equip1_reserve_freq*$A626,equip1_reserve_cost*system_capacity*1000*(1+inflation_rate/100)^B$2,0))</f>
        <v>0</v>
      </c>
      <c r="D626" s="213">
        <f t="shared" si="345"/>
        <v>0</v>
      </c>
      <c r="E626" s="213">
        <f t="shared" si="345"/>
        <v>0</v>
      </c>
      <c r="F626" s="213">
        <f t="shared" si="345"/>
        <v>0</v>
      </c>
      <c r="G626" s="213">
        <f t="shared" si="345"/>
        <v>0</v>
      </c>
      <c r="H626" s="213">
        <f t="shared" si="345"/>
        <v>0</v>
      </c>
      <c r="I626" s="213">
        <f t="shared" si="345"/>
        <v>0</v>
      </c>
      <c r="J626" s="213">
        <f t="shared" si="345"/>
        <v>0</v>
      </c>
      <c r="K626" s="213">
        <f t="shared" si="345"/>
        <v>0</v>
      </c>
      <c r="L626" s="213">
        <f t="shared" si="345"/>
        <v>0</v>
      </c>
      <c r="M626" s="213">
        <f t="shared" si="345"/>
        <v>0</v>
      </c>
      <c r="N626" s="213">
        <f t="shared" si="345"/>
        <v>0</v>
      </c>
      <c r="O626" s="213">
        <f t="shared" si="345"/>
        <v>0</v>
      </c>
      <c r="P626" s="213">
        <f t="shared" si="345"/>
        <v>0</v>
      </c>
      <c r="Q626" s="213">
        <f t="shared" si="345"/>
        <v>0</v>
      </c>
      <c r="R626" s="213">
        <f t="shared" si="345"/>
        <v>0</v>
      </c>
      <c r="S626" s="213">
        <f t="shared" si="345"/>
        <v>0</v>
      </c>
      <c r="T626" s="213">
        <f t="shared" si="345"/>
        <v>0</v>
      </c>
      <c r="U626" s="213">
        <f t="shared" si="345"/>
        <v>0</v>
      </c>
      <c r="V626" s="213">
        <f t="shared" si="345"/>
        <v>0</v>
      </c>
      <c r="W626" s="213">
        <f t="shared" si="345"/>
        <v>0</v>
      </c>
      <c r="X626" s="213">
        <f t="shared" si="345"/>
        <v>0</v>
      </c>
      <c r="Y626" s="213">
        <f t="shared" si="345"/>
        <v>0</v>
      </c>
      <c r="Z626" s="213">
        <f t="shared" si="345"/>
        <v>0</v>
      </c>
      <c r="AA626" s="213">
        <f t="shared" si="345"/>
        <v>0</v>
      </c>
      <c r="AB626" s="213">
        <f t="shared" si="345"/>
        <v>0</v>
      </c>
      <c r="AC626" s="213">
        <f t="shared" si="345"/>
        <v>0</v>
      </c>
      <c r="AD626" s="213">
        <f t="shared" si="345"/>
        <v>0</v>
      </c>
      <c r="AE626" s="213">
        <f t="shared" si="345"/>
        <v>0</v>
      </c>
      <c r="AF626" s="213">
        <f t="shared" si="345"/>
        <v>0</v>
      </c>
      <c r="AG626" s="213">
        <f t="shared" si="345"/>
        <v>0</v>
      </c>
      <c r="AH626" s="213">
        <f t="shared" si="345"/>
        <v>0</v>
      </c>
      <c r="AI626" s="213">
        <f t="shared" si="345"/>
        <v>0</v>
      </c>
      <c r="AJ626" s="213">
        <f t="shared" si="345"/>
        <v>0</v>
      </c>
      <c r="AK626" s="213">
        <f t="shared" si="345"/>
        <v>0</v>
      </c>
      <c r="AL626" s="213">
        <f t="shared" si="345"/>
        <v>0</v>
      </c>
      <c r="AM626" s="213">
        <f t="shared" si="345"/>
        <v>0</v>
      </c>
      <c r="AN626" s="213">
        <f t="shared" si="345"/>
        <v>0</v>
      </c>
      <c r="AO626" s="213">
        <f t="shared" si="345"/>
        <v>0</v>
      </c>
      <c r="AP626" s="213">
        <f t="shared" si="345"/>
        <v>0</v>
      </c>
    </row>
    <row r="627" spans="1:42" x14ac:dyDescent="0.2">
      <c r="A627" s="4">
        <f t="shared" si="344"/>
        <v>4</v>
      </c>
      <c r="B627" s="233">
        <f t="shared" si="341"/>
        <v>0</v>
      </c>
      <c r="C627" s="213">
        <f t="shared" ref="C627:AP627" si="346">IF(C$2&gt;analysis_period,0,IF(C$2=equip1_reserve_freq*$A627,equip1_reserve_cost*system_capacity*1000*(1+inflation_rate/100)^B$2,0))</f>
        <v>0</v>
      </c>
      <c r="D627" s="213">
        <f t="shared" si="346"/>
        <v>0</v>
      </c>
      <c r="E627" s="213">
        <f t="shared" si="346"/>
        <v>0</v>
      </c>
      <c r="F627" s="213">
        <f t="shared" si="346"/>
        <v>0</v>
      </c>
      <c r="G627" s="213">
        <f t="shared" si="346"/>
        <v>0</v>
      </c>
      <c r="H627" s="213">
        <f t="shared" si="346"/>
        <v>0</v>
      </c>
      <c r="I627" s="213">
        <f t="shared" si="346"/>
        <v>0</v>
      </c>
      <c r="J627" s="213">
        <f t="shared" si="346"/>
        <v>0</v>
      </c>
      <c r="K627" s="213">
        <f t="shared" si="346"/>
        <v>0</v>
      </c>
      <c r="L627" s="213">
        <f t="shared" si="346"/>
        <v>0</v>
      </c>
      <c r="M627" s="213">
        <f t="shared" si="346"/>
        <v>0</v>
      </c>
      <c r="N627" s="213">
        <f t="shared" si="346"/>
        <v>0</v>
      </c>
      <c r="O627" s="213">
        <f t="shared" si="346"/>
        <v>0</v>
      </c>
      <c r="P627" s="213">
        <f t="shared" si="346"/>
        <v>0</v>
      </c>
      <c r="Q627" s="213">
        <f t="shared" si="346"/>
        <v>0</v>
      </c>
      <c r="R627" s="213">
        <f t="shared" si="346"/>
        <v>0</v>
      </c>
      <c r="S627" s="213">
        <f t="shared" si="346"/>
        <v>0</v>
      </c>
      <c r="T627" s="213">
        <f t="shared" si="346"/>
        <v>0</v>
      </c>
      <c r="U627" s="213">
        <f t="shared" si="346"/>
        <v>0</v>
      </c>
      <c r="V627" s="213">
        <f t="shared" si="346"/>
        <v>0</v>
      </c>
      <c r="W627" s="213">
        <f t="shared" si="346"/>
        <v>0</v>
      </c>
      <c r="X627" s="213">
        <f t="shared" si="346"/>
        <v>0</v>
      </c>
      <c r="Y627" s="213">
        <f t="shared" si="346"/>
        <v>0</v>
      </c>
      <c r="Z627" s="213">
        <f t="shared" si="346"/>
        <v>0</v>
      </c>
      <c r="AA627" s="213">
        <f t="shared" si="346"/>
        <v>0</v>
      </c>
      <c r="AB627" s="213">
        <f t="shared" si="346"/>
        <v>0</v>
      </c>
      <c r="AC627" s="213">
        <f t="shared" si="346"/>
        <v>0</v>
      </c>
      <c r="AD627" s="213">
        <f t="shared" si="346"/>
        <v>0</v>
      </c>
      <c r="AE627" s="213">
        <f t="shared" si="346"/>
        <v>0</v>
      </c>
      <c r="AF627" s="213">
        <f t="shared" si="346"/>
        <v>0</v>
      </c>
      <c r="AG627" s="213">
        <f t="shared" si="346"/>
        <v>0</v>
      </c>
      <c r="AH627" s="213">
        <f t="shared" si="346"/>
        <v>0</v>
      </c>
      <c r="AI627" s="213">
        <f t="shared" si="346"/>
        <v>0</v>
      </c>
      <c r="AJ627" s="213">
        <f t="shared" si="346"/>
        <v>0</v>
      </c>
      <c r="AK627" s="213">
        <f t="shared" si="346"/>
        <v>0</v>
      </c>
      <c r="AL627" s="213">
        <f t="shared" si="346"/>
        <v>0</v>
      </c>
      <c r="AM627" s="213">
        <f t="shared" si="346"/>
        <v>0</v>
      </c>
      <c r="AN627" s="213">
        <f t="shared" si="346"/>
        <v>0</v>
      </c>
      <c r="AO627" s="213">
        <f t="shared" si="346"/>
        <v>0</v>
      </c>
      <c r="AP627" s="213">
        <f t="shared" si="346"/>
        <v>0</v>
      </c>
    </row>
    <row r="628" spans="1:42" x14ac:dyDescent="0.2">
      <c r="A628" s="4">
        <f t="shared" si="344"/>
        <v>5</v>
      </c>
      <c r="B628" s="233">
        <f t="shared" si="341"/>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4"/>
        <v>6</v>
      </c>
      <c r="B629" s="233">
        <f t="shared" si="341"/>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4"/>
        <v>7</v>
      </c>
      <c r="B630" s="233">
        <f t="shared" si="341"/>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4"/>
        <v>8</v>
      </c>
      <c r="B631" s="233">
        <f t="shared" si="341"/>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A631+1</f>
        <v>9</v>
      </c>
      <c r="B632" s="233">
        <f t="shared" si="341"/>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4"/>
        <v>10</v>
      </c>
      <c r="B633" s="233">
        <f t="shared" si="341"/>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37" t="s">
        <v>13</v>
      </c>
      <c r="B634" s="28"/>
      <c r="C634" s="217">
        <f>SUM(C624:C633)</f>
        <v>0</v>
      </c>
      <c r="D634" s="217">
        <f t="shared" ref="D634:AD634" si="353">SUM(D624:D633)</f>
        <v>0</v>
      </c>
      <c r="E634" s="217">
        <f t="shared" si="353"/>
        <v>0</v>
      </c>
      <c r="F634" s="217">
        <f t="shared" si="353"/>
        <v>0</v>
      </c>
      <c r="G634" s="217">
        <f t="shared" si="353"/>
        <v>0</v>
      </c>
      <c r="H634" s="217">
        <f t="shared" si="353"/>
        <v>0</v>
      </c>
      <c r="I634" s="217">
        <f t="shared" si="353"/>
        <v>0</v>
      </c>
      <c r="J634" s="217">
        <f t="shared" si="353"/>
        <v>0</v>
      </c>
      <c r="K634" s="217">
        <f t="shared" si="353"/>
        <v>0</v>
      </c>
      <c r="L634" s="217">
        <f t="shared" si="353"/>
        <v>0</v>
      </c>
      <c r="M634" s="217">
        <f t="shared" si="353"/>
        <v>0</v>
      </c>
      <c r="N634" s="217">
        <f t="shared" si="353"/>
        <v>0</v>
      </c>
      <c r="O634" s="217">
        <f t="shared" si="353"/>
        <v>0</v>
      </c>
      <c r="P634" s="217">
        <f t="shared" si="353"/>
        <v>0</v>
      </c>
      <c r="Q634" s="217">
        <f t="shared" si="353"/>
        <v>0</v>
      </c>
      <c r="R634" s="217">
        <f t="shared" si="353"/>
        <v>0</v>
      </c>
      <c r="S634" s="217">
        <f t="shared" si="353"/>
        <v>0</v>
      </c>
      <c r="T634" s="217">
        <f t="shared" si="353"/>
        <v>0</v>
      </c>
      <c r="U634" s="217">
        <f t="shared" si="353"/>
        <v>0</v>
      </c>
      <c r="V634" s="217">
        <f t="shared" si="353"/>
        <v>0</v>
      </c>
      <c r="W634" s="217">
        <f t="shared" si="353"/>
        <v>0</v>
      </c>
      <c r="X634" s="217">
        <f t="shared" si="353"/>
        <v>0</v>
      </c>
      <c r="Y634" s="217">
        <f t="shared" si="353"/>
        <v>0</v>
      </c>
      <c r="Z634" s="217">
        <f t="shared" si="353"/>
        <v>0</v>
      </c>
      <c r="AA634" s="217">
        <f t="shared" si="353"/>
        <v>0</v>
      </c>
      <c r="AB634" s="217">
        <f t="shared" si="353"/>
        <v>0</v>
      </c>
      <c r="AC634" s="217">
        <f t="shared" si="353"/>
        <v>0</v>
      </c>
      <c r="AD634" s="217">
        <f t="shared" si="353"/>
        <v>0</v>
      </c>
      <c r="AE634" s="217">
        <f t="shared" ref="AE634" si="354">SUM(AE624:AE633)</f>
        <v>0</v>
      </c>
      <c r="AF634" s="217">
        <f t="shared" ref="AF634:AP634" si="355">SUM(AF624:AF633)</f>
        <v>0</v>
      </c>
      <c r="AG634" s="217">
        <f t="shared" si="355"/>
        <v>0</v>
      </c>
      <c r="AH634" s="217">
        <f t="shared" si="355"/>
        <v>0</v>
      </c>
      <c r="AI634" s="217">
        <f t="shared" si="355"/>
        <v>0</v>
      </c>
      <c r="AJ634" s="217">
        <f t="shared" si="355"/>
        <v>0</v>
      </c>
      <c r="AK634" s="217">
        <f t="shared" si="355"/>
        <v>0</v>
      </c>
      <c r="AL634" s="217">
        <f t="shared" si="355"/>
        <v>0</v>
      </c>
      <c r="AM634" s="217">
        <f t="shared" si="355"/>
        <v>0</v>
      </c>
      <c r="AN634" s="217">
        <f t="shared" si="355"/>
        <v>0</v>
      </c>
      <c r="AO634" s="217">
        <f t="shared" si="355"/>
        <v>0</v>
      </c>
      <c r="AP634" s="217">
        <f t="shared" si="355"/>
        <v>0</v>
      </c>
    </row>
    <row r="635" spans="1:42" x14ac:dyDescent="0.2">
      <c r="A635" s="4" t="s">
        <v>315</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33">
        <f t="shared" ref="B636:B645" si="356">SUM(C636:AP636)</f>
        <v>0</v>
      </c>
      <c r="C636" s="217">
        <f t="shared" ref="C636:AP636" si="357">IF(C$2&lt;=equip1_reserve_freq*$A$624,$B$624/(equip1_reserve_freq),0)</f>
        <v>0</v>
      </c>
      <c r="D636" s="217">
        <f t="shared" si="357"/>
        <v>0</v>
      </c>
      <c r="E636" s="217">
        <f t="shared" si="357"/>
        <v>0</v>
      </c>
      <c r="F636" s="217">
        <f t="shared" si="357"/>
        <v>0</v>
      </c>
      <c r="G636" s="217">
        <f t="shared" si="357"/>
        <v>0</v>
      </c>
      <c r="H636" s="217">
        <f t="shared" si="357"/>
        <v>0</v>
      </c>
      <c r="I636" s="217">
        <f t="shared" si="357"/>
        <v>0</v>
      </c>
      <c r="J636" s="217">
        <f t="shared" si="357"/>
        <v>0</v>
      </c>
      <c r="K636" s="217">
        <f t="shared" si="357"/>
        <v>0</v>
      </c>
      <c r="L636" s="217">
        <f t="shared" si="357"/>
        <v>0</v>
      </c>
      <c r="M636" s="217">
        <f t="shared" si="357"/>
        <v>0</v>
      </c>
      <c r="N636" s="217">
        <f t="shared" si="357"/>
        <v>0</v>
      </c>
      <c r="O636" s="217">
        <f t="shared" si="357"/>
        <v>0</v>
      </c>
      <c r="P636" s="217">
        <f t="shared" si="357"/>
        <v>0</v>
      </c>
      <c r="Q636" s="217">
        <f t="shared" si="357"/>
        <v>0</v>
      </c>
      <c r="R636" s="217">
        <f t="shared" si="357"/>
        <v>0</v>
      </c>
      <c r="S636" s="217">
        <f t="shared" si="357"/>
        <v>0</v>
      </c>
      <c r="T636" s="217">
        <f t="shared" si="357"/>
        <v>0</v>
      </c>
      <c r="U636" s="217">
        <f t="shared" si="357"/>
        <v>0</v>
      </c>
      <c r="V636" s="217">
        <f t="shared" si="357"/>
        <v>0</v>
      </c>
      <c r="W636" s="217">
        <f t="shared" si="357"/>
        <v>0</v>
      </c>
      <c r="X636" s="217">
        <f t="shared" si="357"/>
        <v>0</v>
      </c>
      <c r="Y636" s="217">
        <f t="shared" si="357"/>
        <v>0</v>
      </c>
      <c r="Z636" s="217">
        <f t="shared" si="357"/>
        <v>0</v>
      </c>
      <c r="AA636" s="217">
        <f t="shared" si="357"/>
        <v>0</v>
      </c>
      <c r="AB636" s="217">
        <f t="shared" si="357"/>
        <v>0</v>
      </c>
      <c r="AC636" s="217">
        <f t="shared" si="357"/>
        <v>0</v>
      </c>
      <c r="AD636" s="217">
        <f t="shared" si="357"/>
        <v>0</v>
      </c>
      <c r="AE636" s="217">
        <f t="shared" si="357"/>
        <v>0</v>
      </c>
      <c r="AF636" s="217">
        <f t="shared" si="357"/>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f>A636+1</f>
        <v>2</v>
      </c>
      <c r="B637" s="233">
        <f t="shared" si="356"/>
        <v>0</v>
      </c>
      <c r="C637" s="235">
        <f t="shared" ref="C637:AP637" si="358">IF(AND(C$2&gt;equip1_reserve_freq*$A624,C$2&lt;=equip1_reserve_freq*$A625),$B625/(equip1_reserve_freq),0)</f>
        <v>0</v>
      </c>
      <c r="D637" s="213">
        <f t="shared" si="358"/>
        <v>0</v>
      </c>
      <c r="E637" s="213">
        <f t="shared" si="358"/>
        <v>0</v>
      </c>
      <c r="F637" s="213">
        <f t="shared" si="358"/>
        <v>0</v>
      </c>
      <c r="G637" s="213">
        <f t="shared" si="358"/>
        <v>0</v>
      </c>
      <c r="H637" s="213">
        <f t="shared" si="358"/>
        <v>0</v>
      </c>
      <c r="I637" s="213">
        <f t="shared" si="358"/>
        <v>0</v>
      </c>
      <c r="J637" s="213">
        <f t="shared" si="358"/>
        <v>0</v>
      </c>
      <c r="K637" s="213">
        <f t="shared" si="358"/>
        <v>0</v>
      </c>
      <c r="L637" s="213">
        <f t="shared" si="358"/>
        <v>0</v>
      </c>
      <c r="M637" s="213">
        <f t="shared" si="358"/>
        <v>0</v>
      </c>
      <c r="N637" s="213">
        <f t="shared" si="358"/>
        <v>0</v>
      </c>
      <c r="O637" s="213">
        <f t="shared" si="358"/>
        <v>0</v>
      </c>
      <c r="P637" s="213">
        <f t="shared" si="358"/>
        <v>0</v>
      </c>
      <c r="Q637" s="213">
        <f t="shared" si="358"/>
        <v>0</v>
      </c>
      <c r="R637" s="213">
        <f t="shared" si="358"/>
        <v>0</v>
      </c>
      <c r="S637" s="213">
        <f t="shared" si="358"/>
        <v>0</v>
      </c>
      <c r="T637" s="213">
        <f t="shared" si="358"/>
        <v>0</v>
      </c>
      <c r="U637" s="213">
        <f t="shared" si="358"/>
        <v>0</v>
      </c>
      <c r="V637" s="213">
        <f t="shared" si="358"/>
        <v>0</v>
      </c>
      <c r="W637" s="213">
        <f t="shared" si="358"/>
        <v>0</v>
      </c>
      <c r="X637" s="213">
        <f t="shared" si="358"/>
        <v>0</v>
      </c>
      <c r="Y637" s="213">
        <f t="shared" si="358"/>
        <v>0</v>
      </c>
      <c r="Z637" s="213">
        <f t="shared" si="358"/>
        <v>0</v>
      </c>
      <c r="AA637" s="213">
        <f t="shared" si="358"/>
        <v>0</v>
      </c>
      <c r="AB637" s="213">
        <f t="shared" si="358"/>
        <v>0</v>
      </c>
      <c r="AC637" s="213">
        <f t="shared" si="358"/>
        <v>0</v>
      </c>
      <c r="AD637" s="213">
        <f t="shared" si="358"/>
        <v>0</v>
      </c>
      <c r="AE637" s="213">
        <f t="shared" si="358"/>
        <v>0</v>
      </c>
      <c r="AF637" s="213">
        <f t="shared" si="358"/>
        <v>0</v>
      </c>
      <c r="AG637" s="213">
        <f t="shared" si="358"/>
        <v>0</v>
      </c>
      <c r="AH637" s="213">
        <f t="shared" si="358"/>
        <v>0</v>
      </c>
      <c r="AI637" s="213">
        <f t="shared" si="358"/>
        <v>0</v>
      </c>
      <c r="AJ637" s="213">
        <f t="shared" si="358"/>
        <v>0</v>
      </c>
      <c r="AK637" s="213">
        <f t="shared" si="358"/>
        <v>0</v>
      </c>
      <c r="AL637" s="213">
        <f t="shared" si="358"/>
        <v>0</v>
      </c>
      <c r="AM637" s="213">
        <f t="shared" si="358"/>
        <v>0</v>
      </c>
      <c r="AN637" s="213">
        <f t="shared" si="358"/>
        <v>0</v>
      </c>
      <c r="AO637" s="213">
        <f t="shared" si="358"/>
        <v>0</v>
      </c>
      <c r="AP637" s="213">
        <f t="shared" si="358"/>
        <v>0</v>
      </c>
    </row>
    <row r="638" spans="1:42" x14ac:dyDescent="0.2">
      <c r="A638" s="4">
        <f t="shared" ref="A638:A643" si="359">A637+1</f>
        <v>3</v>
      </c>
      <c r="B638" s="233">
        <f t="shared" si="356"/>
        <v>0</v>
      </c>
      <c r="C638" s="235">
        <f t="shared" ref="C638:AP638" si="360">IF(AND(C$2&gt;equip1_reserve_freq*$A625,C$2&lt;=equip1_reserve_freq*$A626),$B626/(equip1_reserve_freq),0)</f>
        <v>0</v>
      </c>
      <c r="D638" s="213">
        <f t="shared" si="360"/>
        <v>0</v>
      </c>
      <c r="E638" s="213">
        <f t="shared" si="360"/>
        <v>0</v>
      </c>
      <c r="F638" s="213">
        <f t="shared" si="360"/>
        <v>0</v>
      </c>
      <c r="G638" s="213">
        <f t="shared" si="360"/>
        <v>0</v>
      </c>
      <c r="H638" s="213">
        <f t="shared" si="360"/>
        <v>0</v>
      </c>
      <c r="I638" s="213">
        <f t="shared" si="360"/>
        <v>0</v>
      </c>
      <c r="J638" s="213">
        <f t="shared" si="360"/>
        <v>0</v>
      </c>
      <c r="K638" s="213">
        <f t="shared" si="360"/>
        <v>0</v>
      </c>
      <c r="L638" s="213">
        <f t="shared" si="360"/>
        <v>0</v>
      </c>
      <c r="M638" s="213">
        <f t="shared" si="360"/>
        <v>0</v>
      </c>
      <c r="N638" s="213">
        <f t="shared" si="360"/>
        <v>0</v>
      </c>
      <c r="O638" s="213">
        <f t="shared" si="360"/>
        <v>0</v>
      </c>
      <c r="P638" s="213">
        <f t="shared" si="360"/>
        <v>0</v>
      </c>
      <c r="Q638" s="213">
        <f t="shared" si="360"/>
        <v>0</v>
      </c>
      <c r="R638" s="213">
        <f t="shared" si="360"/>
        <v>0</v>
      </c>
      <c r="S638" s="213">
        <f t="shared" si="360"/>
        <v>0</v>
      </c>
      <c r="T638" s="213">
        <f t="shared" si="360"/>
        <v>0</v>
      </c>
      <c r="U638" s="213">
        <f t="shared" si="360"/>
        <v>0</v>
      </c>
      <c r="V638" s="213">
        <f t="shared" si="360"/>
        <v>0</v>
      </c>
      <c r="W638" s="213">
        <f t="shared" si="360"/>
        <v>0</v>
      </c>
      <c r="X638" s="213">
        <f t="shared" si="360"/>
        <v>0</v>
      </c>
      <c r="Y638" s="213">
        <f t="shared" si="360"/>
        <v>0</v>
      </c>
      <c r="Z638" s="213">
        <f t="shared" si="360"/>
        <v>0</v>
      </c>
      <c r="AA638" s="213">
        <f t="shared" si="360"/>
        <v>0</v>
      </c>
      <c r="AB638" s="213">
        <f t="shared" si="360"/>
        <v>0</v>
      </c>
      <c r="AC638" s="213">
        <f t="shared" si="360"/>
        <v>0</v>
      </c>
      <c r="AD638" s="213">
        <f t="shared" si="360"/>
        <v>0</v>
      </c>
      <c r="AE638" s="213">
        <f t="shared" si="360"/>
        <v>0</v>
      </c>
      <c r="AF638" s="213">
        <f t="shared" si="360"/>
        <v>0</v>
      </c>
      <c r="AG638" s="213">
        <f t="shared" si="360"/>
        <v>0</v>
      </c>
      <c r="AH638" s="213">
        <f t="shared" si="360"/>
        <v>0</v>
      </c>
      <c r="AI638" s="213">
        <f t="shared" si="360"/>
        <v>0</v>
      </c>
      <c r="AJ638" s="213">
        <f t="shared" si="360"/>
        <v>0</v>
      </c>
      <c r="AK638" s="213">
        <f t="shared" si="360"/>
        <v>0</v>
      </c>
      <c r="AL638" s="213">
        <f t="shared" si="360"/>
        <v>0</v>
      </c>
      <c r="AM638" s="213">
        <f t="shared" si="360"/>
        <v>0</v>
      </c>
      <c r="AN638" s="213">
        <f t="shared" si="360"/>
        <v>0</v>
      </c>
      <c r="AO638" s="213">
        <f t="shared" si="360"/>
        <v>0</v>
      </c>
      <c r="AP638" s="213">
        <f t="shared" si="360"/>
        <v>0</v>
      </c>
    </row>
    <row r="639" spans="1:42" x14ac:dyDescent="0.2">
      <c r="A639" s="4">
        <f t="shared" si="359"/>
        <v>4</v>
      </c>
      <c r="B639" s="233">
        <f t="shared" si="356"/>
        <v>0</v>
      </c>
      <c r="C639" s="235">
        <f t="shared" ref="C639:AP639" si="361">IF(AND(C$2&gt;equip1_reserve_freq*$A626,C$2&lt;=equip1_reserve_freq*$A627),$B627/(equip1_reserve_freq),0)</f>
        <v>0</v>
      </c>
      <c r="D639" s="213">
        <f t="shared" si="361"/>
        <v>0</v>
      </c>
      <c r="E639" s="213">
        <f t="shared" si="361"/>
        <v>0</v>
      </c>
      <c r="F639" s="213">
        <f t="shared" si="361"/>
        <v>0</v>
      </c>
      <c r="G639" s="213">
        <f t="shared" si="361"/>
        <v>0</v>
      </c>
      <c r="H639" s="213">
        <f t="shared" si="361"/>
        <v>0</v>
      </c>
      <c r="I639" s="213">
        <f t="shared" si="361"/>
        <v>0</v>
      </c>
      <c r="J639" s="213">
        <f t="shared" si="361"/>
        <v>0</v>
      </c>
      <c r="K639" s="213">
        <f t="shared" si="361"/>
        <v>0</v>
      </c>
      <c r="L639" s="213">
        <f t="shared" si="361"/>
        <v>0</v>
      </c>
      <c r="M639" s="213">
        <f t="shared" si="361"/>
        <v>0</v>
      </c>
      <c r="N639" s="213">
        <f t="shared" si="361"/>
        <v>0</v>
      </c>
      <c r="O639" s="213">
        <f t="shared" si="361"/>
        <v>0</v>
      </c>
      <c r="P639" s="213">
        <f t="shared" si="361"/>
        <v>0</v>
      </c>
      <c r="Q639" s="213">
        <f t="shared" si="361"/>
        <v>0</v>
      </c>
      <c r="R639" s="213">
        <f t="shared" si="361"/>
        <v>0</v>
      </c>
      <c r="S639" s="213">
        <f t="shared" si="361"/>
        <v>0</v>
      </c>
      <c r="T639" s="213">
        <f t="shared" si="361"/>
        <v>0</v>
      </c>
      <c r="U639" s="213">
        <f t="shared" si="361"/>
        <v>0</v>
      </c>
      <c r="V639" s="213">
        <f t="shared" si="361"/>
        <v>0</v>
      </c>
      <c r="W639" s="213">
        <f t="shared" si="361"/>
        <v>0</v>
      </c>
      <c r="X639" s="213">
        <f t="shared" si="361"/>
        <v>0</v>
      </c>
      <c r="Y639" s="213">
        <f t="shared" si="361"/>
        <v>0</v>
      </c>
      <c r="Z639" s="213">
        <f t="shared" si="361"/>
        <v>0</v>
      </c>
      <c r="AA639" s="213">
        <f t="shared" si="361"/>
        <v>0</v>
      </c>
      <c r="AB639" s="213">
        <f t="shared" si="361"/>
        <v>0</v>
      </c>
      <c r="AC639" s="213">
        <f t="shared" si="361"/>
        <v>0</v>
      </c>
      <c r="AD639" s="213">
        <f t="shared" si="361"/>
        <v>0</v>
      </c>
      <c r="AE639" s="213">
        <f t="shared" si="361"/>
        <v>0</v>
      </c>
      <c r="AF639" s="213">
        <f t="shared" si="361"/>
        <v>0</v>
      </c>
      <c r="AG639" s="213">
        <f t="shared" si="361"/>
        <v>0</v>
      </c>
      <c r="AH639" s="213">
        <f t="shared" si="361"/>
        <v>0</v>
      </c>
      <c r="AI639" s="213">
        <f t="shared" si="361"/>
        <v>0</v>
      </c>
      <c r="AJ639" s="213">
        <f t="shared" si="361"/>
        <v>0</v>
      </c>
      <c r="AK639" s="213">
        <f t="shared" si="361"/>
        <v>0</v>
      </c>
      <c r="AL639" s="213">
        <f t="shared" si="361"/>
        <v>0</v>
      </c>
      <c r="AM639" s="213">
        <f t="shared" si="361"/>
        <v>0</v>
      </c>
      <c r="AN639" s="213">
        <f t="shared" si="361"/>
        <v>0</v>
      </c>
      <c r="AO639" s="213">
        <f t="shared" si="361"/>
        <v>0</v>
      </c>
      <c r="AP639" s="213">
        <f t="shared" si="361"/>
        <v>0</v>
      </c>
    </row>
    <row r="640" spans="1:42" x14ac:dyDescent="0.2">
      <c r="A640" s="4">
        <f t="shared" si="359"/>
        <v>5</v>
      </c>
      <c r="B640" s="233">
        <f t="shared" si="356"/>
        <v>0</v>
      </c>
      <c r="C640" s="235">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59"/>
        <v>6</v>
      </c>
      <c r="B641" s="233">
        <f t="shared" si="356"/>
        <v>0</v>
      </c>
      <c r="C641" s="235">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59"/>
        <v>7</v>
      </c>
      <c r="B642" s="233">
        <f t="shared" si="356"/>
        <v>0</v>
      </c>
      <c r="C642" s="235">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59"/>
        <v>8</v>
      </c>
      <c r="B643" s="233">
        <f t="shared" si="356"/>
        <v>0</v>
      </c>
      <c r="C643" s="235">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A643+1</f>
        <v>9</v>
      </c>
      <c r="B644" s="233">
        <f t="shared" si="356"/>
        <v>0</v>
      </c>
      <c r="C644" s="235">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ref="A645" si="367">A644+1</f>
        <v>10</v>
      </c>
      <c r="B645" s="233">
        <f t="shared" si="356"/>
        <v>0</v>
      </c>
      <c r="C645" s="234">
        <f t="shared" ref="C645:AP645" si="368">IF(AND(C$2&gt;equip1_reserve_freq*$A632,C$2&lt;=equip1_reserve_freq*$A633),$B633/(equip1_reserve_freq),0)</f>
        <v>0</v>
      </c>
      <c r="D645" s="218">
        <f t="shared" si="368"/>
        <v>0</v>
      </c>
      <c r="E645" s="218">
        <f t="shared" si="368"/>
        <v>0</v>
      </c>
      <c r="F645" s="218">
        <f t="shared" si="368"/>
        <v>0</v>
      </c>
      <c r="G645" s="218">
        <f t="shared" si="368"/>
        <v>0</v>
      </c>
      <c r="H645" s="218">
        <f t="shared" si="368"/>
        <v>0</v>
      </c>
      <c r="I645" s="218">
        <f t="shared" si="368"/>
        <v>0</v>
      </c>
      <c r="J645" s="218">
        <f t="shared" si="368"/>
        <v>0</v>
      </c>
      <c r="K645" s="218">
        <f t="shared" si="368"/>
        <v>0</v>
      </c>
      <c r="L645" s="218">
        <f t="shared" si="368"/>
        <v>0</v>
      </c>
      <c r="M645" s="218">
        <f t="shared" si="368"/>
        <v>0</v>
      </c>
      <c r="N645" s="218">
        <f t="shared" si="368"/>
        <v>0</v>
      </c>
      <c r="O645" s="218">
        <f t="shared" si="368"/>
        <v>0</v>
      </c>
      <c r="P645" s="218">
        <f t="shared" si="368"/>
        <v>0</v>
      </c>
      <c r="Q645" s="218">
        <f t="shared" si="368"/>
        <v>0</v>
      </c>
      <c r="R645" s="218">
        <f t="shared" si="368"/>
        <v>0</v>
      </c>
      <c r="S645" s="218">
        <f t="shared" si="368"/>
        <v>0</v>
      </c>
      <c r="T645" s="218">
        <f t="shared" si="368"/>
        <v>0</v>
      </c>
      <c r="U645" s="218">
        <f t="shared" si="368"/>
        <v>0</v>
      </c>
      <c r="V645" s="218">
        <f t="shared" si="368"/>
        <v>0</v>
      </c>
      <c r="W645" s="218">
        <f t="shared" si="368"/>
        <v>0</v>
      </c>
      <c r="X645" s="218">
        <f t="shared" si="368"/>
        <v>0</v>
      </c>
      <c r="Y645" s="218">
        <f t="shared" si="368"/>
        <v>0</v>
      </c>
      <c r="Z645" s="218">
        <f t="shared" si="368"/>
        <v>0</v>
      </c>
      <c r="AA645" s="218">
        <f t="shared" si="368"/>
        <v>0</v>
      </c>
      <c r="AB645" s="218">
        <f t="shared" si="368"/>
        <v>0</v>
      </c>
      <c r="AC645" s="218">
        <f t="shared" si="368"/>
        <v>0</v>
      </c>
      <c r="AD645" s="218">
        <f t="shared" si="368"/>
        <v>0</v>
      </c>
      <c r="AE645" s="218">
        <f t="shared" si="368"/>
        <v>0</v>
      </c>
      <c r="AF645" s="218">
        <f t="shared" si="368"/>
        <v>0</v>
      </c>
      <c r="AG645" s="218">
        <f t="shared" si="368"/>
        <v>0</v>
      </c>
      <c r="AH645" s="218">
        <f t="shared" si="368"/>
        <v>0</v>
      </c>
      <c r="AI645" s="218">
        <f t="shared" si="368"/>
        <v>0</v>
      </c>
      <c r="AJ645" s="218">
        <f t="shared" si="368"/>
        <v>0</v>
      </c>
      <c r="AK645" s="218">
        <f t="shared" si="368"/>
        <v>0</v>
      </c>
      <c r="AL645" s="218">
        <f t="shared" si="368"/>
        <v>0</v>
      </c>
      <c r="AM645" s="218">
        <f t="shared" si="368"/>
        <v>0</v>
      </c>
      <c r="AN645" s="218">
        <f t="shared" si="368"/>
        <v>0</v>
      </c>
      <c r="AO645" s="218">
        <f t="shared" si="368"/>
        <v>0</v>
      </c>
      <c r="AP645" s="218">
        <f t="shared" si="368"/>
        <v>0</v>
      </c>
    </row>
    <row r="646" spans="1:42" x14ac:dyDescent="0.2">
      <c r="A646" s="37" t="s">
        <v>13</v>
      </c>
      <c r="B646" s="28"/>
      <c r="C646" s="20">
        <f>SUM(C636:C645)</f>
        <v>0</v>
      </c>
      <c r="D646" s="20">
        <f t="shared" ref="D646:AP646" si="369">SUM(D636:D645)</f>
        <v>0</v>
      </c>
      <c r="E646" s="20">
        <f t="shared" si="369"/>
        <v>0</v>
      </c>
      <c r="F646" s="20">
        <f t="shared" si="369"/>
        <v>0</v>
      </c>
      <c r="G646" s="20">
        <f t="shared" si="369"/>
        <v>0</v>
      </c>
      <c r="H646" s="20">
        <f t="shared" si="369"/>
        <v>0</v>
      </c>
      <c r="I646" s="20">
        <f t="shared" si="369"/>
        <v>0</v>
      </c>
      <c r="J646" s="20">
        <f t="shared" si="369"/>
        <v>0</v>
      </c>
      <c r="K646" s="20">
        <f t="shared" si="369"/>
        <v>0</v>
      </c>
      <c r="L646" s="20">
        <f t="shared" si="369"/>
        <v>0</v>
      </c>
      <c r="M646" s="20">
        <f t="shared" si="369"/>
        <v>0</v>
      </c>
      <c r="N646" s="20">
        <f t="shared" si="369"/>
        <v>0</v>
      </c>
      <c r="O646" s="20">
        <f t="shared" si="369"/>
        <v>0</v>
      </c>
      <c r="P646" s="20">
        <f t="shared" si="369"/>
        <v>0</v>
      </c>
      <c r="Q646" s="20">
        <f t="shared" si="369"/>
        <v>0</v>
      </c>
      <c r="R646" s="20">
        <f t="shared" si="369"/>
        <v>0</v>
      </c>
      <c r="S646" s="20">
        <f t="shared" si="369"/>
        <v>0</v>
      </c>
      <c r="T646" s="20">
        <f t="shared" si="369"/>
        <v>0</v>
      </c>
      <c r="U646" s="20">
        <f t="shared" si="369"/>
        <v>0</v>
      </c>
      <c r="V646" s="20">
        <f t="shared" si="369"/>
        <v>0</v>
      </c>
      <c r="W646" s="20">
        <f t="shared" si="369"/>
        <v>0</v>
      </c>
      <c r="X646" s="20">
        <f t="shared" si="369"/>
        <v>0</v>
      </c>
      <c r="Y646" s="20">
        <f t="shared" si="369"/>
        <v>0</v>
      </c>
      <c r="Z646" s="20">
        <f t="shared" si="369"/>
        <v>0</v>
      </c>
      <c r="AA646" s="20">
        <f t="shared" si="369"/>
        <v>0</v>
      </c>
      <c r="AB646" s="20">
        <f t="shared" si="369"/>
        <v>0</v>
      </c>
      <c r="AC646" s="20">
        <f t="shared" si="369"/>
        <v>0</v>
      </c>
      <c r="AD646" s="20">
        <f t="shared" si="369"/>
        <v>0</v>
      </c>
      <c r="AE646" s="20">
        <f t="shared" si="369"/>
        <v>0</v>
      </c>
      <c r="AF646" s="20">
        <f t="shared" si="369"/>
        <v>0</v>
      </c>
      <c r="AG646" s="20">
        <f t="shared" si="369"/>
        <v>0</v>
      </c>
      <c r="AH646" s="20">
        <f t="shared" si="369"/>
        <v>0</v>
      </c>
      <c r="AI646" s="20">
        <f t="shared" si="369"/>
        <v>0</v>
      </c>
      <c r="AJ646" s="20">
        <f t="shared" si="369"/>
        <v>0</v>
      </c>
      <c r="AK646" s="20">
        <f t="shared" si="369"/>
        <v>0</v>
      </c>
      <c r="AL646" s="20">
        <f t="shared" si="369"/>
        <v>0</v>
      </c>
      <c r="AM646" s="20">
        <f t="shared" si="369"/>
        <v>0</v>
      </c>
      <c r="AN646" s="20">
        <f t="shared" si="369"/>
        <v>0</v>
      </c>
      <c r="AO646" s="20">
        <f t="shared" si="369"/>
        <v>0</v>
      </c>
      <c r="AP646" s="20">
        <f t="shared" si="369"/>
        <v>0</v>
      </c>
    </row>
    <row r="647" spans="1:42" x14ac:dyDescent="0.2">
      <c r="B647" s="2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25" t="s">
        <v>318</v>
      </c>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4" t="s">
        <v>310</v>
      </c>
      <c r="B649" s="217">
        <v>0</v>
      </c>
      <c r="C649" s="217">
        <f>B652</f>
        <v>0</v>
      </c>
      <c r="D649" s="217">
        <f t="shared" ref="D649:AP649" si="370">C652</f>
        <v>0</v>
      </c>
      <c r="E649" s="217">
        <f t="shared" si="370"/>
        <v>0</v>
      </c>
      <c r="F649" s="217">
        <f t="shared" si="370"/>
        <v>0</v>
      </c>
      <c r="G649" s="217">
        <f t="shared" si="370"/>
        <v>0</v>
      </c>
      <c r="H649" s="217">
        <f t="shared" si="370"/>
        <v>0</v>
      </c>
      <c r="I649" s="217">
        <f t="shared" si="370"/>
        <v>0</v>
      </c>
      <c r="J649" s="217">
        <f t="shared" si="370"/>
        <v>0</v>
      </c>
      <c r="K649" s="217">
        <f t="shared" si="370"/>
        <v>0</v>
      </c>
      <c r="L649" s="217">
        <f t="shared" si="370"/>
        <v>0</v>
      </c>
      <c r="M649" s="217">
        <f t="shared" si="370"/>
        <v>0</v>
      </c>
      <c r="N649" s="217">
        <f t="shared" si="370"/>
        <v>0</v>
      </c>
      <c r="O649" s="217">
        <f t="shared" si="370"/>
        <v>0</v>
      </c>
      <c r="P649" s="217">
        <f t="shared" si="370"/>
        <v>0</v>
      </c>
      <c r="Q649" s="217">
        <f t="shared" si="370"/>
        <v>0</v>
      </c>
      <c r="R649" s="217">
        <f t="shared" si="370"/>
        <v>0</v>
      </c>
      <c r="S649" s="217">
        <f t="shared" si="370"/>
        <v>0</v>
      </c>
      <c r="T649" s="217">
        <f t="shared" si="370"/>
        <v>0</v>
      </c>
      <c r="U649" s="217">
        <f t="shared" si="370"/>
        <v>0</v>
      </c>
      <c r="V649" s="217">
        <f t="shared" si="370"/>
        <v>0</v>
      </c>
      <c r="W649" s="217">
        <f t="shared" si="370"/>
        <v>0</v>
      </c>
      <c r="X649" s="217">
        <f t="shared" si="370"/>
        <v>0</v>
      </c>
      <c r="Y649" s="217">
        <f t="shared" si="370"/>
        <v>0</v>
      </c>
      <c r="Z649" s="217">
        <f t="shared" si="370"/>
        <v>0</v>
      </c>
      <c r="AA649" s="217">
        <f t="shared" si="370"/>
        <v>0</v>
      </c>
      <c r="AB649" s="217">
        <f t="shared" si="370"/>
        <v>0</v>
      </c>
      <c r="AC649" s="217">
        <f t="shared" si="370"/>
        <v>0</v>
      </c>
      <c r="AD649" s="217">
        <f t="shared" si="370"/>
        <v>0</v>
      </c>
      <c r="AE649" s="217">
        <f t="shared" si="370"/>
        <v>0</v>
      </c>
      <c r="AF649" s="217">
        <f t="shared" si="370"/>
        <v>0</v>
      </c>
      <c r="AG649" s="217">
        <f t="shared" si="370"/>
        <v>0</v>
      </c>
      <c r="AH649" s="217">
        <f t="shared" si="370"/>
        <v>0</v>
      </c>
      <c r="AI649" s="217">
        <f t="shared" si="370"/>
        <v>0</v>
      </c>
      <c r="AJ649" s="217">
        <f t="shared" si="370"/>
        <v>0</v>
      </c>
      <c r="AK649" s="217">
        <f t="shared" si="370"/>
        <v>0</v>
      </c>
      <c r="AL649" s="217">
        <f t="shared" si="370"/>
        <v>0</v>
      </c>
      <c r="AM649" s="217">
        <f t="shared" si="370"/>
        <v>0</v>
      </c>
      <c r="AN649" s="217">
        <f t="shared" si="370"/>
        <v>0</v>
      </c>
      <c r="AO649" s="217">
        <f t="shared" si="370"/>
        <v>0</v>
      </c>
      <c r="AP649" s="217">
        <f t="shared" si="370"/>
        <v>0</v>
      </c>
    </row>
    <row r="650" spans="1:42" x14ac:dyDescent="0.2">
      <c r="A650" s="4" t="s">
        <v>73</v>
      </c>
      <c r="B650" s="217">
        <v>0</v>
      </c>
      <c r="C650" s="217">
        <f>C678</f>
        <v>0</v>
      </c>
      <c r="D650" s="217">
        <f t="shared" ref="D650:AP650" si="371">D678</f>
        <v>0</v>
      </c>
      <c r="E650" s="217">
        <f t="shared" si="371"/>
        <v>0</v>
      </c>
      <c r="F650" s="217">
        <f t="shared" si="371"/>
        <v>0</v>
      </c>
      <c r="G650" s="217">
        <f t="shared" si="371"/>
        <v>0</v>
      </c>
      <c r="H650" s="217">
        <f t="shared" si="371"/>
        <v>0</v>
      </c>
      <c r="I650" s="217">
        <f t="shared" si="371"/>
        <v>0</v>
      </c>
      <c r="J650" s="217">
        <f t="shared" si="371"/>
        <v>0</v>
      </c>
      <c r="K650" s="217">
        <f t="shared" si="371"/>
        <v>0</v>
      </c>
      <c r="L650" s="217">
        <f t="shared" si="371"/>
        <v>0</v>
      </c>
      <c r="M650" s="217">
        <f t="shared" si="371"/>
        <v>0</v>
      </c>
      <c r="N650" s="217">
        <f t="shared" si="371"/>
        <v>0</v>
      </c>
      <c r="O650" s="217">
        <f t="shared" si="371"/>
        <v>0</v>
      </c>
      <c r="P650" s="217">
        <f t="shared" si="371"/>
        <v>0</v>
      </c>
      <c r="Q650" s="217">
        <f t="shared" si="371"/>
        <v>0</v>
      </c>
      <c r="R650" s="217">
        <f t="shared" si="371"/>
        <v>0</v>
      </c>
      <c r="S650" s="217">
        <f t="shared" si="371"/>
        <v>0</v>
      </c>
      <c r="T650" s="217">
        <f t="shared" si="371"/>
        <v>0</v>
      </c>
      <c r="U650" s="217">
        <f t="shared" si="371"/>
        <v>0</v>
      </c>
      <c r="V650" s="217">
        <f t="shared" si="371"/>
        <v>0</v>
      </c>
      <c r="W650" s="217">
        <f t="shared" si="371"/>
        <v>0</v>
      </c>
      <c r="X650" s="217">
        <f t="shared" si="371"/>
        <v>0</v>
      </c>
      <c r="Y650" s="217">
        <f t="shared" si="371"/>
        <v>0</v>
      </c>
      <c r="Z650" s="217">
        <f t="shared" si="371"/>
        <v>0</v>
      </c>
      <c r="AA650" s="217">
        <f t="shared" si="371"/>
        <v>0</v>
      </c>
      <c r="AB650" s="217">
        <f t="shared" si="371"/>
        <v>0</v>
      </c>
      <c r="AC650" s="217">
        <f t="shared" si="371"/>
        <v>0</v>
      </c>
      <c r="AD650" s="217">
        <f t="shared" si="371"/>
        <v>0</v>
      </c>
      <c r="AE650" s="217">
        <f t="shared" si="371"/>
        <v>0</v>
      </c>
      <c r="AF650" s="217">
        <f t="shared" si="371"/>
        <v>0</v>
      </c>
      <c r="AG650" s="217">
        <f t="shared" si="371"/>
        <v>0</v>
      </c>
      <c r="AH650" s="217">
        <f t="shared" si="371"/>
        <v>0</v>
      </c>
      <c r="AI650" s="217">
        <f t="shared" si="371"/>
        <v>0</v>
      </c>
      <c r="AJ650" s="217">
        <f t="shared" si="371"/>
        <v>0</v>
      </c>
      <c r="AK650" s="217">
        <f t="shared" si="371"/>
        <v>0</v>
      </c>
      <c r="AL650" s="217">
        <f t="shared" si="371"/>
        <v>0</v>
      </c>
      <c r="AM650" s="217">
        <f t="shared" si="371"/>
        <v>0</v>
      </c>
      <c r="AN650" s="217">
        <f t="shared" si="371"/>
        <v>0</v>
      </c>
      <c r="AO650" s="217">
        <f t="shared" si="371"/>
        <v>0</v>
      </c>
      <c r="AP650" s="217">
        <f t="shared" si="371"/>
        <v>0</v>
      </c>
    </row>
    <row r="651" spans="1:42" x14ac:dyDescent="0.2">
      <c r="A651" s="4" t="s">
        <v>311</v>
      </c>
      <c r="B651" s="218">
        <v>0</v>
      </c>
      <c r="C651" s="218">
        <f>-C666</f>
        <v>0</v>
      </c>
      <c r="D651" s="218">
        <f t="shared" ref="D651:AP651" si="372">-D666</f>
        <v>0</v>
      </c>
      <c r="E651" s="218">
        <f t="shared" si="372"/>
        <v>0</v>
      </c>
      <c r="F651" s="218">
        <f t="shared" si="372"/>
        <v>0</v>
      </c>
      <c r="G651" s="218">
        <f t="shared" si="372"/>
        <v>0</v>
      </c>
      <c r="H651" s="218">
        <f t="shared" si="372"/>
        <v>0</v>
      </c>
      <c r="I651" s="218">
        <f t="shared" si="372"/>
        <v>0</v>
      </c>
      <c r="J651" s="218">
        <f t="shared" si="372"/>
        <v>0</v>
      </c>
      <c r="K651" s="218">
        <f t="shared" si="372"/>
        <v>0</v>
      </c>
      <c r="L651" s="218">
        <f t="shared" si="372"/>
        <v>0</v>
      </c>
      <c r="M651" s="218">
        <f t="shared" si="372"/>
        <v>0</v>
      </c>
      <c r="N651" s="218">
        <f t="shared" si="372"/>
        <v>0</v>
      </c>
      <c r="O651" s="218">
        <f t="shared" si="372"/>
        <v>0</v>
      </c>
      <c r="P651" s="218">
        <f t="shared" si="372"/>
        <v>0</v>
      </c>
      <c r="Q651" s="218">
        <f t="shared" si="372"/>
        <v>0</v>
      </c>
      <c r="R651" s="218">
        <f t="shared" si="372"/>
        <v>0</v>
      </c>
      <c r="S651" s="218">
        <f t="shared" si="372"/>
        <v>0</v>
      </c>
      <c r="T651" s="218">
        <f t="shared" si="372"/>
        <v>0</v>
      </c>
      <c r="U651" s="218">
        <f t="shared" si="372"/>
        <v>0</v>
      </c>
      <c r="V651" s="218">
        <f t="shared" si="372"/>
        <v>0</v>
      </c>
      <c r="W651" s="218">
        <f t="shared" si="372"/>
        <v>0</v>
      </c>
      <c r="X651" s="218">
        <f t="shared" si="372"/>
        <v>0</v>
      </c>
      <c r="Y651" s="218">
        <f t="shared" si="372"/>
        <v>0</v>
      </c>
      <c r="Z651" s="218">
        <f t="shared" si="372"/>
        <v>0</v>
      </c>
      <c r="AA651" s="218">
        <f t="shared" si="372"/>
        <v>0</v>
      </c>
      <c r="AB651" s="218">
        <f t="shared" si="372"/>
        <v>0</v>
      </c>
      <c r="AC651" s="218">
        <f t="shared" si="372"/>
        <v>0</v>
      </c>
      <c r="AD651" s="218">
        <f t="shared" si="372"/>
        <v>0</v>
      </c>
      <c r="AE651" s="218">
        <f t="shared" si="372"/>
        <v>0</v>
      </c>
      <c r="AF651" s="218">
        <f t="shared" si="372"/>
        <v>0</v>
      </c>
      <c r="AG651" s="218">
        <f t="shared" si="372"/>
        <v>0</v>
      </c>
      <c r="AH651" s="218">
        <f t="shared" si="372"/>
        <v>0</v>
      </c>
      <c r="AI651" s="218">
        <f t="shared" si="372"/>
        <v>0</v>
      </c>
      <c r="AJ651" s="218">
        <f t="shared" si="372"/>
        <v>0</v>
      </c>
      <c r="AK651" s="218">
        <f t="shared" si="372"/>
        <v>0</v>
      </c>
      <c r="AL651" s="218">
        <f t="shared" si="372"/>
        <v>0</v>
      </c>
      <c r="AM651" s="218">
        <f t="shared" si="372"/>
        <v>0</v>
      </c>
      <c r="AN651" s="218">
        <f t="shared" si="372"/>
        <v>0</v>
      </c>
      <c r="AO651" s="218">
        <f t="shared" si="372"/>
        <v>0</v>
      </c>
      <c r="AP651" s="218">
        <f t="shared" si="372"/>
        <v>0</v>
      </c>
    </row>
    <row r="652" spans="1:42" x14ac:dyDescent="0.2">
      <c r="A652" s="4" t="s">
        <v>267</v>
      </c>
      <c r="B652" s="217">
        <f>SUM(B649:B651)</f>
        <v>0</v>
      </c>
      <c r="C652" s="217">
        <f>SUM(C649:C651)</f>
        <v>0</v>
      </c>
      <c r="D652" s="217">
        <f t="shared" ref="D652:AP652" si="373">SUM(D649:D651)</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s="122" customFormat="1" x14ac:dyDescent="0.2">
      <c r="A653" s="4"/>
      <c r="G653" s="203"/>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row>
    <row r="654" spans="1:42" s="122" customFormat="1" x14ac:dyDescent="0.2">
      <c r="A654" s="4" t="s">
        <v>313</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314</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x14ac:dyDescent="0.2">
      <c r="A656" s="4">
        <v>1</v>
      </c>
      <c r="B656" s="233">
        <f t="shared" ref="B656:B665" si="374">SUM(C656:AP656)</f>
        <v>0</v>
      </c>
      <c r="C656" s="213">
        <f t="shared" ref="C656:AP656" si="375">IF(C$2&gt;analysis_period,0,IF(C$2=equip2_reserve_freq*$A656,equip2_reserve_cost*system_capacity*1000*(1+inflation_rate/100)^B$2,0))</f>
        <v>0</v>
      </c>
      <c r="D656" s="213">
        <f t="shared" si="375"/>
        <v>0</v>
      </c>
      <c r="E656" s="213">
        <f t="shared" si="375"/>
        <v>0</v>
      </c>
      <c r="F656" s="213">
        <f t="shared" si="375"/>
        <v>0</v>
      </c>
      <c r="G656" s="213">
        <f t="shared" si="375"/>
        <v>0</v>
      </c>
      <c r="H656" s="213">
        <f t="shared" si="375"/>
        <v>0</v>
      </c>
      <c r="I656" s="213">
        <f t="shared" si="375"/>
        <v>0</v>
      </c>
      <c r="J656" s="213">
        <f t="shared" si="375"/>
        <v>0</v>
      </c>
      <c r="K656" s="213">
        <f t="shared" si="375"/>
        <v>0</v>
      </c>
      <c r="L656" s="213">
        <f t="shared" si="375"/>
        <v>0</v>
      </c>
      <c r="M656" s="213">
        <f t="shared" si="375"/>
        <v>0</v>
      </c>
      <c r="N656" s="213">
        <f t="shared" si="375"/>
        <v>0</v>
      </c>
      <c r="O656" s="213">
        <f t="shared" si="375"/>
        <v>0</v>
      </c>
      <c r="P656" s="213">
        <f t="shared" si="375"/>
        <v>0</v>
      </c>
      <c r="Q656" s="213">
        <f t="shared" si="375"/>
        <v>0</v>
      </c>
      <c r="R656" s="213">
        <f t="shared" si="375"/>
        <v>0</v>
      </c>
      <c r="S656" s="213">
        <f t="shared" si="375"/>
        <v>0</v>
      </c>
      <c r="T656" s="213">
        <f t="shared" si="375"/>
        <v>0</v>
      </c>
      <c r="U656" s="213">
        <f t="shared" si="375"/>
        <v>0</v>
      </c>
      <c r="V656" s="213">
        <f t="shared" si="375"/>
        <v>0</v>
      </c>
      <c r="W656" s="213">
        <f t="shared" si="375"/>
        <v>0</v>
      </c>
      <c r="X656" s="213">
        <f t="shared" si="375"/>
        <v>0</v>
      </c>
      <c r="Y656" s="213">
        <f t="shared" si="375"/>
        <v>0</v>
      </c>
      <c r="Z656" s="213">
        <f t="shared" si="375"/>
        <v>0</v>
      </c>
      <c r="AA656" s="213">
        <f t="shared" si="375"/>
        <v>0</v>
      </c>
      <c r="AB656" s="213">
        <f t="shared" si="375"/>
        <v>0</v>
      </c>
      <c r="AC656" s="213">
        <f t="shared" si="375"/>
        <v>0</v>
      </c>
      <c r="AD656" s="213">
        <f t="shared" si="375"/>
        <v>0</v>
      </c>
      <c r="AE656" s="213">
        <f t="shared" si="375"/>
        <v>0</v>
      </c>
      <c r="AF656" s="213">
        <f t="shared" si="375"/>
        <v>0</v>
      </c>
      <c r="AG656" s="213">
        <f t="shared" si="375"/>
        <v>0</v>
      </c>
      <c r="AH656" s="213">
        <f t="shared" si="375"/>
        <v>0</v>
      </c>
      <c r="AI656" s="213">
        <f t="shared" si="375"/>
        <v>0</v>
      </c>
      <c r="AJ656" s="213">
        <f t="shared" si="375"/>
        <v>0</v>
      </c>
      <c r="AK656" s="213">
        <f t="shared" si="375"/>
        <v>0</v>
      </c>
      <c r="AL656" s="213">
        <f t="shared" si="375"/>
        <v>0</v>
      </c>
      <c r="AM656" s="213">
        <f t="shared" si="375"/>
        <v>0</v>
      </c>
      <c r="AN656" s="213">
        <f t="shared" si="375"/>
        <v>0</v>
      </c>
      <c r="AO656" s="213">
        <f t="shared" si="375"/>
        <v>0</v>
      </c>
      <c r="AP656" s="213">
        <f t="shared" si="375"/>
        <v>0</v>
      </c>
    </row>
    <row r="657" spans="1:42" x14ac:dyDescent="0.2">
      <c r="A657" s="4">
        <f>A656+1</f>
        <v>2</v>
      </c>
      <c r="B657" s="233">
        <f t="shared" si="374"/>
        <v>0</v>
      </c>
      <c r="C657" s="213">
        <f t="shared" ref="C657:AP657" si="376">IF(C$2&gt;analysis_period,0,IF(C$2=equip2_reserve_freq*$A657,equip2_reserve_cost*system_capacity*1000*(1+inflation_rate/100)^B$2,0))</f>
        <v>0</v>
      </c>
      <c r="D657" s="213">
        <f t="shared" si="376"/>
        <v>0</v>
      </c>
      <c r="E657" s="213">
        <f t="shared" si="376"/>
        <v>0</v>
      </c>
      <c r="F657" s="213">
        <f t="shared" si="376"/>
        <v>0</v>
      </c>
      <c r="G657" s="213">
        <f t="shared" si="376"/>
        <v>0</v>
      </c>
      <c r="H657" s="213">
        <f t="shared" si="376"/>
        <v>0</v>
      </c>
      <c r="I657" s="213">
        <f t="shared" si="376"/>
        <v>0</v>
      </c>
      <c r="J657" s="213">
        <f t="shared" si="376"/>
        <v>0</v>
      </c>
      <c r="K657" s="213">
        <f t="shared" si="376"/>
        <v>0</v>
      </c>
      <c r="L657" s="213">
        <f t="shared" si="376"/>
        <v>0</v>
      </c>
      <c r="M657" s="213">
        <f t="shared" si="376"/>
        <v>0</v>
      </c>
      <c r="N657" s="213">
        <f t="shared" si="376"/>
        <v>0</v>
      </c>
      <c r="O657" s="213">
        <f t="shared" si="376"/>
        <v>0</v>
      </c>
      <c r="P657" s="213">
        <f t="shared" si="376"/>
        <v>0</v>
      </c>
      <c r="Q657" s="213">
        <f t="shared" si="376"/>
        <v>0</v>
      </c>
      <c r="R657" s="213">
        <f t="shared" si="376"/>
        <v>0</v>
      </c>
      <c r="S657" s="213">
        <f t="shared" si="376"/>
        <v>0</v>
      </c>
      <c r="T657" s="213">
        <f t="shared" si="376"/>
        <v>0</v>
      </c>
      <c r="U657" s="213">
        <f t="shared" si="376"/>
        <v>0</v>
      </c>
      <c r="V657" s="213">
        <f t="shared" si="376"/>
        <v>0</v>
      </c>
      <c r="W657" s="213">
        <f t="shared" si="376"/>
        <v>0</v>
      </c>
      <c r="X657" s="213">
        <f t="shared" si="376"/>
        <v>0</v>
      </c>
      <c r="Y657" s="213">
        <f t="shared" si="376"/>
        <v>0</v>
      </c>
      <c r="Z657" s="213">
        <f t="shared" si="376"/>
        <v>0</v>
      </c>
      <c r="AA657" s="213">
        <f t="shared" si="376"/>
        <v>0</v>
      </c>
      <c r="AB657" s="213">
        <f t="shared" si="376"/>
        <v>0</v>
      </c>
      <c r="AC657" s="213">
        <f t="shared" si="376"/>
        <v>0</v>
      </c>
      <c r="AD657" s="213">
        <f t="shared" si="376"/>
        <v>0</v>
      </c>
      <c r="AE657" s="213">
        <f t="shared" si="376"/>
        <v>0</v>
      </c>
      <c r="AF657" s="213">
        <f t="shared" si="376"/>
        <v>0</v>
      </c>
      <c r="AG657" s="213">
        <f t="shared" si="376"/>
        <v>0</v>
      </c>
      <c r="AH657" s="213">
        <f t="shared" si="376"/>
        <v>0</v>
      </c>
      <c r="AI657" s="213">
        <f t="shared" si="376"/>
        <v>0</v>
      </c>
      <c r="AJ657" s="213">
        <f t="shared" si="376"/>
        <v>0</v>
      </c>
      <c r="AK657" s="213">
        <f t="shared" si="376"/>
        <v>0</v>
      </c>
      <c r="AL657" s="213">
        <f t="shared" si="376"/>
        <v>0</v>
      </c>
      <c r="AM657" s="213">
        <f t="shared" si="376"/>
        <v>0</v>
      </c>
      <c r="AN657" s="213">
        <f t="shared" si="376"/>
        <v>0</v>
      </c>
      <c r="AO657" s="213">
        <f t="shared" si="376"/>
        <v>0</v>
      </c>
      <c r="AP657" s="213">
        <f t="shared" si="376"/>
        <v>0</v>
      </c>
    </row>
    <row r="658" spans="1:42" x14ac:dyDescent="0.2">
      <c r="A658" s="4">
        <f t="shared" ref="A658:A665" si="377">A657+1</f>
        <v>3</v>
      </c>
      <c r="B658" s="233">
        <f t="shared" si="374"/>
        <v>0</v>
      </c>
      <c r="C658" s="213">
        <f t="shared" ref="C658:AP658" si="378">IF(C$2&gt;analysis_period,0,IF(C$2=equip2_reserve_freq*$A658,equip2_reserve_cost*system_capacity*1000*(1+inflation_rate/100)^B$2,0))</f>
        <v>0</v>
      </c>
      <c r="D658" s="213">
        <f t="shared" si="378"/>
        <v>0</v>
      </c>
      <c r="E658" s="213">
        <f t="shared" si="378"/>
        <v>0</v>
      </c>
      <c r="F658" s="213">
        <f t="shared" si="378"/>
        <v>0</v>
      </c>
      <c r="G658" s="213">
        <f t="shared" si="378"/>
        <v>0</v>
      </c>
      <c r="H658" s="213">
        <f t="shared" si="378"/>
        <v>0</v>
      </c>
      <c r="I658" s="213">
        <f t="shared" si="378"/>
        <v>0</v>
      </c>
      <c r="J658" s="213">
        <f t="shared" si="378"/>
        <v>0</v>
      </c>
      <c r="K658" s="213">
        <f t="shared" si="378"/>
        <v>0</v>
      </c>
      <c r="L658" s="213">
        <f t="shared" si="378"/>
        <v>0</v>
      </c>
      <c r="M658" s="213">
        <f t="shared" si="378"/>
        <v>0</v>
      </c>
      <c r="N658" s="213">
        <f t="shared" si="378"/>
        <v>0</v>
      </c>
      <c r="O658" s="213">
        <f t="shared" si="378"/>
        <v>0</v>
      </c>
      <c r="P658" s="213">
        <f t="shared" si="378"/>
        <v>0</v>
      </c>
      <c r="Q658" s="213">
        <f t="shared" si="378"/>
        <v>0</v>
      </c>
      <c r="R658" s="213">
        <f t="shared" si="378"/>
        <v>0</v>
      </c>
      <c r="S658" s="213">
        <f t="shared" si="378"/>
        <v>0</v>
      </c>
      <c r="T658" s="213">
        <f t="shared" si="378"/>
        <v>0</v>
      </c>
      <c r="U658" s="213">
        <f t="shared" si="378"/>
        <v>0</v>
      </c>
      <c r="V658" s="213">
        <f t="shared" si="378"/>
        <v>0</v>
      </c>
      <c r="W658" s="213">
        <f t="shared" si="378"/>
        <v>0</v>
      </c>
      <c r="X658" s="213">
        <f t="shared" si="378"/>
        <v>0</v>
      </c>
      <c r="Y658" s="213">
        <f t="shared" si="378"/>
        <v>0</v>
      </c>
      <c r="Z658" s="213">
        <f t="shared" si="378"/>
        <v>0</v>
      </c>
      <c r="AA658" s="213">
        <f t="shared" si="378"/>
        <v>0</v>
      </c>
      <c r="AB658" s="213">
        <f t="shared" si="378"/>
        <v>0</v>
      </c>
      <c r="AC658" s="213">
        <f t="shared" si="378"/>
        <v>0</v>
      </c>
      <c r="AD658" s="213">
        <f t="shared" si="378"/>
        <v>0</v>
      </c>
      <c r="AE658" s="213">
        <f t="shared" si="378"/>
        <v>0</v>
      </c>
      <c r="AF658" s="213">
        <f t="shared" si="378"/>
        <v>0</v>
      </c>
      <c r="AG658" s="213">
        <f t="shared" si="378"/>
        <v>0</v>
      </c>
      <c r="AH658" s="213">
        <f t="shared" si="378"/>
        <v>0</v>
      </c>
      <c r="AI658" s="213">
        <f t="shared" si="378"/>
        <v>0</v>
      </c>
      <c r="AJ658" s="213">
        <f t="shared" si="378"/>
        <v>0</v>
      </c>
      <c r="AK658" s="213">
        <f t="shared" si="378"/>
        <v>0</v>
      </c>
      <c r="AL658" s="213">
        <f t="shared" si="378"/>
        <v>0</v>
      </c>
      <c r="AM658" s="213">
        <f t="shared" si="378"/>
        <v>0</v>
      </c>
      <c r="AN658" s="213">
        <f t="shared" si="378"/>
        <v>0</v>
      </c>
      <c r="AO658" s="213">
        <f t="shared" si="378"/>
        <v>0</v>
      </c>
      <c r="AP658" s="213">
        <f t="shared" si="378"/>
        <v>0</v>
      </c>
    </row>
    <row r="659" spans="1:42" x14ac:dyDescent="0.2">
      <c r="A659" s="4">
        <f t="shared" si="377"/>
        <v>4</v>
      </c>
      <c r="B659" s="233">
        <f t="shared" si="374"/>
        <v>0</v>
      </c>
      <c r="C659" s="213">
        <f t="shared" ref="C659:AP659" si="379">IF(C$2&gt;analysis_period,0,IF(C$2=equip2_reserve_freq*$A659,equip2_reserve_cost*system_capacity*1000*(1+inflation_rate/100)^B$2,0))</f>
        <v>0</v>
      </c>
      <c r="D659" s="213">
        <f t="shared" si="379"/>
        <v>0</v>
      </c>
      <c r="E659" s="213">
        <f t="shared" si="379"/>
        <v>0</v>
      </c>
      <c r="F659" s="213">
        <f t="shared" si="379"/>
        <v>0</v>
      </c>
      <c r="G659" s="213">
        <f t="shared" si="379"/>
        <v>0</v>
      </c>
      <c r="H659" s="213">
        <f t="shared" si="379"/>
        <v>0</v>
      </c>
      <c r="I659" s="213">
        <f t="shared" si="379"/>
        <v>0</v>
      </c>
      <c r="J659" s="213">
        <f t="shared" si="379"/>
        <v>0</v>
      </c>
      <c r="K659" s="213">
        <f t="shared" si="379"/>
        <v>0</v>
      </c>
      <c r="L659" s="213">
        <f t="shared" si="379"/>
        <v>0</v>
      </c>
      <c r="M659" s="213">
        <f t="shared" si="379"/>
        <v>0</v>
      </c>
      <c r="N659" s="213">
        <f t="shared" si="379"/>
        <v>0</v>
      </c>
      <c r="O659" s="213">
        <f t="shared" si="379"/>
        <v>0</v>
      </c>
      <c r="P659" s="213">
        <f t="shared" si="379"/>
        <v>0</v>
      </c>
      <c r="Q659" s="213">
        <f t="shared" si="379"/>
        <v>0</v>
      </c>
      <c r="R659" s="213">
        <f t="shared" si="379"/>
        <v>0</v>
      </c>
      <c r="S659" s="213">
        <f t="shared" si="379"/>
        <v>0</v>
      </c>
      <c r="T659" s="213">
        <f t="shared" si="379"/>
        <v>0</v>
      </c>
      <c r="U659" s="213">
        <f t="shared" si="379"/>
        <v>0</v>
      </c>
      <c r="V659" s="213">
        <f t="shared" si="379"/>
        <v>0</v>
      </c>
      <c r="W659" s="213">
        <f t="shared" si="379"/>
        <v>0</v>
      </c>
      <c r="X659" s="213">
        <f t="shared" si="379"/>
        <v>0</v>
      </c>
      <c r="Y659" s="213">
        <f t="shared" si="379"/>
        <v>0</v>
      </c>
      <c r="Z659" s="213">
        <f t="shared" si="379"/>
        <v>0</v>
      </c>
      <c r="AA659" s="213">
        <f t="shared" si="379"/>
        <v>0</v>
      </c>
      <c r="AB659" s="213">
        <f t="shared" si="379"/>
        <v>0</v>
      </c>
      <c r="AC659" s="213">
        <f t="shared" si="379"/>
        <v>0</v>
      </c>
      <c r="AD659" s="213">
        <f t="shared" si="379"/>
        <v>0</v>
      </c>
      <c r="AE659" s="213">
        <f t="shared" si="379"/>
        <v>0</v>
      </c>
      <c r="AF659" s="213">
        <f t="shared" si="379"/>
        <v>0</v>
      </c>
      <c r="AG659" s="213">
        <f t="shared" si="379"/>
        <v>0</v>
      </c>
      <c r="AH659" s="213">
        <f t="shared" si="379"/>
        <v>0</v>
      </c>
      <c r="AI659" s="213">
        <f t="shared" si="379"/>
        <v>0</v>
      </c>
      <c r="AJ659" s="213">
        <f t="shared" si="379"/>
        <v>0</v>
      </c>
      <c r="AK659" s="213">
        <f t="shared" si="379"/>
        <v>0</v>
      </c>
      <c r="AL659" s="213">
        <f t="shared" si="379"/>
        <v>0</v>
      </c>
      <c r="AM659" s="213">
        <f t="shared" si="379"/>
        <v>0</v>
      </c>
      <c r="AN659" s="213">
        <f t="shared" si="379"/>
        <v>0</v>
      </c>
      <c r="AO659" s="213">
        <f t="shared" si="379"/>
        <v>0</v>
      </c>
      <c r="AP659" s="213">
        <f t="shared" si="379"/>
        <v>0</v>
      </c>
    </row>
    <row r="660" spans="1:42" x14ac:dyDescent="0.2">
      <c r="A660" s="4">
        <f t="shared" si="377"/>
        <v>5</v>
      </c>
      <c r="B660" s="233">
        <f t="shared" si="374"/>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7"/>
        <v>6</v>
      </c>
      <c r="B661" s="233">
        <f t="shared" si="374"/>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7"/>
        <v>7</v>
      </c>
      <c r="B662" s="233">
        <f t="shared" si="374"/>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7"/>
        <v>8</v>
      </c>
      <c r="B663" s="233">
        <f t="shared" si="374"/>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A663+1</f>
        <v>9</v>
      </c>
      <c r="B664" s="233">
        <f t="shared" si="374"/>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7"/>
        <v>10</v>
      </c>
      <c r="B665" s="233">
        <f t="shared" si="374"/>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37" t="s">
        <v>13</v>
      </c>
      <c r="B666" s="28"/>
      <c r="C666" s="217">
        <f>SUM(C656:C665)</f>
        <v>0</v>
      </c>
      <c r="D666" s="217">
        <f t="shared" ref="D666:AP666" si="386">SUM(D656:D665)</f>
        <v>0</v>
      </c>
      <c r="E666" s="217">
        <f t="shared" si="386"/>
        <v>0</v>
      </c>
      <c r="F666" s="217">
        <f t="shared" si="386"/>
        <v>0</v>
      </c>
      <c r="G666" s="217">
        <f t="shared" si="386"/>
        <v>0</v>
      </c>
      <c r="H666" s="217">
        <f t="shared" si="386"/>
        <v>0</v>
      </c>
      <c r="I666" s="217">
        <f t="shared" si="386"/>
        <v>0</v>
      </c>
      <c r="J666" s="217">
        <f t="shared" si="386"/>
        <v>0</v>
      </c>
      <c r="K666" s="217">
        <f t="shared" si="386"/>
        <v>0</v>
      </c>
      <c r="L666" s="217">
        <f t="shared" si="386"/>
        <v>0</v>
      </c>
      <c r="M666" s="217">
        <f t="shared" si="386"/>
        <v>0</v>
      </c>
      <c r="N666" s="217">
        <f t="shared" si="386"/>
        <v>0</v>
      </c>
      <c r="O666" s="217">
        <f t="shared" si="386"/>
        <v>0</v>
      </c>
      <c r="P666" s="217">
        <f t="shared" si="386"/>
        <v>0</v>
      </c>
      <c r="Q666" s="217">
        <f t="shared" si="386"/>
        <v>0</v>
      </c>
      <c r="R666" s="217">
        <f t="shared" si="386"/>
        <v>0</v>
      </c>
      <c r="S666" s="217">
        <f t="shared" si="386"/>
        <v>0</v>
      </c>
      <c r="T666" s="217">
        <f t="shared" si="386"/>
        <v>0</v>
      </c>
      <c r="U666" s="217">
        <f t="shared" si="386"/>
        <v>0</v>
      </c>
      <c r="V666" s="217">
        <f t="shared" si="386"/>
        <v>0</v>
      </c>
      <c r="W666" s="217">
        <f t="shared" si="386"/>
        <v>0</v>
      </c>
      <c r="X666" s="217">
        <f t="shared" si="386"/>
        <v>0</v>
      </c>
      <c r="Y666" s="217">
        <f t="shared" si="386"/>
        <v>0</v>
      </c>
      <c r="Z666" s="217">
        <f t="shared" si="386"/>
        <v>0</v>
      </c>
      <c r="AA666" s="217">
        <f t="shared" si="386"/>
        <v>0</v>
      </c>
      <c r="AB666" s="217">
        <f t="shared" si="386"/>
        <v>0</v>
      </c>
      <c r="AC666" s="217">
        <f t="shared" si="386"/>
        <v>0</v>
      </c>
      <c r="AD666" s="217">
        <f t="shared" si="386"/>
        <v>0</v>
      </c>
      <c r="AE666" s="217">
        <f t="shared" si="386"/>
        <v>0</v>
      </c>
      <c r="AF666" s="217">
        <f t="shared" si="386"/>
        <v>0</v>
      </c>
      <c r="AG666" s="217">
        <f t="shared" si="386"/>
        <v>0</v>
      </c>
      <c r="AH666" s="217">
        <f t="shared" si="386"/>
        <v>0</v>
      </c>
      <c r="AI666" s="217">
        <f t="shared" si="386"/>
        <v>0</v>
      </c>
      <c r="AJ666" s="217">
        <f t="shared" si="386"/>
        <v>0</v>
      </c>
      <c r="AK666" s="217">
        <f t="shared" si="386"/>
        <v>0</v>
      </c>
      <c r="AL666" s="217">
        <f t="shared" si="386"/>
        <v>0</v>
      </c>
      <c r="AM666" s="217">
        <f t="shared" si="386"/>
        <v>0</v>
      </c>
      <c r="AN666" s="217">
        <f t="shared" si="386"/>
        <v>0</v>
      </c>
      <c r="AO666" s="217">
        <f t="shared" si="386"/>
        <v>0</v>
      </c>
      <c r="AP666" s="217">
        <f t="shared" si="386"/>
        <v>0</v>
      </c>
    </row>
    <row r="667" spans="1:42" s="122" customFormat="1" x14ac:dyDescent="0.2">
      <c r="A667" s="4" t="s">
        <v>315</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x14ac:dyDescent="0.2">
      <c r="A668" s="4">
        <v>1</v>
      </c>
      <c r="B668" s="238">
        <f t="shared" ref="B668:B677" si="387">SUM(C668:AP668)</f>
        <v>0</v>
      </c>
      <c r="C668" s="213">
        <f t="shared" ref="C668:AP668" si="388">IF(C$2&lt;=equip2_reserve_freq*$A$656,$B$656/(equip2_reserve_freq),0)</f>
        <v>0</v>
      </c>
      <c r="D668" s="213">
        <f t="shared" si="388"/>
        <v>0</v>
      </c>
      <c r="E668" s="213">
        <f t="shared" si="388"/>
        <v>0</v>
      </c>
      <c r="F668" s="213">
        <f t="shared" si="388"/>
        <v>0</v>
      </c>
      <c r="G668" s="213">
        <f t="shared" si="388"/>
        <v>0</v>
      </c>
      <c r="H668" s="213">
        <f t="shared" si="388"/>
        <v>0</v>
      </c>
      <c r="I668" s="213">
        <f t="shared" si="388"/>
        <v>0</v>
      </c>
      <c r="J668" s="213">
        <f t="shared" si="388"/>
        <v>0</v>
      </c>
      <c r="K668" s="213">
        <f t="shared" si="388"/>
        <v>0</v>
      </c>
      <c r="L668" s="213">
        <f t="shared" si="388"/>
        <v>0</v>
      </c>
      <c r="M668" s="213">
        <f t="shared" si="388"/>
        <v>0</v>
      </c>
      <c r="N668" s="213">
        <f t="shared" si="388"/>
        <v>0</v>
      </c>
      <c r="O668" s="213">
        <f t="shared" si="388"/>
        <v>0</v>
      </c>
      <c r="P668" s="213">
        <f t="shared" si="388"/>
        <v>0</v>
      </c>
      <c r="Q668" s="213">
        <f t="shared" si="388"/>
        <v>0</v>
      </c>
      <c r="R668" s="213">
        <f t="shared" si="388"/>
        <v>0</v>
      </c>
      <c r="S668" s="213">
        <f t="shared" si="388"/>
        <v>0</v>
      </c>
      <c r="T668" s="213">
        <f t="shared" si="388"/>
        <v>0</v>
      </c>
      <c r="U668" s="213">
        <f t="shared" si="388"/>
        <v>0</v>
      </c>
      <c r="V668" s="213">
        <f t="shared" si="388"/>
        <v>0</v>
      </c>
      <c r="W668" s="213">
        <f t="shared" si="388"/>
        <v>0</v>
      </c>
      <c r="X668" s="213">
        <f t="shared" si="388"/>
        <v>0</v>
      </c>
      <c r="Y668" s="213">
        <f t="shared" si="388"/>
        <v>0</v>
      </c>
      <c r="Z668" s="213">
        <f t="shared" si="388"/>
        <v>0</v>
      </c>
      <c r="AA668" s="213">
        <f t="shared" si="388"/>
        <v>0</v>
      </c>
      <c r="AB668" s="213">
        <f t="shared" si="388"/>
        <v>0</v>
      </c>
      <c r="AC668" s="213">
        <f t="shared" si="388"/>
        <v>0</v>
      </c>
      <c r="AD668" s="213">
        <f t="shared" si="388"/>
        <v>0</v>
      </c>
      <c r="AE668" s="213">
        <f t="shared" si="388"/>
        <v>0</v>
      </c>
      <c r="AF668" s="213">
        <f t="shared" si="388"/>
        <v>0</v>
      </c>
      <c r="AG668" s="213">
        <f t="shared" si="388"/>
        <v>0</v>
      </c>
      <c r="AH668" s="213">
        <f t="shared" si="388"/>
        <v>0</v>
      </c>
      <c r="AI668" s="213">
        <f t="shared" si="388"/>
        <v>0</v>
      </c>
      <c r="AJ668" s="213">
        <f t="shared" si="388"/>
        <v>0</v>
      </c>
      <c r="AK668" s="213">
        <f t="shared" si="388"/>
        <v>0</v>
      </c>
      <c r="AL668" s="213">
        <f t="shared" si="388"/>
        <v>0</v>
      </c>
      <c r="AM668" s="213">
        <f t="shared" si="388"/>
        <v>0</v>
      </c>
      <c r="AN668" s="213">
        <f t="shared" si="388"/>
        <v>0</v>
      </c>
      <c r="AO668" s="213">
        <f t="shared" si="388"/>
        <v>0</v>
      </c>
      <c r="AP668" s="213">
        <f t="shared" si="388"/>
        <v>0</v>
      </c>
    </row>
    <row r="669" spans="1:42" x14ac:dyDescent="0.2">
      <c r="A669" s="4">
        <f>A668+1</f>
        <v>2</v>
      </c>
      <c r="B669" s="238">
        <f t="shared" si="387"/>
        <v>0</v>
      </c>
      <c r="C669" s="213">
        <f t="shared" ref="C669:AP669" si="389">IF(AND(C$2&gt;equip2_reserve_freq*$A656,C$2&lt;=equip2_reserve_freq*$A657),$B657/(equip2_reserve_freq),0)</f>
        <v>0</v>
      </c>
      <c r="D669" s="213">
        <f t="shared" si="389"/>
        <v>0</v>
      </c>
      <c r="E669" s="213">
        <f t="shared" si="389"/>
        <v>0</v>
      </c>
      <c r="F669" s="213">
        <f t="shared" si="389"/>
        <v>0</v>
      </c>
      <c r="G669" s="213">
        <f t="shared" si="389"/>
        <v>0</v>
      </c>
      <c r="H669" s="213">
        <f t="shared" si="389"/>
        <v>0</v>
      </c>
      <c r="I669" s="213">
        <f t="shared" si="389"/>
        <v>0</v>
      </c>
      <c r="J669" s="213">
        <f t="shared" si="389"/>
        <v>0</v>
      </c>
      <c r="K669" s="213">
        <f t="shared" si="389"/>
        <v>0</v>
      </c>
      <c r="L669" s="213">
        <f t="shared" si="389"/>
        <v>0</v>
      </c>
      <c r="M669" s="213">
        <f t="shared" si="389"/>
        <v>0</v>
      </c>
      <c r="N669" s="213">
        <f t="shared" si="389"/>
        <v>0</v>
      </c>
      <c r="O669" s="213">
        <f t="shared" si="389"/>
        <v>0</v>
      </c>
      <c r="P669" s="213">
        <f t="shared" si="389"/>
        <v>0</v>
      </c>
      <c r="Q669" s="213">
        <f t="shared" si="389"/>
        <v>0</v>
      </c>
      <c r="R669" s="213">
        <f t="shared" si="389"/>
        <v>0</v>
      </c>
      <c r="S669" s="213">
        <f t="shared" si="389"/>
        <v>0</v>
      </c>
      <c r="T669" s="213">
        <f t="shared" si="389"/>
        <v>0</v>
      </c>
      <c r="U669" s="213">
        <f t="shared" si="389"/>
        <v>0</v>
      </c>
      <c r="V669" s="213">
        <f t="shared" si="389"/>
        <v>0</v>
      </c>
      <c r="W669" s="213">
        <f t="shared" si="389"/>
        <v>0</v>
      </c>
      <c r="X669" s="213">
        <f t="shared" si="389"/>
        <v>0</v>
      </c>
      <c r="Y669" s="213">
        <f t="shared" si="389"/>
        <v>0</v>
      </c>
      <c r="Z669" s="213">
        <f t="shared" si="389"/>
        <v>0</v>
      </c>
      <c r="AA669" s="213">
        <f t="shared" si="389"/>
        <v>0</v>
      </c>
      <c r="AB669" s="213">
        <f t="shared" si="389"/>
        <v>0</v>
      </c>
      <c r="AC669" s="213">
        <f t="shared" si="389"/>
        <v>0</v>
      </c>
      <c r="AD669" s="213">
        <f t="shared" si="389"/>
        <v>0</v>
      </c>
      <c r="AE669" s="213">
        <f t="shared" si="389"/>
        <v>0</v>
      </c>
      <c r="AF669" s="213">
        <f t="shared" si="389"/>
        <v>0</v>
      </c>
      <c r="AG669" s="213">
        <f t="shared" si="389"/>
        <v>0</v>
      </c>
      <c r="AH669" s="213">
        <f t="shared" si="389"/>
        <v>0</v>
      </c>
      <c r="AI669" s="213">
        <f t="shared" si="389"/>
        <v>0</v>
      </c>
      <c r="AJ669" s="213">
        <f t="shared" si="389"/>
        <v>0</v>
      </c>
      <c r="AK669" s="213">
        <f t="shared" si="389"/>
        <v>0</v>
      </c>
      <c r="AL669" s="213">
        <f t="shared" si="389"/>
        <v>0</v>
      </c>
      <c r="AM669" s="213">
        <f t="shared" si="389"/>
        <v>0</v>
      </c>
      <c r="AN669" s="213">
        <f t="shared" si="389"/>
        <v>0</v>
      </c>
      <c r="AO669" s="213">
        <f t="shared" si="389"/>
        <v>0</v>
      </c>
      <c r="AP669" s="213">
        <f t="shared" si="389"/>
        <v>0</v>
      </c>
    </row>
    <row r="670" spans="1:42" x14ac:dyDescent="0.2">
      <c r="A670" s="4">
        <f t="shared" ref="A670:A675" si="390">A669+1</f>
        <v>3</v>
      </c>
      <c r="B670" s="238">
        <f t="shared" si="387"/>
        <v>0</v>
      </c>
      <c r="C670" s="213">
        <f t="shared" ref="C670:AP670" si="391">IF(AND(C$2&gt;equip2_reserve_freq*$A657,C$2&lt;=equip2_reserve_freq*$A658),$B658/(equip2_reserve_freq),0)</f>
        <v>0</v>
      </c>
      <c r="D670" s="213">
        <f t="shared" si="391"/>
        <v>0</v>
      </c>
      <c r="E670" s="213">
        <f t="shared" si="391"/>
        <v>0</v>
      </c>
      <c r="F670" s="213">
        <f t="shared" si="391"/>
        <v>0</v>
      </c>
      <c r="G670" s="213">
        <f t="shared" si="391"/>
        <v>0</v>
      </c>
      <c r="H670" s="213">
        <f t="shared" si="391"/>
        <v>0</v>
      </c>
      <c r="I670" s="213">
        <f t="shared" si="391"/>
        <v>0</v>
      </c>
      <c r="J670" s="213">
        <f t="shared" si="391"/>
        <v>0</v>
      </c>
      <c r="K670" s="213">
        <f t="shared" si="391"/>
        <v>0</v>
      </c>
      <c r="L670" s="213">
        <f t="shared" si="391"/>
        <v>0</v>
      </c>
      <c r="M670" s="213">
        <f t="shared" si="391"/>
        <v>0</v>
      </c>
      <c r="N670" s="213">
        <f t="shared" si="391"/>
        <v>0</v>
      </c>
      <c r="O670" s="213">
        <f t="shared" si="391"/>
        <v>0</v>
      </c>
      <c r="P670" s="213">
        <f t="shared" si="391"/>
        <v>0</v>
      </c>
      <c r="Q670" s="213">
        <f t="shared" si="391"/>
        <v>0</v>
      </c>
      <c r="R670" s="213">
        <f t="shared" si="391"/>
        <v>0</v>
      </c>
      <c r="S670" s="213">
        <f t="shared" si="391"/>
        <v>0</v>
      </c>
      <c r="T670" s="213">
        <f t="shared" si="391"/>
        <v>0</v>
      </c>
      <c r="U670" s="213">
        <f t="shared" si="391"/>
        <v>0</v>
      </c>
      <c r="V670" s="213">
        <f t="shared" si="391"/>
        <v>0</v>
      </c>
      <c r="W670" s="213">
        <f t="shared" si="391"/>
        <v>0</v>
      </c>
      <c r="X670" s="213">
        <f t="shared" si="391"/>
        <v>0</v>
      </c>
      <c r="Y670" s="213">
        <f t="shared" si="391"/>
        <v>0</v>
      </c>
      <c r="Z670" s="213">
        <f t="shared" si="391"/>
        <v>0</v>
      </c>
      <c r="AA670" s="213">
        <f t="shared" si="391"/>
        <v>0</v>
      </c>
      <c r="AB670" s="213">
        <f t="shared" si="391"/>
        <v>0</v>
      </c>
      <c r="AC670" s="213">
        <f t="shared" si="391"/>
        <v>0</v>
      </c>
      <c r="AD670" s="213">
        <f t="shared" si="391"/>
        <v>0</v>
      </c>
      <c r="AE670" s="213">
        <f t="shared" si="391"/>
        <v>0</v>
      </c>
      <c r="AF670" s="213">
        <f t="shared" si="391"/>
        <v>0</v>
      </c>
      <c r="AG670" s="213">
        <f t="shared" si="391"/>
        <v>0</v>
      </c>
      <c r="AH670" s="213">
        <f t="shared" si="391"/>
        <v>0</v>
      </c>
      <c r="AI670" s="213">
        <f t="shared" si="391"/>
        <v>0</v>
      </c>
      <c r="AJ670" s="213">
        <f t="shared" si="391"/>
        <v>0</v>
      </c>
      <c r="AK670" s="213">
        <f t="shared" si="391"/>
        <v>0</v>
      </c>
      <c r="AL670" s="213">
        <f t="shared" si="391"/>
        <v>0</v>
      </c>
      <c r="AM670" s="213">
        <f t="shared" si="391"/>
        <v>0</v>
      </c>
      <c r="AN670" s="213">
        <f t="shared" si="391"/>
        <v>0</v>
      </c>
      <c r="AO670" s="213">
        <f t="shared" si="391"/>
        <v>0</v>
      </c>
      <c r="AP670" s="213">
        <f t="shared" si="391"/>
        <v>0</v>
      </c>
    </row>
    <row r="671" spans="1:42" x14ac:dyDescent="0.2">
      <c r="A671" s="4">
        <f t="shared" si="390"/>
        <v>4</v>
      </c>
      <c r="B671" s="238">
        <f t="shared" si="387"/>
        <v>0</v>
      </c>
      <c r="C671" s="213">
        <f t="shared" ref="C671:AP671" si="392">IF(AND(C$2&gt;equip2_reserve_freq*$A658,C$2&lt;=equip2_reserve_freq*$A659),$B659/(equip2_reserve_freq),0)</f>
        <v>0</v>
      </c>
      <c r="D671" s="213">
        <f t="shared" si="392"/>
        <v>0</v>
      </c>
      <c r="E671" s="213">
        <f t="shared" si="392"/>
        <v>0</v>
      </c>
      <c r="F671" s="213">
        <f t="shared" si="392"/>
        <v>0</v>
      </c>
      <c r="G671" s="213">
        <f t="shared" si="392"/>
        <v>0</v>
      </c>
      <c r="H671" s="213">
        <f t="shared" si="392"/>
        <v>0</v>
      </c>
      <c r="I671" s="213">
        <f t="shared" si="392"/>
        <v>0</v>
      </c>
      <c r="J671" s="213">
        <f t="shared" si="392"/>
        <v>0</v>
      </c>
      <c r="K671" s="213">
        <f t="shared" si="392"/>
        <v>0</v>
      </c>
      <c r="L671" s="213">
        <f t="shared" si="392"/>
        <v>0</v>
      </c>
      <c r="M671" s="213">
        <f t="shared" si="392"/>
        <v>0</v>
      </c>
      <c r="N671" s="213">
        <f t="shared" si="392"/>
        <v>0</v>
      </c>
      <c r="O671" s="213">
        <f t="shared" si="392"/>
        <v>0</v>
      </c>
      <c r="P671" s="213">
        <f t="shared" si="392"/>
        <v>0</v>
      </c>
      <c r="Q671" s="213">
        <f t="shared" si="392"/>
        <v>0</v>
      </c>
      <c r="R671" s="213">
        <f t="shared" si="392"/>
        <v>0</v>
      </c>
      <c r="S671" s="213">
        <f t="shared" si="392"/>
        <v>0</v>
      </c>
      <c r="T671" s="213">
        <f t="shared" si="392"/>
        <v>0</v>
      </c>
      <c r="U671" s="213">
        <f t="shared" si="392"/>
        <v>0</v>
      </c>
      <c r="V671" s="213">
        <f t="shared" si="392"/>
        <v>0</v>
      </c>
      <c r="W671" s="213">
        <f t="shared" si="392"/>
        <v>0</v>
      </c>
      <c r="X671" s="213">
        <f t="shared" si="392"/>
        <v>0</v>
      </c>
      <c r="Y671" s="213">
        <f t="shared" si="392"/>
        <v>0</v>
      </c>
      <c r="Z671" s="213">
        <f t="shared" si="392"/>
        <v>0</v>
      </c>
      <c r="AA671" s="213">
        <f t="shared" si="392"/>
        <v>0</v>
      </c>
      <c r="AB671" s="213">
        <f t="shared" si="392"/>
        <v>0</v>
      </c>
      <c r="AC671" s="213">
        <f t="shared" si="392"/>
        <v>0</v>
      </c>
      <c r="AD671" s="213">
        <f t="shared" si="392"/>
        <v>0</v>
      </c>
      <c r="AE671" s="213">
        <f t="shared" si="392"/>
        <v>0</v>
      </c>
      <c r="AF671" s="213">
        <f t="shared" si="392"/>
        <v>0</v>
      </c>
      <c r="AG671" s="213">
        <f t="shared" si="392"/>
        <v>0</v>
      </c>
      <c r="AH671" s="213">
        <f t="shared" si="392"/>
        <v>0</v>
      </c>
      <c r="AI671" s="213">
        <f t="shared" si="392"/>
        <v>0</v>
      </c>
      <c r="AJ671" s="213">
        <f t="shared" si="392"/>
        <v>0</v>
      </c>
      <c r="AK671" s="213">
        <f t="shared" si="392"/>
        <v>0</v>
      </c>
      <c r="AL671" s="213">
        <f t="shared" si="392"/>
        <v>0</v>
      </c>
      <c r="AM671" s="213">
        <f t="shared" si="392"/>
        <v>0</v>
      </c>
      <c r="AN671" s="213">
        <f t="shared" si="392"/>
        <v>0</v>
      </c>
      <c r="AO671" s="213">
        <f t="shared" si="392"/>
        <v>0</v>
      </c>
      <c r="AP671" s="213">
        <f t="shared" si="392"/>
        <v>0</v>
      </c>
    </row>
    <row r="672" spans="1:42" x14ac:dyDescent="0.2">
      <c r="A672" s="4">
        <f t="shared" si="390"/>
        <v>5</v>
      </c>
      <c r="B672" s="238">
        <f t="shared" si="387"/>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0"/>
        <v>6</v>
      </c>
      <c r="B673" s="238">
        <f t="shared" si="387"/>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0"/>
        <v>7</v>
      </c>
      <c r="B674" s="238">
        <f t="shared" si="387"/>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0"/>
        <v>8</v>
      </c>
      <c r="B675" s="238">
        <f t="shared" si="387"/>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A675+1</f>
        <v>9</v>
      </c>
      <c r="B676" s="238">
        <f t="shared" si="387"/>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ref="A677" si="398">A676+1</f>
        <v>10</v>
      </c>
      <c r="B677" s="238">
        <f t="shared" si="387"/>
        <v>0</v>
      </c>
      <c r="C677" s="218">
        <f t="shared" ref="C677:AP677" si="399">IF(AND(C$2&gt;equip2_reserve_freq*$A664,C$2&lt;=equip2_reserve_freq*$A665),$B665/(equip2_reserve_freq),0)</f>
        <v>0</v>
      </c>
      <c r="D677" s="218">
        <f t="shared" si="399"/>
        <v>0</v>
      </c>
      <c r="E677" s="218">
        <f t="shared" si="399"/>
        <v>0</v>
      </c>
      <c r="F677" s="218">
        <f t="shared" si="399"/>
        <v>0</v>
      </c>
      <c r="G677" s="218">
        <f t="shared" si="399"/>
        <v>0</v>
      </c>
      <c r="H677" s="218">
        <f t="shared" si="399"/>
        <v>0</v>
      </c>
      <c r="I677" s="218">
        <f t="shared" si="399"/>
        <v>0</v>
      </c>
      <c r="J677" s="218">
        <f t="shared" si="399"/>
        <v>0</v>
      </c>
      <c r="K677" s="218">
        <f t="shared" si="399"/>
        <v>0</v>
      </c>
      <c r="L677" s="218">
        <f t="shared" si="399"/>
        <v>0</v>
      </c>
      <c r="M677" s="218">
        <f t="shared" si="399"/>
        <v>0</v>
      </c>
      <c r="N677" s="218">
        <f t="shared" si="399"/>
        <v>0</v>
      </c>
      <c r="O677" s="218">
        <f t="shared" si="399"/>
        <v>0</v>
      </c>
      <c r="P677" s="218">
        <f t="shared" si="399"/>
        <v>0</v>
      </c>
      <c r="Q677" s="218">
        <f t="shared" si="399"/>
        <v>0</v>
      </c>
      <c r="R677" s="218">
        <f t="shared" si="399"/>
        <v>0</v>
      </c>
      <c r="S677" s="218">
        <f t="shared" si="399"/>
        <v>0</v>
      </c>
      <c r="T677" s="218">
        <f t="shared" si="399"/>
        <v>0</v>
      </c>
      <c r="U677" s="218">
        <f t="shared" si="399"/>
        <v>0</v>
      </c>
      <c r="V677" s="218">
        <f t="shared" si="399"/>
        <v>0</v>
      </c>
      <c r="W677" s="218">
        <f t="shared" si="399"/>
        <v>0</v>
      </c>
      <c r="X677" s="218">
        <f t="shared" si="399"/>
        <v>0</v>
      </c>
      <c r="Y677" s="218">
        <f t="shared" si="399"/>
        <v>0</v>
      </c>
      <c r="Z677" s="218">
        <f t="shared" si="399"/>
        <v>0</v>
      </c>
      <c r="AA677" s="218">
        <f t="shared" si="399"/>
        <v>0</v>
      </c>
      <c r="AB677" s="218">
        <f t="shared" si="399"/>
        <v>0</v>
      </c>
      <c r="AC677" s="218">
        <f t="shared" si="399"/>
        <v>0</v>
      </c>
      <c r="AD677" s="218">
        <f t="shared" si="399"/>
        <v>0</v>
      </c>
      <c r="AE677" s="218">
        <f t="shared" si="399"/>
        <v>0</v>
      </c>
      <c r="AF677" s="218">
        <f t="shared" si="399"/>
        <v>0</v>
      </c>
      <c r="AG677" s="218">
        <f t="shared" si="399"/>
        <v>0</v>
      </c>
      <c r="AH677" s="218">
        <f t="shared" si="399"/>
        <v>0</v>
      </c>
      <c r="AI677" s="218">
        <f t="shared" si="399"/>
        <v>0</v>
      </c>
      <c r="AJ677" s="218">
        <f t="shared" si="399"/>
        <v>0</v>
      </c>
      <c r="AK677" s="218">
        <f t="shared" si="399"/>
        <v>0</v>
      </c>
      <c r="AL677" s="218">
        <f t="shared" si="399"/>
        <v>0</v>
      </c>
      <c r="AM677" s="218">
        <f t="shared" si="399"/>
        <v>0</v>
      </c>
      <c r="AN677" s="218">
        <f t="shared" si="399"/>
        <v>0</v>
      </c>
      <c r="AO677" s="218">
        <f t="shared" si="399"/>
        <v>0</v>
      </c>
      <c r="AP677" s="218">
        <f t="shared" si="399"/>
        <v>0</v>
      </c>
    </row>
    <row r="678" spans="1:42" x14ac:dyDescent="0.2">
      <c r="A678" s="37" t="s">
        <v>13</v>
      </c>
      <c r="B678" s="28"/>
      <c r="C678" s="217">
        <f>SUM(C668:C677)</f>
        <v>0</v>
      </c>
      <c r="D678" s="217">
        <f t="shared" ref="D678:AP678" si="400">SUM(D668:D677)</f>
        <v>0</v>
      </c>
      <c r="E678" s="217">
        <f t="shared" si="400"/>
        <v>0</v>
      </c>
      <c r="F678" s="217">
        <f t="shared" si="400"/>
        <v>0</v>
      </c>
      <c r="G678" s="217">
        <f t="shared" si="400"/>
        <v>0</v>
      </c>
      <c r="H678" s="217">
        <f t="shared" si="400"/>
        <v>0</v>
      </c>
      <c r="I678" s="217">
        <f t="shared" si="400"/>
        <v>0</v>
      </c>
      <c r="J678" s="217">
        <f t="shared" si="400"/>
        <v>0</v>
      </c>
      <c r="K678" s="217">
        <f t="shared" si="400"/>
        <v>0</v>
      </c>
      <c r="L678" s="217">
        <f t="shared" si="400"/>
        <v>0</v>
      </c>
      <c r="M678" s="217">
        <f t="shared" si="400"/>
        <v>0</v>
      </c>
      <c r="N678" s="217">
        <f t="shared" si="400"/>
        <v>0</v>
      </c>
      <c r="O678" s="217">
        <f t="shared" si="400"/>
        <v>0</v>
      </c>
      <c r="P678" s="217">
        <f t="shared" si="400"/>
        <v>0</v>
      </c>
      <c r="Q678" s="217">
        <f t="shared" si="400"/>
        <v>0</v>
      </c>
      <c r="R678" s="217">
        <f t="shared" si="400"/>
        <v>0</v>
      </c>
      <c r="S678" s="217">
        <f t="shared" si="400"/>
        <v>0</v>
      </c>
      <c r="T678" s="217">
        <f t="shared" si="400"/>
        <v>0</v>
      </c>
      <c r="U678" s="217">
        <f t="shared" si="400"/>
        <v>0</v>
      </c>
      <c r="V678" s="217">
        <f t="shared" si="400"/>
        <v>0</v>
      </c>
      <c r="W678" s="217">
        <f t="shared" si="400"/>
        <v>0</v>
      </c>
      <c r="X678" s="217">
        <f t="shared" si="400"/>
        <v>0</v>
      </c>
      <c r="Y678" s="217">
        <f t="shared" si="400"/>
        <v>0</v>
      </c>
      <c r="Z678" s="217">
        <f t="shared" si="400"/>
        <v>0</v>
      </c>
      <c r="AA678" s="217">
        <f t="shared" si="400"/>
        <v>0</v>
      </c>
      <c r="AB678" s="217">
        <f t="shared" si="400"/>
        <v>0</v>
      </c>
      <c r="AC678" s="217">
        <f t="shared" si="400"/>
        <v>0</v>
      </c>
      <c r="AD678" s="217">
        <f t="shared" si="400"/>
        <v>0</v>
      </c>
      <c r="AE678" s="217">
        <f t="shared" si="400"/>
        <v>0</v>
      </c>
      <c r="AF678" s="217">
        <f t="shared" si="400"/>
        <v>0</v>
      </c>
      <c r="AG678" s="217">
        <f t="shared" si="400"/>
        <v>0</v>
      </c>
      <c r="AH678" s="217">
        <f t="shared" si="400"/>
        <v>0</v>
      </c>
      <c r="AI678" s="217">
        <f t="shared" si="400"/>
        <v>0</v>
      </c>
      <c r="AJ678" s="217">
        <f t="shared" si="400"/>
        <v>0</v>
      </c>
      <c r="AK678" s="217">
        <f t="shared" si="400"/>
        <v>0</v>
      </c>
      <c r="AL678" s="217">
        <f t="shared" si="400"/>
        <v>0</v>
      </c>
      <c r="AM678" s="217">
        <f t="shared" si="400"/>
        <v>0</v>
      </c>
      <c r="AN678" s="217">
        <f t="shared" si="400"/>
        <v>0</v>
      </c>
      <c r="AO678" s="217">
        <f t="shared" si="400"/>
        <v>0</v>
      </c>
      <c r="AP678" s="217">
        <f t="shared" si="400"/>
        <v>0</v>
      </c>
    </row>
    <row r="679" spans="1:42" s="122" customFormat="1" x14ac:dyDescent="0.2">
      <c r="A679" s="4"/>
      <c r="B679" s="203"/>
    </row>
    <row r="680" spans="1:42" s="122" customFormat="1" x14ac:dyDescent="0.2">
      <c r="A680" s="25" t="s">
        <v>319</v>
      </c>
    </row>
    <row r="681" spans="1:42" x14ac:dyDescent="0.2">
      <c r="A681" s="4" t="s">
        <v>310</v>
      </c>
      <c r="B681" s="217">
        <v>0</v>
      </c>
      <c r="C681" s="217">
        <f>B684</f>
        <v>0</v>
      </c>
      <c r="D681" s="217">
        <f t="shared" ref="D681:AP681" si="401">C684</f>
        <v>0</v>
      </c>
      <c r="E681" s="217">
        <f t="shared" si="401"/>
        <v>0</v>
      </c>
      <c r="F681" s="217">
        <f t="shared" si="401"/>
        <v>0</v>
      </c>
      <c r="G681" s="217">
        <f t="shared" si="401"/>
        <v>0</v>
      </c>
      <c r="H681" s="217">
        <f t="shared" si="401"/>
        <v>0</v>
      </c>
      <c r="I681" s="217">
        <f t="shared" si="401"/>
        <v>0</v>
      </c>
      <c r="J681" s="217">
        <f t="shared" si="401"/>
        <v>0</v>
      </c>
      <c r="K681" s="217">
        <f t="shared" si="401"/>
        <v>0</v>
      </c>
      <c r="L681" s="217">
        <f t="shared" si="401"/>
        <v>0</v>
      </c>
      <c r="M681" s="217">
        <f t="shared" si="401"/>
        <v>0</v>
      </c>
      <c r="N681" s="217">
        <f t="shared" si="401"/>
        <v>0</v>
      </c>
      <c r="O681" s="217">
        <f t="shared" si="401"/>
        <v>0</v>
      </c>
      <c r="P681" s="217">
        <f t="shared" si="401"/>
        <v>0</v>
      </c>
      <c r="Q681" s="217">
        <f t="shared" si="401"/>
        <v>0</v>
      </c>
      <c r="R681" s="217">
        <f t="shared" si="401"/>
        <v>0</v>
      </c>
      <c r="S681" s="217">
        <f t="shared" si="401"/>
        <v>0</v>
      </c>
      <c r="T681" s="217">
        <f t="shared" si="401"/>
        <v>0</v>
      </c>
      <c r="U681" s="217">
        <f t="shared" si="401"/>
        <v>0</v>
      </c>
      <c r="V681" s="217">
        <f t="shared" si="401"/>
        <v>0</v>
      </c>
      <c r="W681" s="217">
        <f t="shared" si="401"/>
        <v>0</v>
      </c>
      <c r="X681" s="217">
        <f t="shared" si="401"/>
        <v>0</v>
      </c>
      <c r="Y681" s="217">
        <f t="shared" si="401"/>
        <v>0</v>
      </c>
      <c r="Z681" s="217">
        <f t="shared" si="401"/>
        <v>0</v>
      </c>
      <c r="AA681" s="217">
        <f t="shared" si="401"/>
        <v>0</v>
      </c>
      <c r="AB681" s="217">
        <f t="shared" si="401"/>
        <v>0</v>
      </c>
      <c r="AC681" s="217">
        <f t="shared" si="401"/>
        <v>0</v>
      </c>
      <c r="AD681" s="217">
        <f t="shared" si="401"/>
        <v>0</v>
      </c>
      <c r="AE681" s="217">
        <f t="shared" si="401"/>
        <v>0</v>
      </c>
      <c r="AF681" s="217">
        <f t="shared" si="401"/>
        <v>0</v>
      </c>
      <c r="AG681" s="217">
        <f t="shared" si="401"/>
        <v>0</v>
      </c>
      <c r="AH681" s="217">
        <f t="shared" si="401"/>
        <v>0</v>
      </c>
      <c r="AI681" s="217">
        <f t="shared" si="401"/>
        <v>0</v>
      </c>
      <c r="AJ681" s="217">
        <f t="shared" si="401"/>
        <v>0</v>
      </c>
      <c r="AK681" s="217">
        <f t="shared" si="401"/>
        <v>0</v>
      </c>
      <c r="AL681" s="217">
        <f t="shared" si="401"/>
        <v>0</v>
      </c>
      <c r="AM681" s="217">
        <f t="shared" si="401"/>
        <v>0</v>
      </c>
      <c r="AN681" s="217">
        <f t="shared" si="401"/>
        <v>0</v>
      </c>
      <c r="AO681" s="217">
        <f t="shared" si="401"/>
        <v>0</v>
      </c>
      <c r="AP681" s="217">
        <f t="shared" si="401"/>
        <v>0</v>
      </c>
    </row>
    <row r="682" spans="1:42" x14ac:dyDescent="0.2">
      <c r="A682" s="4" t="s">
        <v>73</v>
      </c>
      <c r="B682" s="217">
        <v>0</v>
      </c>
      <c r="C682" s="217">
        <f>C710</f>
        <v>0</v>
      </c>
      <c r="D682" s="217">
        <f t="shared" ref="D682:AP682" si="402">D710</f>
        <v>0</v>
      </c>
      <c r="E682" s="217">
        <f t="shared" si="402"/>
        <v>0</v>
      </c>
      <c r="F682" s="217">
        <f t="shared" si="402"/>
        <v>0</v>
      </c>
      <c r="G682" s="217">
        <f t="shared" si="402"/>
        <v>0</v>
      </c>
      <c r="H682" s="217">
        <f t="shared" si="402"/>
        <v>0</v>
      </c>
      <c r="I682" s="217">
        <f t="shared" si="402"/>
        <v>0</v>
      </c>
      <c r="J682" s="217">
        <f t="shared" si="402"/>
        <v>0</v>
      </c>
      <c r="K682" s="217">
        <f t="shared" si="402"/>
        <v>0</v>
      </c>
      <c r="L682" s="217">
        <f t="shared" si="402"/>
        <v>0</v>
      </c>
      <c r="M682" s="217">
        <f t="shared" si="402"/>
        <v>0</v>
      </c>
      <c r="N682" s="217">
        <f t="shared" si="402"/>
        <v>0</v>
      </c>
      <c r="O682" s="217">
        <f t="shared" si="402"/>
        <v>0</v>
      </c>
      <c r="P682" s="217">
        <f t="shared" si="402"/>
        <v>0</v>
      </c>
      <c r="Q682" s="217">
        <f t="shared" si="402"/>
        <v>0</v>
      </c>
      <c r="R682" s="217">
        <f t="shared" si="402"/>
        <v>0</v>
      </c>
      <c r="S682" s="217">
        <f t="shared" si="402"/>
        <v>0</v>
      </c>
      <c r="T682" s="217">
        <f t="shared" si="402"/>
        <v>0</v>
      </c>
      <c r="U682" s="217">
        <f t="shared" si="402"/>
        <v>0</v>
      </c>
      <c r="V682" s="217">
        <f t="shared" si="402"/>
        <v>0</v>
      </c>
      <c r="W682" s="217">
        <f t="shared" si="402"/>
        <v>0</v>
      </c>
      <c r="X682" s="217">
        <f t="shared" si="402"/>
        <v>0</v>
      </c>
      <c r="Y682" s="217">
        <f t="shared" si="402"/>
        <v>0</v>
      </c>
      <c r="Z682" s="217">
        <f t="shared" si="402"/>
        <v>0</v>
      </c>
      <c r="AA682" s="217">
        <f t="shared" si="402"/>
        <v>0</v>
      </c>
      <c r="AB682" s="217">
        <f t="shared" si="402"/>
        <v>0</v>
      </c>
      <c r="AC682" s="217">
        <f t="shared" si="402"/>
        <v>0</v>
      </c>
      <c r="AD682" s="217">
        <f t="shared" si="402"/>
        <v>0</v>
      </c>
      <c r="AE682" s="217">
        <f t="shared" si="402"/>
        <v>0</v>
      </c>
      <c r="AF682" s="217">
        <f t="shared" si="402"/>
        <v>0</v>
      </c>
      <c r="AG682" s="217">
        <f t="shared" si="402"/>
        <v>0</v>
      </c>
      <c r="AH682" s="217">
        <f t="shared" si="402"/>
        <v>0</v>
      </c>
      <c r="AI682" s="217">
        <f t="shared" si="402"/>
        <v>0</v>
      </c>
      <c r="AJ682" s="217">
        <f t="shared" si="402"/>
        <v>0</v>
      </c>
      <c r="AK682" s="217">
        <f t="shared" si="402"/>
        <v>0</v>
      </c>
      <c r="AL682" s="217">
        <f t="shared" si="402"/>
        <v>0</v>
      </c>
      <c r="AM682" s="217">
        <f t="shared" si="402"/>
        <v>0</v>
      </c>
      <c r="AN682" s="217">
        <f t="shared" si="402"/>
        <v>0</v>
      </c>
      <c r="AO682" s="217">
        <f t="shared" si="402"/>
        <v>0</v>
      </c>
      <c r="AP682" s="217">
        <f t="shared" si="402"/>
        <v>0</v>
      </c>
    </row>
    <row r="683" spans="1:42" x14ac:dyDescent="0.2">
      <c r="A683" s="4" t="s">
        <v>311</v>
      </c>
      <c r="B683" s="218">
        <v>0</v>
      </c>
      <c r="C683" s="218">
        <f>-C698</f>
        <v>0</v>
      </c>
      <c r="D683" s="218">
        <f t="shared" ref="D683:AP683" si="403">-D698</f>
        <v>0</v>
      </c>
      <c r="E683" s="218">
        <f t="shared" si="403"/>
        <v>0</v>
      </c>
      <c r="F683" s="218">
        <f t="shared" si="403"/>
        <v>0</v>
      </c>
      <c r="G683" s="218">
        <f t="shared" si="403"/>
        <v>0</v>
      </c>
      <c r="H683" s="218">
        <f t="shared" si="403"/>
        <v>0</v>
      </c>
      <c r="I683" s="218">
        <f t="shared" si="403"/>
        <v>0</v>
      </c>
      <c r="J683" s="218">
        <f t="shared" si="403"/>
        <v>0</v>
      </c>
      <c r="K683" s="218">
        <f t="shared" si="403"/>
        <v>0</v>
      </c>
      <c r="L683" s="218">
        <f t="shared" si="403"/>
        <v>0</v>
      </c>
      <c r="M683" s="218">
        <f t="shared" si="403"/>
        <v>0</v>
      </c>
      <c r="N683" s="218">
        <f t="shared" si="403"/>
        <v>0</v>
      </c>
      <c r="O683" s="218">
        <f t="shared" si="403"/>
        <v>0</v>
      </c>
      <c r="P683" s="218">
        <f t="shared" si="403"/>
        <v>0</v>
      </c>
      <c r="Q683" s="218">
        <f t="shared" si="403"/>
        <v>0</v>
      </c>
      <c r="R683" s="218">
        <f t="shared" si="403"/>
        <v>0</v>
      </c>
      <c r="S683" s="218">
        <f t="shared" si="403"/>
        <v>0</v>
      </c>
      <c r="T683" s="218">
        <f t="shared" si="403"/>
        <v>0</v>
      </c>
      <c r="U683" s="218">
        <f t="shared" si="403"/>
        <v>0</v>
      </c>
      <c r="V683" s="218">
        <f t="shared" si="403"/>
        <v>0</v>
      </c>
      <c r="W683" s="218">
        <f t="shared" si="403"/>
        <v>0</v>
      </c>
      <c r="X683" s="218">
        <f t="shared" si="403"/>
        <v>0</v>
      </c>
      <c r="Y683" s="218">
        <f t="shared" si="403"/>
        <v>0</v>
      </c>
      <c r="Z683" s="218">
        <f t="shared" si="403"/>
        <v>0</v>
      </c>
      <c r="AA683" s="218">
        <f t="shared" si="403"/>
        <v>0</v>
      </c>
      <c r="AB683" s="218">
        <f t="shared" si="403"/>
        <v>0</v>
      </c>
      <c r="AC683" s="218">
        <f t="shared" si="403"/>
        <v>0</v>
      </c>
      <c r="AD683" s="218">
        <f t="shared" si="403"/>
        <v>0</v>
      </c>
      <c r="AE683" s="218">
        <f t="shared" si="403"/>
        <v>0</v>
      </c>
      <c r="AF683" s="218">
        <f t="shared" si="403"/>
        <v>0</v>
      </c>
      <c r="AG683" s="218">
        <f t="shared" si="403"/>
        <v>0</v>
      </c>
      <c r="AH683" s="218">
        <f t="shared" si="403"/>
        <v>0</v>
      </c>
      <c r="AI683" s="218">
        <f t="shared" si="403"/>
        <v>0</v>
      </c>
      <c r="AJ683" s="218">
        <f t="shared" si="403"/>
        <v>0</v>
      </c>
      <c r="AK683" s="218">
        <f t="shared" si="403"/>
        <v>0</v>
      </c>
      <c r="AL683" s="218">
        <f t="shared" si="403"/>
        <v>0</v>
      </c>
      <c r="AM683" s="218">
        <f t="shared" si="403"/>
        <v>0</v>
      </c>
      <c r="AN683" s="218">
        <f t="shared" si="403"/>
        <v>0</v>
      </c>
      <c r="AO683" s="218">
        <f t="shared" si="403"/>
        <v>0</v>
      </c>
      <c r="AP683" s="218">
        <f t="shared" si="403"/>
        <v>0</v>
      </c>
    </row>
    <row r="684" spans="1:42" x14ac:dyDescent="0.2">
      <c r="A684" s="4" t="s">
        <v>267</v>
      </c>
      <c r="B684" s="217">
        <f>SUM(B681:B683)</f>
        <v>0</v>
      </c>
      <c r="C684" s="217">
        <f>SUM(C681:C683)</f>
        <v>0</v>
      </c>
      <c r="D684" s="217">
        <f t="shared" ref="D684:AP684" si="404">SUM(D681:D683)</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s="122" customFormat="1" x14ac:dyDescent="0.2">
      <c r="A685" s="4"/>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313</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314</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x14ac:dyDescent="0.2">
      <c r="A688" s="4">
        <v>1</v>
      </c>
      <c r="B688" s="238">
        <f t="shared" ref="B688:B697" si="405">SUM(C688:AP688)</f>
        <v>0</v>
      </c>
      <c r="C688" s="213">
        <f t="shared" ref="C688:AP688" si="406">IF(C$2&gt;analysis_period,0,IF(C$2=equip3_reserve_freq*$A688,equip3_reserve_cost*system_capacity*1000*(1+inflation_rate/100)^B$2,0))</f>
        <v>0</v>
      </c>
      <c r="D688" s="213">
        <f t="shared" si="406"/>
        <v>0</v>
      </c>
      <c r="E688" s="213">
        <f t="shared" si="406"/>
        <v>0</v>
      </c>
      <c r="F688" s="213">
        <f t="shared" si="406"/>
        <v>0</v>
      </c>
      <c r="G688" s="213">
        <f t="shared" si="406"/>
        <v>0</v>
      </c>
      <c r="H688" s="213">
        <f t="shared" si="406"/>
        <v>0</v>
      </c>
      <c r="I688" s="213">
        <f t="shared" si="406"/>
        <v>0</v>
      </c>
      <c r="J688" s="213">
        <f t="shared" si="406"/>
        <v>0</v>
      </c>
      <c r="K688" s="213">
        <f t="shared" si="406"/>
        <v>0</v>
      </c>
      <c r="L688" s="213">
        <f t="shared" si="406"/>
        <v>0</v>
      </c>
      <c r="M688" s="213">
        <f t="shared" si="406"/>
        <v>0</v>
      </c>
      <c r="N688" s="213">
        <f t="shared" si="406"/>
        <v>0</v>
      </c>
      <c r="O688" s="213">
        <f t="shared" si="406"/>
        <v>0</v>
      </c>
      <c r="P688" s="213">
        <f t="shared" si="406"/>
        <v>0</v>
      </c>
      <c r="Q688" s="213">
        <f t="shared" si="406"/>
        <v>0</v>
      </c>
      <c r="R688" s="213">
        <f t="shared" si="406"/>
        <v>0</v>
      </c>
      <c r="S688" s="213">
        <f t="shared" si="406"/>
        <v>0</v>
      </c>
      <c r="T688" s="213">
        <f t="shared" si="406"/>
        <v>0</v>
      </c>
      <c r="U688" s="213">
        <f t="shared" si="406"/>
        <v>0</v>
      </c>
      <c r="V688" s="213">
        <f t="shared" si="406"/>
        <v>0</v>
      </c>
      <c r="W688" s="213">
        <f t="shared" si="406"/>
        <v>0</v>
      </c>
      <c r="X688" s="213">
        <f t="shared" si="406"/>
        <v>0</v>
      </c>
      <c r="Y688" s="213">
        <f t="shared" si="406"/>
        <v>0</v>
      </c>
      <c r="Z688" s="213">
        <f t="shared" si="406"/>
        <v>0</v>
      </c>
      <c r="AA688" s="213">
        <f t="shared" si="406"/>
        <v>0</v>
      </c>
      <c r="AB688" s="213">
        <f t="shared" si="406"/>
        <v>0</v>
      </c>
      <c r="AC688" s="213">
        <f t="shared" si="406"/>
        <v>0</v>
      </c>
      <c r="AD688" s="213">
        <f t="shared" si="406"/>
        <v>0</v>
      </c>
      <c r="AE688" s="213">
        <f t="shared" si="406"/>
        <v>0</v>
      </c>
      <c r="AF688" s="213">
        <f t="shared" si="406"/>
        <v>0</v>
      </c>
      <c r="AG688" s="213">
        <f t="shared" si="406"/>
        <v>0</v>
      </c>
      <c r="AH688" s="213">
        <f t="shared" si="406"/>
        <v>0</v>
      </c>
      <c r="AI688" s="213">
        <f t="shared" si="406"/>
        <v>0</v>
      </c>
      <c r="AJ688" s="213">
        <f t="shared" si="406"/>
        <v>0</v>
      </c>
      <c r="AK688" s="213">
        <f t="shared" si="406"/>
        <v>0</v>
      </c>
      <c r="AL688" s="213">
        <f t="shared" si="406"/>
        <v>0</v>
      </c>
      <c r="AM688" s="213">
        <f t="shared" si="406"/>
        <v>0</v>
      </c>
      <c r="AN688" s="213">
        <f t="shared" si="406"/>
        <v>0</v>
      </c>
      <c r="AO688" s="213">
        <f t="shared" si="406"/>
        <v>0</v>
      </c>
      <c r="AP688" s="213">
        <f t="shared" si="406"/>
        <v>0</v>
      </c>
    </row>
    <row r="689" spans="1:42" x14ac:dyDescent="0.2">
      <c r="A689" s="4">
        <f>A688+1</f>
        <v>2</v>
      </c>
      <c r="B689" s="238">
        <f t="shared" si="405"/>
        <v>0</v>
      </c>
      <c r="C689" s="213">
        <f t="shared" ref="C689:AP689" si="407">IF(C$2&gt;analysis_period,0,IF(C$2=equip3_reserve_freq*$A689,equip3_reserve_cost*system_capacity*1000*(1+inflation_rate/100)^B$2,0))</f>
        <v>0</v>
      </c>
      <c r="D689" s="213">
        <f t="shared" si="407"/>
        <v>0</v>
      </c>
      <c r="E689" s="213">
        <f t="shared" si="407"/>
        <v>0</v>
      </c>
      <c r="F689" s="213">
        <f t="shared" si="407"/>
        <v>0</v>
      </c>
      <c r="G689" s="213">
        <f t="shared" si="407"/>
        <v>0</v>
      </c>
      <c r="H689" s="213">
        <f t="shared" si="407"/>
        <v>0</v>
      </c>
      <c r="I689" s="213">
        <f t="shared" si="407"/>
        <v>0</v>
      </c>
      <c r="J689" s="213">
        <f t="shared" si="407"/>
        <v>0</v>
      </c>
      <c r="K689" s="213">
        <f t="shared" si="407"/>
        <v>0</v>
      </c>
      <c r="L689" s="213">
        <f t="shared" si="407"/>
        <v>0</v>
      </c>
      <c r="M689" s="213">
        <f t="shared" si="407"/>
        <v>0</v>
      </c>
      <c r="N689" s="213">
        <f t="shared" si="407"/>
        <v>0</v>
      </c>
      <c r="O689" s="213">
        <f t="shared" si="407"/>
        <v>0</v>
      </c>
      <c r="P689" s="213">
        <f t="shared" si="407"/>
        <v>0</v>
      </c>
      <c r="Q689" s="213">
        <f t="shared" si="407"/>
        <v>0</v>
      </c>
      <c r="R689" s="213">
        <f t="shared" si="407"/>
        <v>0</v>
      </c>
      <c r="S689" s="213">
        <f t="shared" si="407"/>
        <v>0</v>
      </c>
      <c r="T689" s="213">
        <f t="shared" si="407"/>
        <v>0</v>
      </c>
      <c r="U689" s="213">
        <f t="shared" si="407"/>
        <v>0</v>
      </c>
      <c r="V689" s="213">
        <f t="shared" si="407"/>
        <v>0</v>
      </c>
      <c r="W689" s="213">
        <f t="shared" si="407"/>
        <v>0</v>
      </c>
      <c r="X689" s="213">
        <f t="shared" si="407"/>
        <v>0</v>
      </c>
      <c r="Y689" s="213">
        <f t="shared" si="407"/>
        <v>0</v>
      </c>
      <c r="Z689" s="213">
        <f t="shared" si="407"/>
        <v>0</v>
      </c>
      <c r="AA689" s="213">
        <f t="shared" si="407"/>
        <v>0</v>
      </c>
      <c r="AB689" s="213">
        <f t="shared" si="407"/>
        <v>0</v>
      </c>
      <c r="AC689" s="213">
        <f t="shared" si="407"/>
        <v>0</v>
      </c>
      <c r="AD689" s="213">
        <f t="shared" si="407"/>
        <v>0</v>
      </c>
      <c r="AE689" s="213">
        <f t="shared" si="407"/>
        <v>0</v>
      </c>
      <c r="AF689" s="213">
        <f t="shared" si="407"/>
        <v>0</v>
      </c>
      <c r="AG689" s="213">
        <f t="shared" si="407"/>
        <v>0</v>
      </c>
      <c r="AH689" s="213">
        <f t="shared" si="407"/>
        <v>0</v>
      </c>
      <c r="AI689" s="213">
        <f t="shared" si="407"/>
        <v>0</v>
      </c>
      <c r="AJ689" s="213">
        <f t="shared" si="407"/>
        <v>0</v>
      </c>
      <c r="AK689" s="213">
        <f t="shared" si="407"/>
        <v>0</v>
      </c>
      <c r="AL689" s="213">
        <f t="shared" si="407"/>
        <v>0</v>
      </c>
      <c r="AM689" s="213">
        <f t="shared" si="407"/>
        <v>0</v>
      </c>
      <c r="AN689" s="213">
        <f t="shared" si="407"/>
        <v>0</v>
      </c>
      <c r="AO689" s="213">
        <f t="shared" si="407"/>
        <v>0</v>
      </c>
      <c r="AP689" s="213">
        <f t="shared" si="407"/>
        <v>0</v>
      </c>
    </row>
    <row r="690" spans="1:42" x14ac:dyDescent="0.2">
      <c r="A690" s="4">
        <f t="shared" ref="A690:A697" si="408">A689+1</f>
        <v>3</v>
      </c>
      <c r="B690" s="238">
        <f t="shared" si="405"/>
        <v>0</v>
      </c>
      <c r="C690" s="213">
        <f t="shared" ref="C690:AP690" si="409">IF(C$2&gt;analysis_period,0,IF(C$2=equip3_reserve_freq*$A690,equip3_reserve_cost*system_capacity*1000*(1+inflation_rate/100)^B$2,0))</f>
        <v>0</v>
      </c>
      <c r="D690" s="213">
        <f t="shared" si="409"/>
        <v>0</v>
      </c>
      <c r="E690" s="213">
        <f t="shared" si="409"/>
        <v>0</v>
      </c>
      <c r="F690" s="213">
        <f t="shared" si="409"/>
        <v>0</v>
      </c>
      <c r="G690" s="213">
        <f t="shared" si="409"/>
        <v>0</v>
      </c>
      <c r="H690" s="213">
        <f t="shared" si="409"/>
        <v>0</v>
      </c>
      <c r="I690" s="213">
        <f t="shared" si="409"/>
        <v>0</v>
      </c>
      <c r="J690" s="213">
        <f t="shared" si="409"/>
        <v>0</v>
      </c>
      <c r="K690" s="213">
        <f t="shared" si="409"/>
        <v>0</v>
      </c>
      <c r="L690" s="213">
        <f t="shared" si="409"/>
        <v>0</v>
      </c>
      <c r="M690" s="213">
        <f t="shared" si="409"/>
        <v>0</v>
      </c>
      <c r="N690" s="213">
        <f t="shared" si="409"/>
        <v>0</v>
      </c>
      <c r="O690" s="213">
        <f t="shared" si="409"/>
        <v>0</v>
      </c>
      <c r="P690" s="213">
        <f t="shared" si="409"/>
        <v>0</v>
      </c>
      <c r="Q690" s="213">
        <f t="shared" si="409"/>
        <v>0</v>
      </c>
      <c r="R690" s="213">
        <f t="shared" si="409"/>
        <v>0</v>
      </c>
      <c r="S690" s="213">
        <f t="shared" si="409"/>
        <v>0</v>
      </c>
      <c r="T690" s="213">
        <f t="shared" si="409"/>
        <v>0</v>
      </c>
      <c r="U690" s="213">
        <f t="shared" si="409"/>
        <v>0</v>
      </c>
      <c r="V690" s="213">
        <f t="shared" si="409"/>
        <v>0</v>
      </c>
      <c r="W690" s="213">
        <f t="shared" si="409"/>
        <v>0</v>
      </c>
      <c r="X690" s="213">
        <f t="shared" si="409"/>
        <v>0</v>
      </c>
      <c r="Y690" s="213">
        <f t="shared" si="409"/>
        <v>0</v>
      </c>
      <c r="Z690" s="213">
        <f t="shared" si="409"/>
        <v>0</v>
      </c>
      <c r="AA690" s="213">
        <f t="shared" si="409"/>
        <v>0</v>
      </c>
      <c r="AB690" s="213">
        <f t="shared" si="409"/>
        <v>0</v>
      </c>
      <c r="AC690" s="213">
        <f t="shared" si="409"/>
        <v>0</v>
      </c>
      <c r="AD690" s="213">
        <f t="shared" si="409"/>
        <v>0</v>
      </c>
      <c r="AE690" s="213">
        <f t="shared" si="409"/>
        <v>0</v>
      </c>
      <c r="AF690" s="213">
        <f t="shared" si="409"/>
        <v>0</v>
      </c>
      <c r="AG690" s="213">
        <f t="shared" si="409"/>
        <v>0</v>
      </c>
      <c r="AH690" s="213">
        <f t="shared" si="409"/>
        <v>0</v>
      </c>
      <c r="AI690" s="213">
        <f t="shared" si="409"/>
        <v>0</v>
      </c>
      <c r="AJ690" s="213">
        <f t="shared" si="409"/>
        <v>0</v>
      </c>
      <c r="AK690" s="213">
        <f t="shared" si="409"/>
        <v>0</v>
      </c>
      <c r="AL690" s="213">
        <f t="shared" si="409"/>
        <v>0</v>
      </c>
      <c r="AM690" s="213">
        <f t="shared" si="409"/>
        <v>0</v>
      </c>
      <c r="AN690" s="213">
        <f t="shared" si="409"/>
        <v>0</v>
      </c>
      <c r="AO690" s="213">
        <f t="shared" si="409"/>
        <v>0</v>
      </c>
      <c r="AP690" s="213">
        <f t="shared" si="409"/>
        <v>0</v>
      </c>
    </row>
    <row r="691" spans="1:42" x14ac:dyDescent="0.2">
      <c r="A691" s="4">
        <f t="shared" si="408"/>
        <v>4</v>
      </c>
      <c r="B691" s="238">
        <f t="shared" si="405"/>
        <v>0</v>
      </c>
      <c r="C691" s="213">
        <f t="shared" ref="C691:AP691" si="410">IF(C$2&gt;analysis_period,0,IF(C$2=equip3_reserve_freq*$A691,equip3_reserve_cost*system_capacity*1000*(1+inflation_rate/100)^B$2,0))</f>
        <v>0</v>
      </c>
      <c r="D691" s="213">
        <f t="shared" si="410"/>
        <v>0</v>
      </c>
      <c r="E691" s="213">
        <f t="shared" si="410"/>
        <v>0</v>
      </c>
      <c r="F691" s="213">
        <f t="shared" si="410"/>
        <v>0</v>
      </c>
      <c r="G691" s="213">
        <f t="shared" si="410"/>
        <v>0</v>
      </c>
      <c r="H691" s="213">
        <f t="shared" si="410"/>
        <v>0</v>
      </c>
      <c r="I691" s="213">
        <f t="shared" si="410"/>
        <v>0</v>
      </c>
      <c r="J691" s="213">
        <f t="shared" si="410"/>
        <v>0</v>
      </c>
      <c r="K691" s="213">
        <f t="shared" si="410"/>
        <v>0</v>
      </c>
      <c r="L691" s="213">
        <f t="shared" si="410"/>
        <v>0</v>
      </c>
      <c r="M691" s="213">
        <f t="shared" si="410"/>
        <v>0</v>
      </c>
      <c r="N691" s="213">
        <f t="shared" si="410"/>
        <v>0</v>
      </c>
      <c r="O691" s="213">
        <f t="shared" si="410"/>
        <v>0</v>
      </c>
      <c r="P691" s="213">
        <f t="shared" si="410"/>
        <v>0</v>
      </c>
      <c r="Q691" s="213">
        <f t="shared" si="410"/>
        <v>0</v>
      </c>
      <c r="R691" s="213">
        <f t="shared" si="410"/>
        <v>0</v>
      </c>
      <c r="S691" s="213">
        <f t="shared" si="410"/>
        <v>0</v>
      </c>
      <c r="T691" s="213">
        <f t="shared" si="410"/>
        <v>0</v>
      </c>
      <c r="U691" s="213">
        <f t="shared" si="410"/>
        <v>0</v>
      </c>
      <c r="V691" s="213">
        <f t="shared" si="410"/>
        <v>0</v>
      </c>
      <c r="W691" s="213">
        <f t="shared" si="410"/>
        <v>0</v>
      </c>
      <c r="X691" s="213">
        <f t="shared" si="410"/>
        <v>0</v>
      </c>
      <c r="Y691" s="213">
        <f t="shared" si="410"/>
        <v>0</v>
      </c>
      <c r="Z691" s="213">
        <f t="shared" si="410"/>
        <v>0</v>
      </c>
      <c r="AA691" s="213">
        <f t="shared" si="410"/>
        <v>0</v>
      </c>
      <c r="AB691" s="213">
        <f t="shared" si="410"/>
        <v>0</v>
      </c>
      <c r="AC691" s="213">
        <f t="shared" si="410"/>
        <v>0</v>
      </c>
      <c r="AD691" s="213">
        <f t="shared" si="410"/>
        <v>0</v>
      </c>
      <c r="AE691" s="213">
        <f t="shared" si="410"/>
        <v>0</v>
      </c>
      <c r="AF691" s="213">
        <f t="shared" si="410"/>
        <v>0</v>
      </c>
      <c r="AG691" s="213">
        <f t="shared" si="410"/>
        <v>0</v>
      </c>
      <c r="AH691" s="213">
        <f t="shared" si="410"/>
        <v>0</v>
      </c>
      <c r="AI691" s="213">
        <f t="shared" si="410"/>
        <v>0</v>
      </c>
      <c r="AJ691" s="213">
        <f t="shared" si="410"/>
        <v>0</v>
      </c>
      <c r="AK691" s="213">
        <f t="shared" si="410"/>
        <v>0</v>
      </c>
      <c r="AL691" s="213">
        <f t="shared" si="410"/>
        <v>0</v>
      </c>
      <c r="AM691" s="213">
        <f t="shared" si="410"/>
        <v>0</v>
      </c>
      <c r="AN691" s="213">
        <f t="shared" si="410"/>
        <v>0</v>
      </c>
      <c r="AO691" s="213">
        <f t="shared" si="410"/>
        <v>0</v>
      </c>
      <c r="AP691" s="213">
        <f t="shared" si="410"/>
        <v>0</v>
      </c>
    </row>
    <row r="692" spans="1:42" x14ac:dyDescent="0.2">
      <c r="A692" s="4">
        <f t="shared" si="408"/>
        <v>5</v>
      </c>
      <c r="B692" s="238">
        <f t="shared" si="405"/>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08"/>
        <v>6</v>
      </c>
      <c r="B693" s="238">
        <f t="shared" si="405"/>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08"/>
        <v>7</v>
      </c>
      <c r="B694" s="238">
        <f t="shared" si="405"/>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08"/>
        <v>8</v>
      </c>
      <c r="B695" s="238">
        <f t="shared" si="405"/>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A695+1</f>
        <v>9</v>
      </c>
      <c r="B696" s="238">
        <f t="shared" si="405"/>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08"/>
        <v>10</v>
      </c>
      <c r="B697" s="238">
        <f t="shared" si="405"/>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37" t="s">
        <v>13</v>
      </c>
      <c r="B698" s="28"/>
      <c r="C698" s="217">
        <f>SUM(C688:C697)</f>
        <v>0</v>
      </c>
      <c r="D698" s="217">
        <f t="shared" ref="D698:AP698" si="417">SUM(D688:D697)</f>
        <v>0</v>
      </c>
      <c r="E698" s="217">
        <f t="shared" si="417"/>
        <v>0</v>
      </c>
      <c r="F698" s="217">
        <f t="shared" si="417"/>
        <v>0</v>
      </c>
      <c r="G698" s="217">
        <f t="shared" si="417"/>
        <v>0</v>
      </c>
      <c r="H698" s="217">
        <f t="shared" si="417"/>
        <v>0</v>
      </c>
      <c r="I698" s="217">
        <f t="shared" si="417"/>
        <v>0</v>
      </c>
      <c r="J698" s="217">
        <f t="shared" si="417"/>
        <v>0</v>
      </c>
      <c r="K698" s="217">
        <f t="shared" si="417"/>
        <v>0</v>
      </c>
      <c r="L698" s="217">
        <f t="shared" si="417"/>
        <v>0</v>
      </c>
      <c r="M698" s="217">
        <f t="shared" si="417"/>
        <v>0</v>
      </c>
      <c r="N698" s="217">
        <f t="shared" si="417"/>
        <v>0</v>
      </c>
      <c r="O698" s="217">
        <f t="shared" si="417"/>
        <v>0</v>
      </c>
      <c r="P698" s="217">
        <f t="shared" si="417"/>
        <v>0</v>
      </c>
      <c r="Q698" s="217">
        <f t="shared" si="417"/>
        <v>0</v>
      </c>
      <c r="R698" s="217">
        <f t="shared" si="417"/>
        <v>0</v>
      </c>
      <c r="S698" s="217">
        <f t="shared" si="417"/>
        <v>0</v>
      </c>
      <c r="T698" s="217">
        <f t="shared" si="417"/>
        <v>0</v>
      </c>
      <c r="U698" s="217">
        <f t="shared" si="417"/>
        <v>0</v>
      </c>
      <c r="V698" s="217">
        <f t="shared" si="417"/>
        <v>0</v>
      </c>
      <c r="W698" s="217">
        <f t="shared" si="417"/>
        <v>0</v>
      </c>
      <c r="X698" s="217">
        <f t="shared" si="417"/>
        <v>0</v>
      </c>
      <c r="Y698" s="217">
        <f t="shared" si="417"/>
        <v>0</v>
      </c>
      <c r="Z698" s="217">
        <f t="shared" si="417"/>
        <v>0</v>
      </c>
      <c r="AA698" s="217">
        <f t="shared" si="417"/>
        <v>0</v>
      </c>
      <c r="AB698" s="217">
        <f t="shared" si="417"/>
        <v>0</v>
      </c>
      <c r="AC698" s="217">
        <f t="shared" si="417"/>
        <v>0</v>
      </c>
      <c r="AD698" s="217">
        <f t="shared" si="417"/>
        <v>0</v>
      </c>
      <c r="AE698" s="217">
        <f t="shared" si="417"/>
        <v>0</v>
      </c>
      <c r="AF698" s="217">
        <f t="shared" si="417"/>
        <v>0</v>
      </c>
      <c r="AG698" s="217">
        <f t="shared" si="417"/>
        <v>0</v>
      </c>
      <c r="AH698" s="217">
        <f t="shared" si="417"/>
        <v>0</v>
      </c>
      <c r="AI698" s="217">
        <f t="shared" si="417"/>
        <v>0</v>
      </c>
      <c r="AJ698" s="217">
        <f t="shared" si="417"/>
        <v>0</v>
      </c>
      <c r="AK698" s="217">
        <f t="shared" si="417"/>
        <v>0</v>
      </c>
      <c r="AL698" s="217">
        <f t="shared" si="417"/>
        <v>0</v>
      </c>
      <c r="AM698" s="217">
        <f t="shared" si="417"/>
        <v>0</v>
      </c>
      <c r="AN698" s="217">
        <f t="shared" si="417"/>
        <v>0</v>
      </c>
      <c r="AO698" s="217">
        <f t="shared" si="417"/>
        <v>0</v>
      </c>
      <c r="AP698" s="217">
        <f t="shared" si="417"/>
        <v>0</v>
      </c>
    </row>
    <row r="699" spans="1:42" s="122" customFormat="1" x14ac:dyDescent="0.2">
      <c r="A699" s="4" t="s">
        <v>315</v>
      </c>
      <c r="G699" s="203"/>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row>
    <row r="700" spans="1:42" x14ac:dyDescent="0.2">
      <c r="A700" s="4">
        <v>1</v>
      </c>
      <c r="B700" s="238">
        <f t="shared" ref="B700:B709" si="418">SUM(C700:AP700)</f>
        <v>0</v>
      </c>
      <c r="C700" s="213">
        <f t="shared" ref="C700:AP700" si="419">IF(C$2&lt;=equip3_reserve_freq*$A$688,$B$688/(equip3_reserve_freq),0)</f>
        <v>0</v>
      </c>
      <c r="D700" s="213">
        <f t="shared" si="419"/>
        <v>0</v>
      </c>
      <c r="E700" s="213">
        <f t="shared" si="419"/>
        <v>0</v>
      </c>
      <c r="F700" s="213">
        <f t="shared" si="419"/>
        <v>0</v>
      </c>
      <c r="G700" s="213">
        <f t="shared" si="419"/>
        <v>0</v>
      </c>
      <c r="H700" s="213">
        <f t="shared" si="419"/>
        <v>0</v>
      </c>
      <c r="I700" s="213">
        <f t="shared" si="419"/>
        <v>0</v>
      </c>
      <c r="J700" s="213">
        <f t="shared" si="419"/>
        <v>0</v>
      </c>
      <c r="K700" s="213">
        <f t="shared" si="419"/>
        <v>0</v>
      </c>
      <c r="L700" s="213">
        <f t="shared" si="419"/>
        <v>0</v>
      </c>
      <c r="M700" s="213">
        <f t="shared" si="419"/>
        <v>0</v>
      </c>
      <c r="N700" s="213">
        <f t="shared" si="419"/>
        <v>0</v>
      </c>
      <c r="O700" s="213">
        <f t="shared" si="419"/>
        <v>0</v>
      </c>
      <c r="P700" s="213">
        <f t="shared" si="419"/>
        <v>0</v>
      </c>
      <c r="Q700" s="213">
        <f t="shared" si="419"/>
        <v>0</v>
      </c>
      <c r="R700" s="213">
        <f t="shared" si="419"/>
        <v>0</v>
      </c>
      <c r="S700" s="213">
        <f t="shared" si="419"/>
        <v>0</v>
      </c>
      <c r="T700" s="213">
        <f t="shared" si="419"/>
        <v>0</v>
      </c>
      <c r="U700" s="213">
        <f t="shared" si="419"/>
        <v>0</v>
      </c>
      <c r="V700" s="213">
        <f t="shared" si="419"/>
        <v>0</v>
      </c>
      <c r="W700" s="213">
        <f t="shared" si="419"/>
        <v>0</v>
      </c>
      <c r="X700" s="213">
        <f t="shared" si="419"/>
        <v>0</v>
      </c>
      <c r="Y700" s="213">
        <f t="shared" si="419"/>
        <v>0</v>
      </c>
      <c r="Z700" s="213">
        <f t="shared" si="419"/>
        <v>0</v>
      </c>
      <c r="AA700" s="213">
        <f t="shared" si="419"/>
        <v>0</v>
      </c>
      <c r="AB700" s="213">
        <f t="shared" si="419"/>
        <v>0</v>
      </c>
      <c r="AC700" s="213">
        <f t="shared" si="419"/>
        <v>0</v>
      </c>
      <c r="AD700" s="213">
        <f t="shared" si="419"/>
        <v>0</v>
      </c>
      <c r="AE700" s="213">
        <f t="shared" si="419"/>
        <v>0</v>
      </c>
      <c r="AF700" s="213">
        <f t="shared" si="419"/>
        <v>0</v>
      </c>
      <c r="AG700" s="213">
        <f t="shared" si="419"/>
        <v>0</v>
      </c>
      <c r="AH700" s="213">
        <f t="shared" si="419"/>
        <v>0</v>
      </c>
      <c r="AI700" s="213">
        <f t="shared" si="419"/>
        <v>0</v>
      </c>
      <c r="AJ700" s="213">
        <f t="shared" si="419"/>
        <v>0</v>
      </c>
      <c r="AK700" s="213">
        <f t="shared" si="419"/>
        <v>0</v>
      </c>
      <c r="AL700" s="213">
        <f t="shared" si="419"/>
        <v>0</v>
      </c>
      <c r="AM700" s="213">
        <f t="shared" si="419"/>
        <v>0</v>
      </c>
      <c r="AN700" s="213">
        <f t="shared" si="419"/>
        <v>0</v>
      </c>
      <c r="AO700" s="213">
        <f t="shared" si="419"/>
        <v>0</v>
      </c>
      <c r="AP700" s="213">
        <f t="shared" si="419"/>
        <v>0</v>
      </c>
    </row>
    <row r="701" spans="1:42" x14ac:dyDescent="0.2">
      <c r="A701" s="4">
        <f>A700+1</f>
        <v>2</v>
      </c>
      <c r="B701" s="238">
        <f t="shared" si="418"/>
        <v>0</v>
      </c>
      <c r="C701" s="213">
        <f t="shared" ref="C701:AP701" si="420">IF(AND(C$2&gt;equip3_reserve_freq*$A688,C$2&lt;=equip3_reserve_freq*$A689),$B689/(equip3_reserve_freq),0)</f>
        <v>0</v>
      </c>
      <c r="D701" s="213">
        <f t="shared" si="420"/>
        <v>0</v>
      </c>
      <c r="E701" s="213">
        <f t="shared" si="420"/>
        <v>0</v>
      </c>
      <c r="F701" s="213">
        <f t="shared" si="420"/>
        <v>0</v>
      </c>
      <c r="G701" s="213">
        <f t="shared" si="420"/>
        <v>0</v>
      </c>
      <c r="H701" s="213">
        <f t="shared" si="420"/>
        <v>0</v>
      </c>
      <c r="I701" s="213">
        <f t="shared" si="420"/>
        <v>0</v>
      </c>
      <c r="J701" s="213">
        <f t="shared" si="420"/>
        <v>0</v>
      </c>
      <c r="K701" s="213">
        <f t="shared" si="420"/>
        <v>0</v>
      </c>
      <c r="L701" s="213">
        <f t="shared" si="420"/>
        <v>0</v>
      </c>
      <c r="M701" s="213">
        <f t="shared" si="420"/>
        <v>0</v>
      </c>
      <c r="N701" s="213">
        <f t="shared" si="420"/>
        <v>0</v>
      </c>
      <c r="O701" s="213">
        <f t="shared" si="420"/>
        <v>0</v>
      </c>
      <c r="P701" s="213">
        <f t="shared" si="420"/>
        <v>0</v>
      </c>
      <c r="Q701" s="213">
        <f t="shared" si="420"/>
        <v>0</v>
      </c>
      <c r="R701" s="213">
        <f t="shared" si="420"/>
        <v>0</v>
      </c>
      <c r="S701" s="213">
        <f t="shared" si="420"/>
        <v>0</v>
      </c>
      <c r="T701" s="213">
        <f t="shared" si="420"/>
        <v>0</v>
      </c>
      <c r="U701" s="213">
        <f t="shared" si="420"/>
        <v>0</v>
      </c>
      <c r="V701" s="213">
        <f t="shared" si="420"/>
        <v>0</v>
      </c>
      <c r="W701" s="213">
        <f t="shared" si="420"/>
        <v>0</v>
      </c>
      <c r="X701" s="213">
        <f t="shared" si="420"/>
        <v>0</v>
      </c>
      <c r="Y701" s="213">
        <f t="shared" si="420"/>
        <v>0</v>
      </c>
      <c r="Z701" s="213">
        <f t="shared" si="420"/>
        <v>0</v>
      </c>
      <c r="AA701" s="213">
        <f t="shared" si="420"/>
        <v>0</v>
      </c>
      <c r="AB701" s="213">
        <f t="shared" si="420"/>
        <v>0</v>
      </c>
      <c r="AC701" s="213">
        <f t="shared" si="420"/>
        <v>0</v>
      </c>
      <c r="AD701" s="213">
        <f t="shared" si="420"/>
        <v>0</v>
      </c>
      <c r="AE701" s="213">
        <f t="shared" si="420"/>
        <v>0</v>
      </c>
      <c r="AF701" s="213">
        <f t="shared" si="420"/>
        <v>0</v>
      </c>
      <c r="AG701" s="213">
        <f t="shared" si="420"/>
        <v>0</v>
      </c>
      <c r="AH701" s="213">
        <f t="shared" si="420"/>
        <v>0</v>
      </c>
      <c r="AI701" s="213">
        <f t="shared" si="420"/>
        <v>0</v>
      </c>
      <c r="AJ701" s="213">
        <f t="shared" si="420"/>
        <v>0</v>
      </c>
      <c r="AK701" s="213">
        <f t="shared" si="420"/>
        <v>0</v>
      </c>
      <c r="AL701" s="213">
        <f t="shared" si="420"/>
        <v>0</v>
      </c>
      <c r="AM701" s="213">
        <f t="shared" si="420"/>
        <v>0</v>
      </c>
      <c r="AN701" s="213">
        <f t="shared" si="420"/>
        <v>0</v>
      </c>
      <c r="AO701" s="213">
        <f t="shared" si="420"/>
        <v>0</v>
      </c>
      <c r="AP701" s="213">
        <f t="shared" si="420"/>
        <v>0</v>
      </c>
    </row>
    <row r="702" spans="1:42" x14ac:dyDescent="0.2">
      <c r="A702" s="4">
        <f t="shared" ref="A702:A707" si="421">A701+1</f>
        <v>3</v>
      </c>
      <c r="B702" s="238">
        <f t="shared" si="418"/>
        <v>0</v>
      </c>
      <c r="C702" s="213">
        <f t="shared" ref="C702:AP702" si="422">IF(AND(C$2&gt;equip3_reserve_freq*$A689,C$2&lt;=equip3_reserve_freq*$A690),$B690/(equip3_reserve_freq),0)</f>
        <v>0</v>
      </c>
      <c r="D702" s="213">
        <f t="shared" si="422"/>
        <v>0</v>
      </c>
      <c r="E702" s="213">
        <f t="shared" si="422"/>
        <v>0</v>
      </c>
      <c r="F702" s="213">
        <f t="shared" si="422"/>
        <v>0</v>
      </c>
      <c r="G702" s="213">
        <f t="shared" si="422"/>
        <v>0</v>
      </c>
      <c r="H702" s="213">
        <f t="shared" si="422"/>
        <v>0</v>
      </c>
      <c r="I702" s="213">
        <f t="shared" si="422"/>
        <v>0</v>
      </c>
      <c r="J702" s="213">
        <f t="shared" si="422"/>
        <v>0</v>
      </c>
      <c r="K702" s="213">
        <f t="shared" si="422"/>
        <v>0</v>
      </c>
      <c r="L702" s="213">
        <f t="shared" si="422"/>
        <v>0</v>
      </c>
      <c r="M702" s="213">
        <f t="shared" si="422"/>
        <v>0</v>
      </c>
      <c r="N702" s="213">
        <f t="shared" si="422"/>
        <v>0</v>
      </c>
      <c r="O702" s="213">
        <f t="shared" si="422"/>
        <v>0</v>
      </c>
      <c r="P702" s="213">
        <f t="shared" si="422"/>
        <v>0</v>
      </c>
      <c r="Q702" s="213">
        <f t="shared" si="422"/>
        <v>0</v>
      </c>
      <c r="R702" s="213">
        <f t="shared" si="422"/>
        <v>0</v>
      </c>
      <c r="S702" s="213">
        <f t="shared" si="422"/>
        <v>0</v>
      </c>
      <c r="T702" s="213">
        <f t="shared" si="422"/>
        <v>0</v>
      </c>
      <c r="U702" s="213">
        <f t="shared" si="422"/>
        <v>0</v>
      </c>
      <c r="V702" s="213">
        <f t="shared" si="422"/>
        <v>0</v>
      </c>
      <c r="W702" s="213">
        <f t="shared" si="422"/>
        <v>0</v>
      </c>
      <c r="X702" s="213">
        <f t="shared" si="422"/>
        <v>0</v>
      </c>
      <c r="Y702" s="213">
        <f t="shared" si="422"/>
        <v>0</v>
      </c>
      <c r="Z702" s="213">
        <f t="shared" si="422"/>
        <v>0</v>
      </c>
      <c r="AA702" s="213">
        <f t="shared" si="422"/>
        <v>0</v>
      </c>
      <c r="AB702" s="213">
        <f t="shared" si="422"/>
        <v>0</v>
      </c>
      <c r="AC702" s="213">
        <f t="shared" si="422"/>
        <v>0</v>
      </c>
      <c r="AD702" s="213">
        <f t="shared" si="422"/>
        <v>0</v>
      </c>
      <c r="AE702" s="213">
        <f t="shared" si="422"/>
        <v>0</v>
      </c>
      <c r="AF702" s="213">
        <f t="shared" si="422"/>
        <v>0</v>
      </c>
      <c r="AG702" s="213">
        <f t="shared" si="422"/>
        <v>0</v>
      </c>
      <c r="AH702" s="213">
        <f t="shared" si="422"/>
        <v>0</v>
      </c>
      <c r="AI702" s="213">
        <f t="shared" si="422"/>
        <v>0</v>
      </c>
      <c r="AJ702" s="213">
        <f t="shared" si="422"/>
        <v>0</v>
      </c>
      <c r="AK702" s="213">
        <f t="shared" si="422"/>
        <v>0</v>
      </c>
      <c r="AL702" s="213">
        <f t="shared" si="422"/>
        <v>0</v>
      </c>
      <c r="AM702" s="213">
        <f t="shared" si="422"/>
        <v>0</v>
      </c>
      <c r="AN702" s="213">
        <f t="shared" si="422"/>
        <v>0</v>
      </c>
      <c r="AO702" s="213">
        <f t="shared" si="422"/>
        <v>0</v>
      </c>
      <c r="AP702" s="213">
        <f t="shared" si="422"/>
        <v>0</v>
      </c>
    </row>
    <row r="703" spans="1:42" x14ac:dyDescent="0.2">
      <c r="A703" s="4">
        <f t="shared" si="421"/>
        <v>4</v>
      </c>
      <c r="B703" s="238">
        <f t="shared" si="418"/>
        <v>0</v>
      </c>
      <c r="C703" s="213">
        <f t="shared" ref="C703:AP703" si="423">IF(AND(C$2&gt;equip3_reserve_freq*$A690,C$2&lt;=equip3_reserve_freq*$A691),$B691/(equip3_reserve_freq),0)</f>
        <v>0</v>
      </c>
      <c r="D703" s="213">
        <f t="shared" si="423"/>
        <v>0</v>
      </c>
      <c r="E703" s="213">
        <f t="shared" si="423"/>
        <v>0</v>
      </c>
      <c r="F703" s="213">
        <f t="shared" si="423"/>
        <v>0</v>
      </c>
      <c r="G703" s="213">
        <f t="shared" si="423"/>
        <v>0</v>
      </c>
      <c r="H703" s="213">
        <f t="shared" si="423"/>
        <v>0</v>
      </c>
      <c r="I703" s="213">
        <f t="shared" si="423"/>
        <v>0</v>
      </c>
      <c r="J703" s="213">
        <f t="shared" si="423"/>
        <v>0</v>
      </c>
      <c r="K703" s="213">
        <f t="shared" si="423"/>
        <v>0</v>
      </c>
      <c r="L703" s="213">
        <f t="shared" si="423"/>
        <v>0</v>
      </c>
      <c r="M703" s="213">
        <f t="shared" si="423"/>
        <v>0</v>
      </c>
      <c r="N703" s="213">
        <f t="shared" si="423"/>
        <v>0</v>
      </c>
      <c r="O703" s="213">
        <f t="shared" si="423"/>
        <v>0</v>
      </c>
      <c r="P703" s="213">
        <f t="shared" si="423"/>
        <v>0</v>
      </c>
      <c r="Q703" s="213">
        <f t="shared" si="423"/>
        <v>0</v>
      </c>
      <c r="R703" s="213">
        <f t="shared" si="423"/>
        <v>0</v>
      </c>
      <c r="S703" s="213">
        <f t="shared" si="423"/>
        <v>0</v>
      </c>
      <c r="T703" s="213">
        <f t="shared" si="423"/>
        <v>0</v>
      </c>
      <c r="U703" s="213">
        <f t="shared" si="423"/>
        <v>0</v>
      </c>
      <c r="V703" s="213">
        <f t="shared" si="423"/>
        <v>0</v>
      </c>
      <c r="W703" s="213">
        <f t="shared" si="423"/>
        <v>0</v>
      </c>
      <c r="X703" s="213">
        <f t="shared" si="423"/>
        <v>0</v>
      </c>
      <c r="Y703" s="213">
        <f t="shared" si="423"/>
        <v>0</v>
      </c>
      <c r="Z703" s="213">
        <f t="shared" si="423"/>
        <v>0</v>
      </c>
      <c r="AA703" s="213">
        <f t="shared" si="423"/>
        <v>0</v>
      </c>
      <c r="AB703" s="213">
        <f t="shared" si="423"/>
        <v>0</v>
      </c>
      <c r="AC703" s="213">
        <f t="shared" si="423"/>
        <v>0</v>
      </c>
      <c r="AD703" s="213">
        <f t="shared" si="423"/>
        <v>0</v>
      </c>
      <c r="AE703" s="213">
        <f t="shared" si="423"/>
        <v>0</v>
      </c>
      <c r="AF703" s="213">
        <f t="shared" si="423"/>
        <v>0</v>
      </c>
      <c r="AG703" s="213">
        <f t="shared" si="423"/>
        <v>0</v>
      </c>
      <c r="AH703" s="213">
        <f t="shared" si="423"/>
        <v>0</v>
      </c>
      <c r="AI703" s="213">
        <f t="shared" si="423"/>
        <v>0</v>
      </c>
      <c r="AJ703" s="213">
        <f t="shared" si="423"/>
        <v>0</v>
      </c>
      <c r="AK703" s="213">
        <f t="shared" si="423"/>
        <v>0</v>
      </c>
      <c r="AL703" s="213">
        <f t="shared" si="423"/>
        <v>0</v>
      </c>
      <c r="AM703" s="213">
        <f t="shared" si="423"/>
        <v>0</v>
      </c>
      <c r="AN703" s="213">
        <f t="shared" si="423"/>
        <v>0</v>
      </c>
      <c r="AO703" s="213">
        <f t="shared" si="423"/>
        <v>0</v>
      </c>
      <c r="AP703" s="213">
        <f t="shared" si="423"/>
        <v>0</v>
      </c>
    </row>
    <row r="704" spans="1:42" x14ac:dyDescent="0.2">
      <c r="A704" s="4">
        <f t="shared" si="421"/>
        <v>5</v>
      </c>
      <c r="B704" s="238">
        <f t="shared" si="418"/>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1"/>
        <v>6</v>
      </c>
      <c r="B705" s="238">
        <f t="shared" si="418"/>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1"/>
        <v>7</v>
      </c>
      <c r="B706" s="238">
        <f t="shared" si="418"/>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1"/>
        <v>8</v>
      </c>
      <c r="B707" s="238">
        <f t="shared" si="418"/>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A707+1</f>
        <v>9</v>
      </c>
      <c r="B708" s="238">
        <f t="shared" si="418"/>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ref="A709" si="429">A708+1</f>
        <v>10</v>
      </c>
      <c r="B709" s="238">
        <f t="shared" si="418"/>
        <v>0</v>
      </c>
      <c r="C709" s="218">
        <f t="shared" ref="C709:AP709" si="430">IF(AND(C$2&gt;equip3_reserve_freq*$A696,C$2&lt;=equip3_reserve_freq*$A697),$B697/(equip3_reserve_freq),0)</f>
        <v>0</v>
      </c>
      <c r="D709" s="218">
        <f t="shared" si="430"/>
        <v>0</v>
      </c>
      <c r="E709" s="218">
        <f t="shared" si="430"/>
        <v>0</v>
      </c>
      <c r="F709" s="218">
        <f t="shared" si="430"/>
        <v>0</v>
      </c>
      <c r="G709" s="218">
        <f t="shared" si="430"/>
        <v>0</v>
      </c>
      <c r="H709" s="218">
        <f t="shared" si="430"/>
        <v>0</v>
      </c>
      <c r="I709" s="218">
        <f t="shared" si="430"/>
        <v>0</v>
      </c>
      <c r="J709" s="218">
        <f t="shared" si="430"/>
        <v>0</v>
      </c>
      <c r="K709" s="218">
        <f t="shared" si="430"/>
        <v>0</v>
      </c>
      <c r="L709" s="218">
        <f t="shared" si="430"/>
        <v>0</v>
      </c>
      <c r="M709" s="218">
        <f t="shared" si="430"/>
        <v>0</v>
      </c>
      <c r="N709" s="218">
        <f t="shared" si="430"/>
        <v>0</v>
      </c>
      <c r="O709" s="218">
        <f t="shared" si="430"/>
        <v>0</v>
      </c>
      <c r="P709" s="218">
        <f t="shared" si="430"/>
        <v>0</v>
      </c>
      <c r="Q709" s="218">
        <f t="shared" si="430"/>
        <v>0</v>
      </c>
      <c r="R709" s="218">
        <f t="shared" si="430"/>
        <v>0</v>
      </c>
      <c r="S709" s="218">
        <f t="shared" si="430"/>
        <v>0</v>
      </c>
      <c r="T709" s="218">
        <f t="shared" si="430"/>
        <v>0</v>
      </c>
      <c r="U709" s="218">
        <f t="shared" si="430"/>
        <v>0</v>
      </c>
      <c r="V709" s="218">
        <f t="shared" si="430"/>
        <v>0</v>
      </c>
      <c r="W709" s="218">
        <f t="shared" si="430"/>
        <v>0</v>
      </c>
      <c r="X709" s="218">
        <f t="shared" si="430"/>
        <v>0</v>
      </c>
      <c r="Y709" s="218">
        <f t="shared" si="430"/>
        <v>0</v>
      </c>
      <c r="Z709" s="218">
        <f t="shared" si="430"/>
        <v>0</v>
      </c>
      <c r="AA709" s="218">
        <f t="shared" si="430"/>
        <v>0</v>
      </c>
      <c r="AB709" s="218">
        <f t="shared" si="430"/>
        <v>0</v>
      </c>
      <c r="AC709" s="218">
        <f t="shared" si="430"/>
        <v>0</v>
      </c>
      <c r="AD709" s="218">
        <f t="shared" si="430"/>
        <v>0</v>
      </c>
      <c r="AE709" s="218">
        <f t="shared" si="430"/>
        <v>0</v>
      </c>
      <c r="AF709" s="218">
        <f t="shared" si="430"/>
        <v>0</v>
      </c>
      <c r="AG709" s="218">
        <f t="shared" si="430"/>
        <v>0</v>
      </c>
      <c r="AH709" s="218">
        <f t="shared" si="430"/>
        <v>0</v>
      </c>
      <c r="AI709" s="218">
        <f t="shared" si="430"/>
        <v>0</v>
      </c>
      <c r="AJ709" s="218">
        <f t="shared" si="430"/>
        <v>0</v>
      </c>
      <c r="AK709" s="218">
        <f t="shared" si="430"/>
        <v>0</v>
      </c>
      <c r="AL709" s="218">
        <f t="shared" si="430"/>
        <v>0</v>
      </c>
      <c r="AM709" s="218">
        <f t="shared" si="430"/>
        <v>0</v>
      </c>
      <c r="AN709" s="218">
        <f t="shared" si="430"/>
        <v>0</v>
      </c>
      <c r="AO709" s="218">
        <f t="shared" si="430"/>
        <v>0</v>
      </c>
      <c r="AP709" s="218">
        <f t="shared" si="430"/>
        <v>0</v>
      </c>
    </row>
    <row r="710" spans="1:42" x14ac:dyDescent="0.2">
      <c r="A710" s="37" t="s">
        <v>13</v>
      </c>
      <c r="B710" s="28"/>
      <c r="C710" s="217">
        <f>SUM(C700:C709)</f>
        <v>0</v>
      </c>
      <c r="D710" s="217">
        <f t="shared" ref="D710:AP710" si="431">SUM(D700:D709)</f>
        <v>0</v>
      </c>
      <c r="E710" s="217">
        <f t="shared" si="431"/>
        <v>0</v>
      </c>
      <c r="F710" s="217">
        <f t="shared" si="431"/>
        <v>0</v>
      </c>
      <c r="G710" s="217">
        <f t="shared" si="431"/>
        <v>0</v>
      </c>
      <c r="H710" s="217">
        <f t="shared" si="431"/>
        <v>0</v>
      </c>
      <c r="I710" s="217">
        <f t="shared" si="431"/>
        <v>0</v>
      </c>
      <c r="J710" s="217">
        <f t="shared" si="431"/>
        <v>0</v>
      </c>
      <c r="K710" s="217">
        <f t="shared" si="431"/>
        <v>0</v>
      </c>
      <c r="L710" s="217">
        <f t="shared" si="431"/>
        <v>0</v>
      </c>
      <c r="M710" s="217">
        <f t="shared" si="431"/>
        <v>0</v>
      </c>
      <c r="N710" s="217">
        <f t="shared" si="431"/>
        <v>0</v>
      </c>
      <c r="O710" s="217">
        <f t="shared" si="431"/>
        <v>0</v>
      </c>
      <c r="P710" s="217">
        <f t="shared" si="431"/>
        <v>0</v>
      </c>
      <c r="Q710" s="217">
        <f t="shared" si="431"/>
        <v>0</v>
      </c>
      <c r="R710" s="217">
        <f t="shared" si="431"/>
        <v>0</v>
      </c>
      <c r="S710" s="217">
        <f t="shared" si="431"/>
        <v>0</v>
      </c>
      <c r="T710" s="217">
        <f t="shared" si="431"/>
        <v>0</v>
      </c>
      <c r="U710" s="217">
        <f t="shared" si="431"/>
        <v>0</v>
      </c>
      <c r="V710" s="217">
        <f t="shared" si="431"/>
        <v>0</v>
      </c>
      <c r="W710" s="217">
        <f t="shared" si="431"/>
        <v>0</v>
      </c>
      <c r="X710" s="217">
        <f t="shared" si="431"/>
        <v>0</v>
      </c>
      <c r="Y710" s="217">
        <f t="shared" si="431"/>
        <v>0</v>
      </c>
      <c r="Z710" s="217">
        <f t="shared" si="431"/>
        <v>0</v>
      </c>
      <c r="AA710" s="217">
        <f t="shared" si="431"/>
        <v>0</v>
      </c>
      <c r="AB710" s="217">
        <f t="shared" si="431"/>
        <v>0</v>
      </c>
      <c r="AC710" s="217">
        <f t="shared" si="431"/>
        <v>0</v>
      </c>
      <c r="AD710" s="217">
        <f t="shared" si="431"/>
        <v>0</v>
      </c>
      <c r="AE710" s="217">
        <f t="shared" si="431"/>
        <v>0</v>
      </c>
      <c r="AF710" s="217">
        <f t="shared" si="431"/>
        <v>0</v>
      </c>
      <c r="AG710" s="217">
        <f t="shared" si="431"/>
        <v>0</v>
      </c>
      <c r="AH710" s="217">
        <f t="shared" si="431"/>
        <v>0</v>
      </c>
      <c r="AI710" s="217">
        <f t="shared" si="431"/>
        <v>0</v>
      </c>
      <c r="AJ710" s="217">
        <f t="shared" si="431"/>
        <v>0</v>
      </c>
      <c r="AK710" s="217">
        <f t="shared" si="431"/>
        <v>0</v>
      </c>
      <c r="AL710" s="217">
        <f t="shared" si="431"/>
        <v>0</v>
      </c>
      <c r="AM710" s="217">
        <f t="shared" si="431"/>
        <v>0</v>
      </c>
      <c r="AN710" s="217">
        <f t="shared" si="431"/>
        <v>0</v>
      </c>
      <c r="AO710" s="217">
        <f t="shared" si="431"/>
        <v>0</v>
      </c>
      <c r="AP710" s="217">
        <f t="shared" si="431"/>
        <v>0</v>
      </c>
    </row>
    <row r="711" spans="1:42" s="122" customFormat="1" x14ac:dyDescent="0.2">
      <c r="A711" s="4"/>
      <c r="B711" s="203"/>
    </row>
    <row r="712" spans="1:42" s="122" customFormat="1" x14ac:dyDescent="0.2">
      <c r="A712" s="4" t="s">
        <v>316</v>
      </c>
      <c r="B712" s="203"/>
    </row>
    <row r="713" spans="1:42" x14ac:dyDescent="0.2">
      <c r="A713" s="27" t="s">
        <v>317</v>
      </c>
      <c r="B713" s="217">
        <f>B602+B608+B614+B620+B652+B684</f>
        <v>0</v>
      </c>
      <c r="C713" s="217">
        <f t="shared" ref="C713:AP713" si="432">C602+C608+C614+C620+C652+C684</f>
        <v>0</v>
      </c>
      <c r="D713" s="217">
        <f t="shared" si="432"/>
        <v>0</v>
      </c>
      <c r="E713" s="217">
        <f t="shared" si="432"/>
        <v>0</v>
      </c>
      <c r="F713" s="217">
        <f t="shared" si="432"/>
        <v>0</v>
      </c>
      <c r="G713" s="217">
        <f t="shared" si="432"/>
        <v>0</v>
      </c>
      <c r="H713" s="217">
        <f t="shared" si="432"/>
        <v>0</v>
      </c>
      <c r="I713" s="217">
        <f t="shared" si="432"/>
        <v>0</v>
      </c>
      <c r="J713" s="217">
        <f t="shared" si="432"/>
        <v>0</v>
      </c>
      <c r="K713" s="217">
        <f t="shared" si="432"/>
        <v>0</v>
      </c>
      <c r="L713" s="217">
        <f t="shared" si="432"/>
        <v>0</v>
      </c>
      <c r="M713" s="217">
        <f t="shared" si="432"/>
        <v>0</v>
      </c>
      <c r="N713" s="217">
        <f t="shared" si="432"/>
        <v>0</v>
      </c>
      <c r="O713" s="217">
        <f t="shared" si="432"/>
        <v>0</v>
      </c>
      <c r="P713" s="217">
        <f t="shared" si="432"/>
        <v>0</v>
      </c>
      <c r="Q713" s="217">
        <f t="shared" si="432"/>
        <v>0</v>
      </c>
      <c r="R713" s="217">
        <f t="shared" si="432"/>
        <v>0</v>
      </c>
      <c r="S713" s="217">
        <f t="shared" si="432"/>
        <v>0</v>
      </c>
      <c r="T713" s="217">
        <f t="shared" si="432"/>
        <v>0</v>
      </c>
      <c r="U713" s="217">
        <f t="shared" si="432"/>
        <v>0</v>
      </c>
      <c r="V713" s="217">
        <f t="shared" si="432"/>
        <v>0</v>
      </c>
      <c r="W713" s="217">
        <f t="shared" si="432"/>
        <v>0</v>
      </c>
      <c r="X713" s="217">
        <f t="shared" si="432"/>
        <v>0</v>
      </c>
      <c r="Y713" s="217">
        <f t="shared" si="432"/>
        <v>0</v>
      </c>
      <c r="Z713" s="217">
        <f t="shared" si="432"/>
        <v>0</v>
      </c>
      <c r="AA713" s="217">
        <f t="shared" si="432"/>
        <v>0</v>
      </c>
      <c r="AB713" s="217">
        <f t="shared" si="432"/>
        <v>0</v>
      </c>
      <c r="AC713" s="217">
        <f t="shared" si="432"/>
        <v>0</v>
      </c>
      <c r="AD713" s="217">
        <f t="shared" si="432"/>
        <v>0</v>
      </c>
      <c r="AE713" s="217">
        <f t="shared" si="432"/>
        <v>0</v>
      </c>
      <c r="AF713" s="217">
        <f t="shared" si="432"/>
        <v>0</v>
      </c>
      <c r="AG713" s="217">
        <f t="shared" si="432"/>
        <v>0</v>
      </c>
      <c r="AH713" s="217">
        <f t="shared" si="432"/>
        <v>0</v>
      </c>
      <c r="AI713" s="217">
        <f t="shared" si="432"/>
        <v>0</v>
      </c>
      <c r="AJ713" s="217">
        <f t="shared" si="432"/>
        <v>0</v>
      </c>
      <c r="AK713" s="217">
        <f t="shared" si="432"/>
        <v>0</v>
      </c>
      <c r="AL713" s="217">
        <f t="shared" si="432"/>
        <v>0</v>
      </c>
      <c r="AM713" s="217">
        <f t="shared" si="432"/>
        <v>0</v>
      </c>
      <c r="AN713" s="217">
        <f t="shared" si="432"/>
        <v>0</v>
      </c>
      <c r="AO713" s="217">
        <f t="shared" si="432"/>
        <v>0</v>
      </c>
      <c r="AP713" s="217">
        <f t="shared" si="432"/>
        <v>0</v>
      </c>
    </row>
    <row r="714" spans="1:42" x14ac:dyDescent="0.2">
      <c r="A714" s="27" t="s">
        <v>316</v>
      </c>
      <c r="B714" s="213"/>
      <c r="C714" s="217">
        <f t="shared" ref="C714:AP714" si="433">IF(C$2&lt;=analysis_period,B713*reserves_interest/100,0)</f>
        <v>0</v>
      </c>
      <c r="D714" s="217">
        <f t="shared" si="433"/>
        <v>0</v>
      </c>
      <c r="E714" s="217">
        <f t="shared" si="433"/>
        <v>0</v>
      </c>
      <c r="F714" s="217">
        <f t="shared" si="433"/>
        <v>0</v>
      </c>
      <c r="G714" s="217">
        <f t="shared" si="433"/>
        <v>0</v>
      </c>
      <c r="H714" s="217">
        <f t="shared" si="433"/>
        <v>0</v>
      </c>
      <c r="I714" s="217">
        <f t="shared" si="433"/>
        <v>0</v>
      </c>
      <c r="J714" s="217">
        <f t="shared" si="433"/>
        <v>0</v>
      </c>
      <c r="K714" s="217">
        <f t="shared" si="433"/>
        <v>0</v>
      </c>
      <c r="L714" s="217">
        <f t="shared" si="433"/>
        <v>0</v>
      </c>
      <c r="M714" s="217">
        <f t="shared" si="433"/>
        <v>0</v>
      </c>
      <c r="N714" s="217">
        <f t="shared" si="433"/>
        <v>0</v>
      </c>
      <c r="O714" s="217">
        <f t="shared" si="433"/>
        <v>0</v>
      </c>
      <c r="P714" s="217">
        <f t="shared" si="433"/>
        <v>0</v>
      </c>
      <c r="Q714" s="217">
        <f t="shared" si="433"/>
        <v>0</v>
      </c>
      <c r="R714" s="217">
        <f t="shared" si="433"/>
        <v>0</v>
      </c>
      <c r="S714" s="217">
        <f t="shared" si="433"/>
        <v>0</v>
      </c>
      <c r="T714" s="217">
        <f t="shared" si="433"/>
        <v>0</v>
      </c>
      <c r="U714" s="217">
        <f t="shared" si="433"/>
        <v>0</v>
      </c>
      <c r="V714" s="217">
        <f t="shared" si="433"/>
        <v>0</v>
      </c>
      <c r="W714" s="217">
        <f t="shared" si="433"/>
        <v>0</v>
      </c>
      <c r="X714" s="217">
        <f t="shared" si="433"/>
        <v>0</v>
      </c>
      <c r="Y714" s="217">
        <f t="shared" si="433"/>
        <v>0</v>
      </c>
      <c r="Z714" s="217">
        <f t="shared" si="433"/>
        <v>0</v>
      </c>
      <c r="AA714" s="217">
        <f t="shared" si="433"/>
        <v>0</v>
      </c>
      <c r="AB714" s="217">
        <f t="shared" si="433"/>
        <v>0</v>
      </c>
      <c r="AC714" s="217">
        <f t="shared" si="433"/>
        <v>0</v>
      </c>
      <c r="AD714" s="217">
        <f t="shared" si="433"/>
        <v>0</v>
      </c>
      <c r="AE714" s="217">
        <f t="shared" si="433"/>
        <v>0</v>
      </c>
      <c r="AF714" s="217">
        <f t="shared" si="433"/>
        <v>0</v>
      </c>
      <c r="AG714" s="217">
        <f t="shared" si="433"/>
        <v>0</v>
      </c>
      <c r="AH714" s="217">
        <f t="shared" si="433"/>
        <v>0</v>
      </c>
      <c r="AI714" s="217">
        <f t="shared" si="433"/>
        <v>0</v>
      </c>
      <c r="AJ714" s="217">
        <f t="shared" si="433"/>
        <v>0</v>
      </c>
      <c r="AK714" s="217">
        <f t="shared" si="433"/>
        <v>0</v>
      </c>
      <c r="AL714" s="217">
        <f t="shared" si="433"/>
        <v>0</v>
      </c>
      <c r="AM714" s="217">
        <f t="shared" si="433"/>
        <v>0</v>
      </c>
      <c r="AN714" s="217">
        <f t="shared" si="433"/>
        <v>0</v>
      </c>
      <c r="AO714" s="217">
        <f t="shared" si="433"/>
        <v>0</v>
      </c>
      <c r="AP714" s="217">
        <f t="shared" si="433"/>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269</vt:i4>
      </vt:variant>
    </vt:vector>
  </HeadingPairs>
  <TitlesOfParts>
    <vt:vector size="272"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2022-02-14T20:16:20Z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