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6465" windowWidth="24300" windowHeight="6510"/>
  </bookViews>
  <sheets>
    <sheet name="Inputs and Outputs" sheetId="7" r:id="rId1"/>
    <sheet name="Cash Flow" sheetId="8" r:id="rId2"/>
    <sheet name="Depreciation Schedules" sheetId="9" r:id="rId3"/>
  </sheets>
  <definedNames>
    <definedName name="analysis_period">'Inputs and Outputs'!$C$35</definedName>
    <definedName name="annual_fuel_usage">'Inputs and Outputs'!$C$18</definedName>
    <definedName name="CashFlow">'Cash Flow'!$C$99:$CX$99</definedName>
    <definedName name="cbi_fed_amount">'Inputs and Outputs'!$C$80</definedName>
    <definedName name="cbi_fed_maxvalue">'Inputs and Outputs'!$D$80</definedName>
    <definedName name="cbi_fed_tax_fed">'Inputs and Outputs'!$E$80</definedName>
    <definedName name="cbi_fed_tax_sta">'Inputs and Outputs'!$F$80</definedName>
    <definedName name="cf_energy_net">'Inputs and Outputs'!$C$96</definedName>
    <definedName name="cf_energy_value">'Inputs and Outputs'!$C$97</definedName>
    <definedName name="cf_fed_depr_sched">'Cash Flow'!$C$85</definedName>
    <definedName name="cf_sta_depr_sched">'Cash Flow'!$C$69</definedName>
    <definedName name="CostFlow">'Cash Flow'!$C$98:$CX$98</definedName>
    <definedName name="CumulativePaybackCashFlowWithExpenses">'Cash Flow'!$B$104:$CX$104</definedName>
    <definedName name="CumulativePaybackNoIncentives">'Cash Flow'!$B$134:$CX$134</definedName>
    <definedName name="debt_fraction">'Inputs and Outputs'!$C$30</definedName>
    <definedName name="federal_tax_rate">'Inputs and Outputs'!$C$41</definedName>
    <definedName name="FederalDepreciation">'Inputs and Outputs'!$C$91</definedName>
    <definedName name="ibi_fed_amount">'Inputs and Outputs'!$C$70</definedName>
    <definedName name="ibi_fed_amount_tax_fed">'Inputs and Outputs'!$E$70</definedName>
    <definedName name="ibi_fed_amount_tax_sta">'Inputs and Outputs'!$F$70</definedName>
    <definedName name="ibi_fed_percent">'Inputs and Outputs'!$C$75</definedName>
    <definedName name="ibi_fed_percent_maxvalue">'Inputs and Outputs'!$D$75</definedName>
    <definedName name="ibi_fed_percent_tax_fed">'Inputs and Outputs'!$E$75</definedName>
    <definedName name="ibi_fed_percent_tax_sta">'Inputs and Outputs'!$F$75</definedName>
    <definedName name="inFedPBI">'Inputs and Outputs'!$C$85</definedName>
    <definedName name="inFedPBIEsc">'Inputs and Outputs'!$E$85</definedName>
    <definedName name="inFedPBITaxableFed">'Inputs and Outputs'!$F$85</definedName>
    <definedName name="inFedPBITaxableState">'Inputs and Outputs'!$G$85</definedName>
    <definedName name="inFedPBITerm">'Inputs and Outputs'!$D$85</definedName>
    <definedName name="inFedPTC">'Inputs and Outputs'!$C$64</definedName>
    <definedName name="inFedPTCEsc">'Inputs and Outputs'!$E$64</definedName>
    <definedName name="inFedPTCTaxableFed">'Inputs and Outputs'!$J$69</definedName>
    <definedName name="inFedPTCTaxableState">'Inputs and Outputs'!$K$69</definedName>
    <definedName name="inFedPTCTerm">'Inputs and Outputs'!$D$64</definedName>
    <definedName name="inFirstYearAnnualOutput">'Inputs and Outputs'!$C$4</definedName>
    <definedName name="inFixedOandMSched">'Cash Flow'!$C$11</definedName>
    <definedName name="inflation_rate">'Inputs and Outputs'!$C$36</definedName>
    <definedName name="inLumpOandMSched">'Cash Flow'!$C$9</definedName>
    <definedName name="inOtherCBIITCBasisFed">'Inputs and Outputs'!#REF!</definedName>
    <definedName name="inOtherCBIITCBasisState">'Inputs and Outputs'!#REF!</definedName>
    <definedName name="inOtherCBIMax">'Inputs and Outputs'!$D$83</definedName>
    <definedName name="inOtherCBIPerWatt">'Inputs and Outputs'!$C$83</definedName>
    <definedName name="inOtherCBITaxableFed">'Inputs and Outputs'!$E$83</definedName>
    <definedName name="inOtherCBITaxableState">'Inputs and Outputs'!$F$83</definedName>
    <definedName name="inOtherIBIAmt">'Inputs and Outputs'!$C$73</definedName>
    <definedName name="inOtherIBIAmtTaxableFed">'Inputs and Outputs'!$E$73</definedName>
    <definedName name="inOtherIBIAmtTaxableState">'Inputs and Outputs'!$F$73</definedName>
    <definedName name="inOtherIBIITCBasisFed">'Inputs and Outputs'!#REF!</definedName>
    <definedName name="inOtherIBIITCBasisState">'Inputs and Outputs'!#REF!</definedName>
    <definedName name="inOtherIBIMax">'Inputs and Outputs'!$D$78</definedName>
    <definedName name="inOtherIBIPercent">'Inputs and Outputs'!$C$78</definedName>
    <definedName name="inOtherIBITaxableFed">'Inputs and Outputs'!$E$78</definedName>
    <definedName name="inOtherIBITaxableState">'Inputs and Outputs'!$F$78</definedName>
    <definedName name="inOtherPBI">'Inputs and Outputs'!$C$88</definedName>
    <definedName name="inOtherPBIEsc">'Inputs and Outputs'!$E$88</definedName>
    <definedName name="inOtherPBITaxableFed">'Inputs and Outputs'!$F$88</definedName>
    <definedName name="inOtherPBITaxableState">'Inputs and Outputs'!$G$88</definedName>
    <definedName name="inOtherPBITerm">'Inputs and Outputs'!$D$88</definedName>
    <definedName name="inPropertyAssessedDecline">'Inputs and Outputs'!$C$48</definedName>
    <definedName name="inPropertyAssessedPercent">'Inputs and Outputs'!$C$46</definedName>
    <definedName name="inPropertyTax">'Inputs and Outputs'!$C$49</definedName>
    <definedName name="inSalesTax">'Inputs and Outputs'!#REF!</definedName>
    <definedName name="inSalvageValue">'Inputs and Outputs'!$C$52</definedName>
    <definedName name="inStateCBIITCBasisFed">'Inputs and Outputs'!#REF!</definedName>
    <definedName name="inStateCBIITCBasisState">'Inputs and Outputs'!#REF!</definedName>
    <definedName name="inStateCBIMax">'Inputs and Outputs'!$D$81</definedName>
    <definedName name="inStateCBIPerWatt">'Inputs and Outputs'!$C$81</definedName>
    <definedName name="inStateCBITaxableFed">'Inputs and Outputs'!$E$81</definedName>
    <definedName name="inStateCBITaxableState">'Inputs and Outputs'!$F$81</definedName>
    <definedName name="inStateIBIAmt">'Inputs and Outputs'!$C$71</definedName>
    <definedName name="inStateIBIAmtTaxableFed">'Inputs and Outputs'!$E$71</definedName>
    <definedName name="inStateIBIAmtTaxableState">'Inputs and Outputs'!$F$71</definedName>
    <definedName name="inStateIBIITCBasisFed">'Inputs and Outputs'!#REF!</definedName>
    <definedName name="inStateIBIITCBasisState">'Inputs and Outputs'!#REF!</definedName>
    <definedName name="inStateIBIMax">'Inputs and Outputs'!$D$76</definedName>
    <definedName name="inStateIBIPercent">'Inputs and Outputs'!$C$76</definedName>
    <definedName name="inStateIBITaxableFed">'Inputs and Outputs'!$E$76</definedName>
    <definedName name="inStateIBITaxableState">'Inputs and Outputs'!$F$76</definedName>
    <definedName name="inStateITC">'Inputs and Outputs'!$C$59</definedName>
    <definedName name="inStateITCITCBasisFed">'Inputs and Outputs'!#REF!</definedName>
    <definedName name="inStateITCITCBasisState">'Inputs and Outputs'!#REF!</definedName>
    <definedName name="inStateITCMax">'Inputs and Outputs'!$D$62</definedName>
    <definedName name="inStateITCPercent">'Inputs and Outputs'!$C$62</definedName>
    <definedName name="inStateITCTaxableFed">'Inputs and Outputs'!$J$67</definedName>
    <definedName name="inStateITCTaxableState">'Inputs and Outputs'!$K$67</definedName>
    <definedName name="inStatePBI">'Inputs and Outputs'!$C$86</definedName>
    <definedName name="inStatePBIEsc">'Inputs and Outputs'!$E$86</definedName>
    <definedName name="inStatePBITaxableFed">'Inputs and Outputs'!$F$86</definedName>
    <definedName name="inStatePBITaxableState">'Inputs and Outputs'!$G$86</definedName>
    <definedName name="inStatePBITerm">'Inputs and Outputs'!$D$86</definedName>
    <definedName name="inStatePTC">'Inputs and Outputs'!$C$65</definedName>
    <definedName name="inStatePTCEsc">'Inputs and Outputs'!$E$65</definedName>
    <definedName name="inStatePTCTaxableFed">'Inputs and Outputs'!$J$70</definedName>
    <definedName name="inStatePTCTaxableState">'Inputs and Outputs'!$K$70</definedName>
    <definedName name="inStatePTCTerm">'Inputs and Outputs'!$D$65</definedName>
    <definedName name="inStateTax">'Inputs and Outputs'!$C$42</definedName>
    <definedName name="insurance_rate">'Inputs and Outputs'!$C$44</definedName>
    <definedName name="inSystemOutput">'Cash Flow'!#REF!</definedName>
    <definedName name="inUtilityCBIITCBasisFed">'Inputs and Outputs'!#REF!</definedName>
    <definedName name="inUtilityCBIITCBasisState">'Inputs and Outputs'!#REF!</definedName>
    <definedName name="inUtilityCBIMax">'Inputs and Outputs'!$D$82</definedName>
    <definedName name="inUtilityCBIPerWatt">'Inputs and Outputs'!$C$82</definedName>
    <definedName name="inUtilityCBITaxableFed">'Inputs and Outputs'!$E$82</definedName>
    <definedName name="inUtilityCBITaxableState">'Inputs and Outputs'!$F$82</definedName>
    <definedName name="inUtilityIBIAmt">'Inputs and Outputs'!$C$72</definedName>
    <definedName name="inUtilityIBIAmtTaxableFed">'Inputs and Outputs'!$E$72</definedName>
    <definedName name="inUtilityIBIAmtTaxableState">'Inputs and Outputs'!$F$72</definedName>
    <definedName name="inUtilityIBIITCBasisFed">'Inputs and Outputs'!#REF!</definedName>
    <definedName name="inUtilityIBIITCBasisState">'Inputs and Outputs'!#REF!</definedName>
    <definedName name="inUtilityIBIMax">'Inputs and Outputs'!$D$77</definedName>
    <definedName name="inUtilityIBIPercent">'Inputs and Outputs'!$C$77</definedName>
    <definedName name="inUtilityIBITaxableFed">'Inputs and Outputs'!$E$77</definedName>
    <definedName name="inUtilityIBITaxableState">'Inputs and Outputs'!$F$77</definedName>
    <definedName name="inUtilityPBI">'Inputs and Outputs'!$C$87</definedName>
    <definedName name="inUtilityPBIEsc">'Inputs and Outputs'!$E$87</definedName>
    <definedName name="inUtilityPBITaxableFed">'Inputs and Outputs'!$F$87</definedName>
    <definedName name="inUtilityPBITaxableState">'Inputs and Outputs'!$G$87</definedName>
    <definedName name="inUtilityPBITerm">'Inputs and Outputs'!$D$87</definedName>
    <definedName name="itc_fed_amount">'Inputs and Outputs'!$C$58</definedName>
    <definedName name="itc_fed_percent">'Inputs and Outputs'!$C$61</definedName>
    <definedName name="itc_fed_percent_maxvalue">'Inputs and Outputs'!$D$61</definedName>
    <definedName name="itc_sta_amount">'Inputs and Outputs'!$C$59</definedName>
    <definedName name="itc_sta_percent">'Inputs and Outputs'!$C$62</definedName>
    <definedName name="itc_sta_percent_maxvalue">'Inputs and Outputs'!$D$62</definedName>
    <definedName name="loan_rate">'Inputs and Outputs'!$C$32</definedName>
    <definedName name="loan_term">'Inputs and Outputs'!$C$31</definedName>
    <definedName name="om_capacity">'Inputs and Outputs'!$C$11</definedName>
    <definedName name="om_capacity_escal">'Inputs and Outputs'!$C$12</definedName>
    <definedName name="om_fixed">'Inputs and Outputs'!$C$15</definedName>
    <definedName name="om_fixed_escal">'Inputs and Outputs'!$C$16</definedName>
    <definedName name="om_fuel_cost">'Inputs and Outputs'!$C$19</definedName>
    <definedName name="om_fuel_cost_escal">'Inputs and Outputs'!$C$20</definedName>
    <definedName name="om_opt_fuel_1_cost">'Inputs and Outputs'!$C$23</definedName>
    <definedName name="om_opt_fuel_1_cost_escal">'Inputs and Outputs'!$C$24</definedName>
    <definedName name="om_opt_fuel_1_usage">'Inputs and Outputs'!$C$22</definedName>
    <definedName name="om_opt_fuel_2_cost">'Inputs and Outputs'!$C$26</definedName>
    <definedName name="om_opt_fuel_2_cost_escal">'Inputs and Outputs'!$C$27</definedName>
    <definedName name="om_opt_fuel_2_usage">'Inputs and Outputs'!$C$25</definedName>
    <definedName name="om_production">'Inputs and Outputs'!$C$13</definedName>
    <definedName name="om_production_escal">'Inputs and Outputs'!$C$14</definedName>
    <definedName name="outCummulative_payback_cashflow_excluding_expenses">'Cash Flow'!$B$110:$CX$110</definedName>
    <definedName name="outEffectiveTaxRate">'Inputs and Outputs'!$I$7</definedName>
    <definedName name="outFedBuyDown">'Inputs and Outputs'!$I$87</definedName>
    <definedName name="outFedCreditBasis">'Inputs and Outputs'!$I$8</definedName>
    <definedName name="outFedFixed">'Inputs and Outputs'!$I$82</definedName>
    <definedName name="outFedITCAmount">'Inputs and Outputs'!$E$61</definedName>
    <definedName name="outFedPBILineItem">'Cash Flow'!$C$57:$CX$57</definedName>
    <definedName name="outFirstCost">'Inputs and Outputs'!$I$11</definedName>
    <definedName name="outLoanAmount">'Inputs and Outputs'!#REF!</definedName>
    <definedName name="outNominalDiscountRate">'Inputs and Outputs'!$C$38</definedName>
    <definedName name="outOtherBuyDown">'Inputs and Outputs'!$I$90</definedName>
    <definedName name="outOtherFixed">'Inputs and Outputs'!$I$85</definedName>
    <definedName name="outOtherPBILineItem">'Cash Flow'!$C$60:$CX$60</definedName>
    <definedName name="outOutput">'Cash Flow'!$C$3:$CX$3</definedName>
    <definedName name="outPayback_cash_flow_including_expenses">'Cash Flow'!$B$103:$CX$103</definedName>
    <definedName name="outPayback_cashflow_excluding_expenses">'Cash Flow'!$B$109:$CX$109</definedName>
    <definedName name="outPayback_wo_incentives">'Cash Flow'!$B$133:$CX$133</definedName>
    <definedName name="outStateBuyDown">'Inputs and Outputs'!$I$88</definedName>
    <definedName name="outStateCreditBasis">'Inputs and Outputs'!$I$9</definedName>
    <definedName name="outStateFixed">'Inputs and Outputs'!$I$83</definedName>
    <definedName name="outStateITCAmount">'Inputs and Outputs'!$E$62</definedName>
    <definedName name="outStatePBILineItem">'Cash Flow'!$C$58:$CX$58</definedName>
    <definedName name="outTotalAdjustedInstalledCosts">'Inputs and Outputs'!$I$10</definedName>
    <definedName name="outUtilityBuyDown">'Inputs and Outputs'!$I$89</definedName>
    <definedName name="outUtilityFixed">'Inputs and Outputs'!$I$84</definedName>
    <definedName name="outUtilityPBILineItem">'Cash Flow'!$C$59:$CX$59</definedName>
    <definedName name="outYear">'Cash Flow'!$B$2:$CX$2</definedName>
    <definedName name="outYearZeroCashFlow">'Cash Flow'!$B$99</definedName>
    <definedName name="outYearZeroCostFlow">'Cash Flow'!$B$98</definedName>
    <definedName name="prop_tax_assessed_decline">'Inputs and Outputs'!$C$48</definedName>
    <definedName name="prop_tax_cost_assessed_percent">'Inputs and Outputs'!$C$46</definedName>
    <definedName name="property_tax_rate">'Inputs and Outputs'!$C$49</definedName>
    <definedName name="real_discount_rate">'Inputs and Outputs'!$C$37</definedName>
    <definedName name="sales_tax_rate">'Inputs and Outputs'!$C$43</definedName>
    <definedName name="state_tax_rate">'Inputs and Outputs'!$C$42</definedName>
    <definedName name="StateDepreciation">'Inputs and Outputs'!$C$92</definedName>
    <definedName name="system_capacity">'Inputs and Outputs'!$C$3</definedName>
    <definedName name="system_heat_rate">'Inputs and Outputs'!$C$6</definedName>
    <definedName name="total_installed_cost">'Inputs and Outputs'!$C$9</definedName>
    <definedName name="UseDepreciation">'Inputs and Outputs'!#REF!</definedName>
    <definedName name="UseTaxDeductibleInterest">'Inputs and Outputs'!$C$93</definedName>
  </definedNames>
  <calcPr calcId="145621"/>
</workbook>
</file>

<file path=xl/calcChain.xml><?xml version="1.0" encoding="utf-8"?>
<calcChain xmlns="http://schemas.openxmlformats.org/spreadsheetml/2006/main">
  <c r="C38" i="7" l="1"/>
  <c r="B4" i="8" l="1" a="1"/>
  <c r="C4" i="8" s="1"/>
  <c r="B3" i="8" a="1"/>
  <c r="CM3" i="8" s="1"/>
  <c r="CQ3" i="8" l="1"/>
  <c r="BU3" i="8"/>
  <c r="BN3" i="8"/>
  <c r="BG3" i="8"/>
  <c r="CW3" i="8"/>
  <c r="CH3" i="8"/>
  <c r="BZ3" i="8"/>
  <c r="BS3" i="8"/>
  <c r="BE3" i="8"/>
  <c r="AX3" i="8"/>
  <c r="AI3" i="8"/>
  <c r="V3" i="8"/>
  <c r="G3" i="8"/>
  <c r="CU3" i="8"/>
  <c r="CO3" i="8"/>
  <c r="CE3" i="8"/>
  <c r="BY3" i="8"/>
  <c r="BR3" i="8"/>
  <c r="BJ3" i="8"/>
  <c r="BC3" i="8"/>
  <c r="AW3" i="8"/>
  <c r="AO3" i="8"/>
  <c r="AH3" i="8"/>
  <c r="AA3" i="8"/>
  <c r="S3" i="8"/>
  <c r="M3" i="8"/>
  <c r="F3" i="8"/>
  <c r="CT3" i="8"/>
  <c r="CK3" i="8"/>
  <c r="CD3" i="8"/>
  <c r="BW3" i="8"/>
  <c r="BO3" i="8"/>
  <c r="BI3" i="8"/>
  <c r="BB3" i="8"/>
  <c r="AT3" i="8"/>
  <c r="AM3" i="8"/>
  <c r="AG3" i="8"/>
  <c r="Y3" i="8"/>
  <c r="R3" i="8"/>
  <c r="K3" i="8"/>
  <c r="C3" i="8"/>
  <c r="CC3" i="8"/>
  <c r="AY3" i="8"/>
  <c r="AS3" i="8"/>
  <c r="AL3" i="8"/>
  <c r="AD3" i="8"/>
  <c r="W3" i="8"/>
  <c r="Q3" i="8"/>
  <c r="I3" i="8"/>
  <c r="B3" i="8"/>
  <c r="CI3" i="8"/>
  <c r="CP3" i="8"/>
  <c r="BM3" i="8"/>
  <c r="AQ3" i="8"/>
  <c r="AC3" i="8"/>
  <c r="N3" i="8"/>
  <c r="CX3" i="8"/>
  <c r="CS3" i="8"/>
  <c r="CL3" i="8"/>
  <c r="CG3" i="8"/>
  <c r="CA3" i="8"/>
  <c r="BV3" i="8"/>
  <c r="BQ3" i="8"/>
  <c r="BK3" i="8"/>
  <c r="BF3" i="8"/>
  <c r="BA3" i="8"/>
  <c r="AU3" i="8"/>
  <c r="AP3" i="8"/>
  <c r="AK3" i="8"/>
  <c r="AE3" i="8"/>
  <c r="Z3" i="8"/>
  <c r="U3" i="8"/>
  <c r="O3" i="8"/>
  <c r="J3" i="8"/>
  <c r="E3" i="8"/>
  <c r="CV4" i="8"/>
  <c r="CR4" i="8"/>
  <c r="CN4" i="8"/>
  <c r="CJ4" i="8"/>
  <c r="CF4" i="8"/>
  <c r="CB4" i="8"/>
  <c r="BX4" i="8"/>
  <c r="BT4" i="8"/>
  <c r="BP4" i="8"/>
  <c r="BL4" i="8"/>
  <c r="BH4" i="8"/>
  <c r="BD4" i="8"/>
  <c r="AZ4" i="8"/>
  <c r="AV4" i="8"/>
  <c r="AR4" i="8"/>
  <c r="AN4" i="8"/>
  <c r="AJ4" i="8"/>
  <c r="AF4" i="8"/>
  <c r="AB4" i="8"/>
  <c r="X4" i="8"/>
  <c r="T4" i="8"/>
  <c r="P4" i="8"/>
  <c r="L4" i="8"/>
  <c r="H4" i="8"/>
  <c r="D4" i="8"/>
  <c r="CX4" i="8"/>
  <c r="CT4" i="8"/>
  <c r="CP4" i="8"/>
  <c r="CL4" i="8"/>
  <c r="CH4" i="8"/>
  <c r="CD4" i="8"/>
  <c r="BZ4" i="8"/>
  <c r="BV4" i="8"/>
  <c r="BR4" i="8"/>
  <c r="BN4" i="8"/>
  <c r="BJ4" i="8"/>
  <c r="BF4" i="8"/>
  <c r="BB4" i="8"/>
  <c r="AX4" i="8"/>
  <c r="AT4" i="8"/>
  <c r="AP4" i="8"/>
  <c r="AL4" i="8"/>
  <c r="AH4" i="8"/>
  <c r="AD4" i="8"/>
  <c r="Z4" i="8"/>
  <c r="V4" i="8"/>
  <c r="R4" i="8"/>
  <c r="N4" i="8"/>
  <c r="J4" i="8"/>
  <c r="F4" i="8"/>
  <c r="B4" i="8"/>
  <c r="CW4" i="8"/>
  <c r="CS4" i="8"/>
  <c r="CO4" i="8"/>
  <c r="CK4" i="8"/>
  <c r="CG4" i="8"/>
  <c r="CC4" i="8"/>
  <c r="BY4" i="8"/>
  <c r="BU4" i="8"/>
  <c r="BQ4" i="8"/>
  <c r="BM4" i="8"/>
  <c r="BI4" i="8"/>
  <c r="BE4" i="8"/>
  <c r="BA4" i="8"/>
  <c r="AW4" i="8"/>
  <c r="AS4" i="8"/>
  <c r="AO4" i="8"/>
  <c r="AK4" i="8"/>
  <c r="AG4" i="8"/>
  <c r="AC4" i="8"/>
  <c r="Y4" i="8"/>
  <c r="U4" i="8"/>
  <c r="Q4" i="8"/>
  <c r="M4" i="8"/>
  <c r="I4" i="8"/>
  <c r="E4" i="8"/>
  <c r="CU4" i="8"/>
  <c r="CQ4" i="8"/>
  <c r="CM4" i="8"/>
  <c r="CI4" i="8"/>
  <c r="CE4" i="8"/>
  <c r="CA4" i="8"/>
  <c r="BW4" i="8"/>
  <c r="BS4" i="8"/>
  <c r="BO4" i="8"/>
  <c r="BK4" i="8"/>
  <c r="BG4" i="8"/>
  <c r="BC4" i="8"/>
  <c r="AY4" i="8"/>
  <c r="AU4" i="8"/>
  <c r="AQ4" i="8"/>
  <c r="AM4" i="8"/>
  <c r="AI4" i="8"/>
  <c r="AE4" i="8"/>
  <c r="AA4" i="8"/>
  <c r="W4" i="8"/>
  <c r="S4" i="8"/>
  <c r="O4" i="8"/>
  <c r="K4" i="8"/>
  <c r="G4" i="8"/>
  <c r="CV3" i="8"/>
  <c r="CR3" i="8"/>
  <c r="CN3" i="8"/>
  <c r="CJ3" i="8"/>
  <c r="CF3" i="8"/>
  <c r="CB3" i="8"/>
  <c r="BX3" i="8"/>
  <c r="BT3" i="8"/>
  <c r="BP3" i="8"/>
  <c r="BL3" i="8"/>
  <c r="BH3" i="8"/>
  <c r="BD3" i="8"/>
  <c r="AZ3" i="8"/>
  <c r="AV3" i="8"/>
  <c r="AR3" i="8"/>
  <c r="AN3" i="8"/>
  <c r="AJ3" i="8"/>
  <c r="AF3" i="8"/>
  <c r="AB3" i="8"/>
  <c r="X3" i="8"/>
  <c r="T3" i="8"/>
  <c r="P3" i="8"/>
  <c r="L3" i="8"/>
  <c r="H3" i="8"/>
  <c r="D3" i="8"/>
  <c r="B34" i="8"/>
  <c r="CX2" i="8" l="1"/>
  <c r="CX91" i="8" s="1"/>
  <c r="CW2" i="8"/>
  <c r="CW91" i="8" s="1"/>
  <c r="CV2" i="8"/>
  <c r="CV91" i="8" s="1"/>
  <c r="CU2" i="8"/>
  <c r="CU91" i="8" s="1"/>
  <c r="CT2" i="8"/>
  <c r="CT91" i="8" s="1"/>
  <c r="CS2" i="8"/>
  <c r="CR2" i="8"/>
  <c r="CR91" i="8" s="1"/>
  <c r="CQ2" i="8"/>
  <c r="CQ91" i="8" s="1"/>
  <c r="CP2" i="8"/>
  <c r="CP91" i="8" s="1"/>
  <c r="CO2" i="8"/>
  <c r="CN2" i="8"/>
  <c r="CN91" i="8" s="1"/>
  <c r="CM2" i="8"/>
  <c r="CM91" i="8" s="1"/>
  <c r="CL2" i="8"/>
  <c r="CL91" i="8" s="1"/>
  <c r="CK2" i="8"/>
  <c r="CJ2" i="8"/>
  <c r="CJ91" i="8" s="1"/>
  <c r="CI2" i="8"/>
  <c r="CI91" i="8" s="1"/>
  <c r="CH2" i="8"/>
  <c r="CH91" i="8" s="1"/>
  <c r="CG2" i="8"/>
  <c r="CF2" i="8"/>
  <c r="CF91" i="8" s="1"/>
  <c r="CE2" i="8"/>
  <c r="CE91" i="8" s="1"/>
  <c r="CD2" i="8"/>
  <c r="CD91" i="8" s="1"/>
  <c r="CC2" i="8"/>
  <c r="CC91" i="8" s="1"/>
  <c r="CB2" i="8"/>
  <c r="CB91" i="8" s="1"/>
  <c r="CA2" i="8"/>
  <c r="CA91" i="8" s="1"/>
  <c r="BZ2" i="8"/>
  <c r="BZ91" i="8" s="1"/>
  <c r="BY2" i="8"/>
  <c r="BX2" i="8"/>
  <c r="BX91" i="8" s="1"/>
  <c r="BW2" i="8"/>
  <c r="BW91" i="8" s="1"/>
  <c r="BV2" i="8"/>
  <c r="BV91" i="8" s="1"/>
  <c r="BU2" i="8"/>
  <c r="BU91" i="8" s="1"/>
  <c r="BT2" i="8"/>
  <c r="BT91" i="8" s="1"/>
  <c r="BS2" i="8"/>
  <c r="BS91" i="8" s="1"/>
  <c r="BR2" i="8"/>
  <c r="BR91" i="8" s="1"/>
  <c r="BQ2" i="8"/>
  <c r="BQ91" i="8" s="1"/>
  <c r="BP2" i="8"/>
  <c r="BP91" i="8" s="1"/>
  <c r="BO2" i="8"/>
  <c r="BO91" i="8" s="1"/>
  <c r="BN2" i="8"/>
  <c r="BN91" i="8" s="1"/>
  <c r="BM2" i="8"/>
  <c r="BL2" i="8"/>
  <c r="BL91" i="8" s="1"/>
  <c r="BK2" i="8"/>
  <c r="BK91" i="8" s="1"/>
  <c r="BJ2" i="8"/>
  <c r="BJ91" i="8" s="1"/>
  <c r="BI2" i="8"/>
  <c r="BI91" i="8" s="1"/>
  <c r="BH2" i="8"/>
  <c r="BH91" i="8" s="1"/>
  <c r="BG2" i="8"/>
  <c r="BG91" i="8" s="1"/>
  <c r="BF2" i="8"/>
  <c r="BF91" i="8" s="1"/>
  <c r="BE2" i="8"/>
  <c r="BE91" i="8" s="1"/>
  <c r="BD2" i="8"/>
  <c r="BD91" i="8" s="1"/>
  <c r="BC2" i="8"/>
  <c r="BC91" i="8" s="1"/>
  <c r="BB2" i="8"/>
  <c r="BB91" i="8" s="1"/>
  <c r="BA2" i="8"/>
  <c r="BA91" i="8" s="1"/>
  <c r="AZ2" i="8"/>
  <c r="AZ91" i="8" s="1"/>
  <c r="AY2" i="8"/>
  <c r="AY91" i="8" s="1"/>
  <c r="AX2" i="8"/>
  <c r="AX91" i="8" s="1"/>
  <c r="AW2" i="8"/>
  <c r="AW91" i="8" s="1"/>
  <c r="AV2" i="8"/>
  <c r="AV91" i="8" s="1"/>
  <c r="AU2" i="8"/>
  <c r="AU91" i="8" s="1"/>
  <c r="AT2" i="8"/>
  <c r="AT91" i="8" s="1"/>
  <c r="AS2" i="8"/>
  <c r="AS91" i="8" s="1"/>
  <c r="AR2" i="8"/>
  <c r="AR91" i="8" s="1"/>
  <c r="AQ2" i="8"/>
  <c r="AQ91" i="8" s="1"/>
  <c r="AP2" i="8"/>
  <c r="AP91" i="8" s="1"/>
  <c r="AO2" i="8"/>
  <c r="AO91" i="8" s="1"/>
  <c r="AN2" i="8"/>
  <c r="AN91" i="8" s="1"/>
  <c r="AM2" i="8"/>
  <c r="AM91" i="8" s="1"/>
  <c r="AL2" i="8"/>
  <c r="AL91" i="8" s="1"/>
  <c r="AK2" i="8"/>
  <c r="AK91" i="8" s="1"/>
  <c r="AJ2" i="8"/>
  <c r="AJ91" i="8" s="1"/>
  <c r="AI2" i="8"/>
  <c r="AI91" i="8" s="1"/>
  <c r="AH2" i="8"/>
  <c r="AH91" i="8" s="1"/>
  <c r="AG2" i="8"/>
  <c r="AG91" i="8" s="1"/>
  <c r="AF2" i="8"/>
  <c r="AE2" i="8"/>
  <c r="AE22" i="8" s="1"/>
  <c r="AD2" i="8"/>
  <c r="AC2" i="8"/>
  <c r="AB2" i="8"/>
  <c r="AA2" i="8"/>
  <c r="Z2" i="8"/>
  <c r="AA8" i="8" s="1"/>
  <c r="Y2" i="8"/>
  <c r="X2" i="8"/>
  <c r="W2" i="8"/>
  <c r="V2" i="8"/>
  <c r="U2" i="8"/>
  <c r="T2" i="8"/>
  <c r="S2" i="8"/>
  <c r="R2" i="8"/>
  <c r="Q2" i="8"/>
  <c r="P2" i="8"/>
  <c r="O2" i="8"/>
  <c r="N2" i="8"/>
  <c r="O17" i="8" s="1"/>
  <c r="M2" i="8"/>
  <c r="L2" i="8"/>
  <c r="K2" i="8"/>
  <c r="J2" i="8"/>
  <c r="K15" i="8" s="1"/>
  <c r="I2" i="8"/>
  <c r="I22" i="8" s="1"/>
  <c r="H2" i="8"/>
  <c r="G2" i="8"/>
  <c r="F2" i="8"/>
  <c r="E2" i="8"/>
  <c r="E22" i="8" s="1"/>
  <c r="D2" i="8"/>
  <c r="C2" i="8"/>
  <c r="I7" i="7"/>
  <c r="D80" i="7"/>
  <c r="I87" i="7" s="1"/>
  <c r="D82" i="7"/>
  <c r="I89" i="7" s="1"/>
  <c r="D81" i="7"/>
  <c r="I88" i="7" s="1"/>
  <c r="D83" i="7"/>
  <c r="I90" i="7" s="1"/>
  <c r="CC59" i="8"/>
  <c r="CO130" i="8"/>
  <c r="BO17" i="8"/>
  <c r="CA78" i="8"/>
  <c r="BE10" i="8"/>
  <c r="AU104" i="8"/>
  <c r="CS20" i="8"/>
  <c r="CS110" i="8"/>
  <c r="W76" i="8"/>
  <c r="AP78" i="8"/>
  <c r="AP99" i="8"/>
  <c r="CL110" i="8"/>
  <c r="CL18" i="8"/>
  <c r="BZ127" i="8"/>
  <c r="S57" i="8"/>
  <c r="CS99" i="8"/>
  <c r="AT58" i="8"/>
  <c r="CN38" i="8"/>
  <c r="CN75" i="8"/>
  <c r="CN76" i="8"/>
  <c r="CR57" i="8"/>
  <c r="CN19" i="8"/>
  <c r="CH111" i="8"/>
  <c r="AX76" i="8"/>
  <c r="BF8" i="8"/>
  <c r="BF130" i="8"/>
  <c r="BF134" i="8"/>
  <c r="BF21" i="8"/>
  <c r="BF58" i="8"/>
  <c r="BH105" i="8"/>
  <c r="BJ17" i="8"/>
  <c r="BJ22" i="8"/>
  <c r="BJ37" i="8"/>
  <c r="BJ76" i="8"/>
  <c r="BJ122" i="8"/>
  <c r="BJ129" i="8"/>
  <c r="BJ78" i="8"/>
  <c r="BJ99" i="8"/>
  <c r="BJ104" i="8"/>
  <c r="BJ59" i="8"/>
  <c r="BN104" i="8"/>
  <c r="BN17" i="8"/>
  <c r="BN58" i="8"/>
  <c r="BN93" i="8"/>
  <c r="BN37" i="8"/>
  <c r="BN15" i="8"/>
  <c r="BN95" i="8"/>
  <c r="BN126" i="8"/>
  <c r="BN111" i="8"/>
  <c r="BN134" i="8"/>
  <c r="BN92" i="8"/>
  <c r="BP104" i="8"/>
  <c r="BP121" i="8"/>
  <c r="BR125" i="8"/>
  <c r="BR17" i="8"/>
  <c r="BR110" i="8"/>
  <c r="BR76" i="8"/>
  <c r="BR98" i="8"/>
  <c r="BR95" i="8"/>
  <c r="BR93" i="8"/>
  <c r="BR22" i="8"/>
  <c r="BR126" i="8"/>
  <c r="BR105" i="8"/>
  <c r="BR103" i="8"/>
  <c r="BR134" i="8"/>
  <c r="BR129" i="8"/>
  <c r="BR37" i="8"/>
  <c r="BR39" i="8"/>
  <c r="BR121" i="8"/>
  <c r="BR12" i="8"/>
  <c r="BR59" i="8"/>
  <c r="BR78" i="8"/>
  <c r="BR135" i="8"/>
  <c r="BR127" i="8"/>
  <c r="BR122" i="8"/>
  <c r="BR58" i="8"/>
  <c r="BR111" i="8"/>
  <c r="BR20" i="8"/>
  <c r="BT57" i="8"/>
  <c r="BV120" i="8"/>
  <c r="BV92" i="8"/>
  <c r="BV99" i="8"/>
  <c r="BV125" i="8"/>
  <c r="BV39" i="8"/>
  <c r="BX38" i="8"/>
  <c r="BX125" i="8"/>
  <c r="BZ99" i="8"/>
  <c r="BZ134" i="8"/>
  <c r="BZ19" i="8"/>
  <c r="BZ58" i="8"/>
  <c r="BZ122" i="8"/>
  <c r="BZ103" i="8"/>
  <c r="BZ121" i="8"/>
  <c r="BZ126" i="8"/>
  <c r="BZ12" i="8"/>
  <c r="BZ57" i="8"/>
  <c r="BZ78" i="8"/>
  <c r="CD111" i="8"/>
  <c r="CD133" i="8"/>
  <c r="CD75" i="8"/>
  <c r="CD22" i="8"/>
  <c r="CD121" i="8"/>
  <c r="CD129" i="8"/>
  <c r="CD104" i="8"/>
  <c r="CD125" i="8"/>
  <c r="CD10" i="8"/>
  <c r="CF95" i="8"/>
  <c r="CF127" i="8"/>
  <c r="CH18" i="8"/>
  <c r="CH125" i="8"/>
  <c r="CH95" i="8"/>
  <c r="CH75" i="8"/>
  <c r="CH122" i="8"/>
  <c r="CH133" i="8"/>
  <c r="CH12" i="8"/>
  <c r="CH129" i="8"/>
  <c r="CH110" i="8"/>
  <c r="CH78" i="8"/>
  <c r="CH135" i="8"/>
  <c r="CH98" i="8"/>
  <c r="CH92" i="8"/>
  <c r="CH127" i="8"/>
  <c r="CH8" i="8"/>
  <c r="CH130" i="8"/>
  <c r="CJ76" i="8"/>
  <c r="CJ59" i="8"/>
  <c r="CJ92" i="8"/>
  <c r="CJ125" i="8"/>
  <c r="CJ58" i="8"/>
  <c r="CJ37" i="8"/>
  <c r="CJ104" i="8"/>
  <c r="CJ130" i="8"/>
  <c r="CJ110" i="8"/>
  <c r="CJ19" i="8"/>
  <c r="CJ12" i="8"/>
  <c r="CJ99" i="8"/>
  <c r="CL93" i="8"/>
  <c r="CL92" i="8"/>
  <c r="CL19" i="8"/>
  <c r="CL130" i="8"/>
  <c r="CL38" i="8"/>
  <c r="CL133" i="8"/>
  <c r="CL75" i="8"/>
  <c r="CL103" i="8"/>
  <c r="CL122" i="8"/>
  <c r="CL60" i="8"/>
  <c r="CL95" i="8"/>
  <c r="CL134" i="8"/>
  <c r="CL78" i="8"/>
  <c r="CL10" i="8"/>
  <c r="CL58" i="8"/>
  <c r="CL20" i="8"/>
  <c r="CL104" i="8"/>
  <c r="CL99" i="8"/>
  <c r="CL127" i="8"/>
  <c r="CL126" i="8"/>
  <c r="CN78" i="8"/>
  <c r="CN59" i="8"/>
  <c r="CN20" i="8"/>
  <c r="CN12" i="8"/>
  <c r="CN39" i="8"/>
  <c r="CN95" i="8"/>
  <c r="CN37" i="8"/>
  <c r="CN15" i="8"/>
  <c r="CN8" i="8"/>
  <c r="CN103" i="8"/>
  <c r="CN92" i="8"/>
  <c r="CN110" i="8"/>
  <c r="CN57" i="8"/>
  <c r="CN121" i="8"/>
  <c r="CN21" i="8"/>
  <c r="CN129" i="8"/>
  <c r="CP98" i="8"/>
  <c r="CP92" i="8"/>
  <c r="CP57" i="8"/>
  <c r="CP135" i="8"/>
  <c r="CP121" i="8"/>
  <c r="CP19" i="8"/>
  <c r="CP120" i="8"/>
  <c r="CP20" i="8"/>
  <c r="CP76" i="8"/>
  <c r="CP99" i="8"/>
  <c r="CR134" i="8"/>
  <c r="CR125" i="8"/>
  <c r="CR120" i="8"/>
  <c r="CT127" i="8"/>
  <c r="CT99" i="8"/>
  <c r="CT129" i="8"/>
  <c r="CV20" i="8"/>
  <c r="CV18" i="8"/>
  <c r="CV12" i="8"/>
  <c r="CV104" i="8"/>
  <c r="CV19" i="8"/>
  <c r="CV135" i="8"/>
  <c r="CV58" i="8"/>
  <c r="CL76" i="8"/>
  <c r="BF17" i="8"/>
  <c r="CL17" i="8"/>
  <c r="CL15" i="8"/>
  <c r="BF18" i="8"/>
  <c r="BR57" i="8"/>
  <c r="CX92" i="8"/>
  <c r="CL57" i="8"/>
  <c r="CL37" i="8"/>
  <c r="CL22" i="8"/>
  <c r="CL12" i="8"/>
  <c r="CL39" i="8"/>
  <c r="CL98" i="8"/>
  <c r="CL105" i="8"/>
  <c r="CL121" i="8"/>
  <c r="CL129" i="8"/>
  <c r="BZ133" i="8"/>
  <c r="BZ135" i="8"/>
  <c r="BZ10" i="8"/>
  <c r="BV111" i="8"/>
  <c r="BN21" i="8"/>
  <c r="BN57" i="8"/>
  <c r="BN129" i="8"/>
  <c r="BF75" i="8"/>
  <c r="CR130" i="8"/>
  <c r="CF104" i="8"/>
  <c r="CJ60" i="8"/>
  <c r="CJ20" i="8"/>
  <c r="CJ57" i="8"/>
  <c r="CJ103" i="8"/>
  <c r="BL8" i="8"/>
  <c r="CJ134" i="8"/>
  <c r="CJ22" i="8"/>
  <c r="CJ21" i="8"/>
  <c r="BL134" i="8"/>
  <c r="CN60" i="8"/>
  <c r="CN111" i="8"/>
  <c r="BX39" i="8"/>
  <c r="CN98" i="8"/>
  <c r="CN130" i="8"/>
  <c r="CN127" i="8"/>
  <c r="CN22" i="8"/>
  <c r="CN126" i="8"/>
  <c r="CN58" i="8"/>
  <c r="BP130" i="8"/>
  <c r="CN105" i="8"/>
  <c r="CR95" i="8"/>
  <c r="CV93" i="8"/>
  <c r="CF130" i="8"/>
  <c r="CN99" i="8"/>
  <c r="CR92" i="8"/>
  <c r="CF120" i="8"/>
  <c r="BP75" i="8"/>
  <c r="BT60" i="8"/>
  <c r="BT18" i="8"/>
  <c r="CN125" i="8"/>
  <c r="CL111" i="8"/>
  <c r="CH105" i="8"/>
  <c r="CH22" i="8"/>
  <c r="BZ21" i="8"/>
  <c r="BR92" i="8"/>
  <c r="BJ58" i="8"/>
  <c r="BJ60" i="8"/>
  <c r="BF103" i="8"/>
  <c r="BF120" i="8"/>
  <c r="BJ135" i="8"/>
  <c r="CD103" i="8"/>
  <c r="BV133" i="8"/>
  <c r="CH15" i="8"/>
  <c r="CH76" i="8"/>
  <c r="CH126" i="8"/>
  <c r="CH17" i="8"/>
  <c r="CP38" i="8"/>
  <c r="CP122" i="8"/>
  <c r="CP93" i="8"/>
  <c r="CP129" i="8"/>
  <c r="CP59" i="8"/>
  <c r="CP103" i="8"/>
  <c r="CP125" i="8"/>
  <c r="CP60" i="8"/>
  <c r="CP127" i="8"/>
  <c r="CP133" i="8"/>
  <c r="CP95" i="8"/>
  <c r="CP12" i="8"/>
  <c r="CP75" i="8"/>
  <c r="CP110" i="8"/>
  <c r="CP22" i="8"/>
  <c r="CP130" i="8"/>
  <c r="CP134" i="8"/>
  <c r="CP104" i="8"/>
  <c r="CT58" i="8"/>
  <c r="AC59" i="8"/>
  <c r="CV103" i="8"/>
  <c r="CR10" i="8"/>
  <c r="CR38" i="8"/>
  <c r="CR17" i="8"/>
  <c r="CN17" i="8"/>
  <c r="CN18" i="8"/>
  <c r="CJ15" i="8"/>
  <c r="CL125" i="8"/>
  <c r="CR12" i="8"/>
  <c r="CT98" i="8"/>
  <c r="CT60" i="8"/>
  <c r="CP15" i="8"/>
  <c r="CP78" i="8"/>
  <c r="CP21" i="8"/>
  <c r="CL21" i="8"/>
  <c r="CL59" i="8"/>
  <c r="CH121" i="8"/>
  <c r="CH58" i="8"/>
  <c r="CH39" i="8"/>
  <c r="CH59" i="8"/>
  <c r="CH21" i="8"/>
  <c r="CH134" i="8"/>
  <c r="CH20" i="8"/>
  <c r="CH37" i="8"/>
  <c r="CH57" i="8"/>
  <c r="CH38" i="8"/>
  <c r="CH10" i="8"/>
  <c r="CH93" i="8"/>
  <c r="CP8" i="8"/>
  <c r="CH104" i="8"/>
  <c r="CP105" i="8"/>
  <c r="CH19" i="8"/>
  <c r="CH120" i="8"/>
  <c r="CH103" i="8"/>
  <c r="CH99" i="8"/>
  <c r="CP10" i="8"/>
  <c r="CP39" i="8"/>
  <c r="CP111" i="8"/>
  <c r="CP37" i="8"/>
  <c r="CP126" i="8"/>
  <c r="CP58" i="8"/>
  <c r="CT95" i="8"/>
  <c r="CH60" i="8"/>
  <c r="AD93" i="8"/>
  <c r="AD60" i="8"/>
  <c r="AD22" i="8"/>
  <c r="AH93" i="8"/>
  <c r="AL17" i="8"/>
  <c r="AT18" i="8"/>
  <c r="AT126" i="8"/>
  <c r="AT122" i="8"/>
  <c r="AT20" i="8"/>
  <c r="AT57" i="8"/>
  <c r="AT12" i="8"/>
  <c r="AT59" i="8"/>
  <c r="AT60" i="8"/>
  <c r="AT8" i="8"/>
  <c r="AT127" i="8"/>
  <c r="AT110" i="8"/>
  <c r="AT95" i="8"/>
  <c r="AT99" i="8"/>
  <c r="AT19" i="8"/>
  <c r="AT120" i="8"/>
  <c r="BU104" i="8"/>
  <c r="AV127" i="8"/>
  <c r="AV22" i="8"/>
  <c r="AX110" i="8"/>
  <c r="AX133" i="8"/>
  <c r="AX111" i="8"/>
  <c r="AX22" i="8"/>
  <c r="AX126" i="8"/>
  <c r="AX20" i="8"/>
  <c r="AX8" i="8"/>
  <c r="AX103" i="8"/>
  <c r="AX15" i="8"/>
  <c r="AX121" i="8"/>
  <c r="AX59" i="8"/>
  <c r="AX58" i="8"/>
  <c r="AX60" i="8"/>
  <c r="AX12" i="8"/>
  <c r="AX38" i="8"/>
  <c r="AX125" i="8"/>
  <c r="AZ57" i="8"/>
  <c r="AZ121" i="8"/>
  <c r="AZ134" i="8"/>
  <c r="BB37" i="8"/>
  <c r="BB75" i="8"/>
  <c r="BB60" i="8"/>
  <c r="BB17" i="8"/>
  <c r="BB105" i="8"/>
  <c r="BG110" i="8"/>
  <c r="BG17" i="8"/>
  <c r="BG38" i="8"/>
  <c r="BG18" i="8"/>
  <c r="BG39" i="8"/>
  <c r="BG8" i="8"/>
  <c r="BG20" i="8"/>
  <c r="BG95" i="8"/>
  <c r="BG98" i="8"/>
  <c r="BI127" i="8"/>
  <c r="BI111" i="8"/>
  <c r="BI18" i="8"/>
  <c r="BM111" i="8"/>
  <c r="CR37" i="8"/>
  <c r="CR76" i="8"/>
  <c r="CR104" i="8"/>
  <c r="CR39" i="8"/>
  <c r="CR58" i="8"/>
  <c r="CR105" i="8"/>
  <c r="CR18" i="8"/>
  <c r="CR135" i="8"/>
  <c r="CR93" i="8"/>
  <c r="CR19" i="8"/>
  <c r="CR110" i="8"/>
  <c r="CR129" i="8"/>
  <c r="CR22" i="8"/>
  <c r="CR133" i="8"/>
  <c r="CR98" i="8"/>
  <c r="CR59" i="8"/>
  <c r="CR121" i="8"/>
  <c r="CR75" i="8"/>
  <c r="CT120" i="8"/>
  <c r="CT105" i="8"/>
  <c r="CT21" i="8"/>
  <c r="CT17" i="8"/>
  <c r="CT18" i="8"/>
  <c r="CT135" i="8"/>
  <c r="CT10" i="8"/>
  <c r="CT122" i="8"/>
  <c r="CT121" i="8"/>
  <c r="CT103" i="8"/>
  <c r="CT76" i="8"/>
  <c r="CT110" i="8"/>
  <c r="CT133" i="8"/>
  <c r="CT59" i="8"/>
  <c r="CT93" i="8"/>
  <c r="CT22" i="8"/>
  <c r="CT19" i="8"/>
  <c r="CT8" i="8"/>
  <c r="CT134" i="8"/>
  <c r="CT38" i="8"/>
  <c r="CT92" i="8"/>
  <c r="CT78" i="8"/>
  <c r="CT57" i="8"/>
  <c r="CT15" i="8"/>
  <c r="CT125" i="8"/>
  <c r="CT126" i="8"/>
  <c r="CT111" i="8"/>
  <c r="CT37" i="8"/>
  <c r="CT12" i="8"/>
  <c r="CT104" i="8"/>
  <c r="CV60" i="8"/>
  <c r="CV110" i="8"/>
  <c r="CV111" i="8"/>
  <c r="CV75" i="8"/>
  <c r="CV8" i="8"/>
  <c r="CV129" i="8"/>
  <c r="CV17" i="8"/>
  <c r="CV15" i="8"/>
  <c r="CX58" i="8"/>
  <c r="CX21" i="8"/>
  <c r="BM104" i="8"/>
  <c r="BI92" i="8"/>
  <c r="CV130" i="8"/>
  <c r="CR15" i="8"/>
  <c r="CR122" i="8"/>
  <c r="CR103" i="8"/>
  <c r="CR126" i="8"/>
  <c r="CR111" i="8"/>
  <c r="CR99" i="8"/>
  <c r="AV98" i="8"/>
  <c r="AV57" i="8"/>
  <c r="CR20" i="8"/>
  <c r="CR60" i="8"/>
  <c r="CR21" i="8"/>
  <c r="CR8" i="8"/>
  <c r="CV105" i="8"/>
  <c r="CR127" i="8"/>
  <c r="CV92" i="8"/>
  <c r="CT20" i="8"/>
  <c r="CT75" i="8"/>
  <c r="CT130" i="8"/>
  <c r="CT39" i="8"/>
  <c r="AX37" i="8"/>
  <c r="AX75" i="8"/>
  <c r="AX19" i="8"/>
  <c r="AX93" i="8"/>
  <c r="AX105" i="8"/>
  <c r="BB12" i="8"/>
  <c r="AX39" i="8"/>
  <c r="BN19" i="8"/>
  <c r="BN122" i="8"/>
  <c r="BN130" i="8"/>
  <c r="BN103" i="8"/>
  <c r="BN125" i="8"/>
  <c r="BN12" i="8"/>
  <c r="BN20" i="8"/>
  <c r="BN98" i="8"/>
  <c r="BN133" i="8"/>
  <c r="BN10" i="8"/>
  <c r="BR130" i="8"/>
  <c r="BR15" i="8"/>
  <c r="BR75" i="8"/>
  <c r="BR18" i="8"/>
  <c r="BR19" i="8"/>
  <c r="BR38" i="8"/>
  <c r="BR120" i="8"/>
  <c r="BR10" i="8"/>
  <c r="BR21" i="8"/>
  <c r="BV122" i="8"/>
  <c r="BV38" i="8"/>
  <c r="BV95" i="8"/>
  <c r="BZ15" i="8"/>
  <c r="BZ8" i="8"/>
  <c r="F57" i="8"/>
  <c r="F22" i="8"/>
  <c r="N93" i="8"/>
  <c r="N22" i="8"/>
  <c r="N58" i="8"/>
  <c r="N57" i="8"/>
  <c r="N76" i="8"/>
  <c r="R58" i="8"/>
  <c r="R22" i="8"/>
  <c r="R60" i="8"/>
  <c r="V76" i="8"/>
  <c r="V93" i="8"/>
  <c r="AZ127" i="8"/>
  <c r="BB58" i="8"/>
  <c r="BB104" i="8"/>
  <c r="BB22" i="8"/>
  <c r="BB99" i="8"/>
  <c r="BB133" i="8"/>
  <c r="BB78" i="8"/>
  <c r="BB18" i="8"/>
  <c r="BB134" i="8"/>
  <c r="BB38" i="8"/>
  <c r="BB121" i="8"/>
  <c r="BB95" i="8"/>
  <c r="BB19" i="8"/>
  <c r="BB110" i="8"/>
  <c r="BB57" i="8"/>
  <c r="BB8" i="8"/>
  <c r="BB135" i="8"/>
  <c r="BB111" i="8"/>
  <c r="BB76" i="8"/>
  <c r="BB98" i="8"/>
  <c r="BB59" i="8"/>
  <c r="BB129" i="8"/>
  <c r="BB21" i="8"/>
  <c r="BB130" i="8"/>
  <c r="BD125" i="8"/>
  <c r="BI133" i="8"/>
  <c r="BV21" i="8"/>
  <c r="BV103" i="8"/>
  <c r="BV93" i="8"/>
  <c r="BV76" i="8"/>
  <c r="BV22" i="8"/>
  <c r="BV20" i="8"/>
  <c r="BV104" i="8"/>
  <c r="BV129" i="8"/>
  <c r="BV126" i="8"/>
  <c r="BV135" i="8"/>
  <c r="BV18" i="8"/>
  <c r="BV110" i="8"/>
  <c r="BV10" i="8"/>
  <c r="BV121" i="8"/>
  <c r="BV8" i="8"/>
  <c r="BV17" i="8"/>
  <c r="BV105" i="8"/>
  <c r="BV37" i="8"/>
  <c r="BV130" i="8"/>
  <c r="BV15" i="8"/>
  <c r="BV19" i="8"/>
  <c r="BV57" i="8"/>
  <c r="BV12" i="8"/>
  <c r="BV98" i="8"/>
  <c r="BV58" i="8"/>
  <c r="BZ93" i="8"/>
  <c r="BZ104" i="8"/>
  <c r="BZ111" i="8"/>
  <c r="BZ20" i="8"/>
  <c r="BZ59" i="8"/>
  <c r="BZ18" i="8"/>
  <c r="BZ17" i="8"/>
  <c r="BZ125" i="8"/>
  <c r="BZ92" i="8"/>
  <c r="BZ120" i="8"/>
  <c r="BZ75" i="8"/>
  <c r="BZ95" i="8"/>
  <c r="BZ22" i="8"/>
  <c r="BZ129" i="8"/>
  <c r="CD95" i="8"/>
  <c r="CD105" i="8"/>
  <c r="CD126" i="8"/>
  <c r="CD18" i="8"/>
  <c r="CD78" i="8"/>
  <c r="CD19" i="8"/>
  <c r="CD135" i="8"/>
  <c r="CD93" i="8"/>
  <c r="CD8" i="8"/>
  <c r="CD110" i="8"/>
  <c r="CD58" i="8"/>
  <c r="CD76" i="8"/>
  <c r="CD60" i="8"/>
  <c r="CD21" i="8"/>
  <c r="CD92" i="8"/>
  <c r="CD134" i="8"/>
  <c r="CD57" i="8"/>
  <c r="CD127" i="8"/>
  <c r="CD122" i="8"/>
  <c r="CD130" i="8"/>
  <c r="CD120" i="8"/>
  <c r="CF103" i="8"/>
  <c r="CV99" i="8"/>
  <c r="CV95" i="8"/>
  <c r="CV22" i="8"/>
  <c r="CV39" i="8"/>
  <c r="CV121" i="8"/>
  <c r="CV59" i="8"/>
  <c r="CV133" i="8"/>
  <c r="CV122" i="8"/>
  <c r="CV125" i="8"/>
  <c r="CV98" i="8"/>
  <c r="CV78" i="8"/>
  <c r="CV21" i="8"/>
  <c r="CX10" i="8"/>
  <c r="CX126" i="8"/>
  <c r="CX57" i="8"/>
  <c r="CX76" i="8"/>
  <c r="CX98" i="8"/>
  <c r="CX93" i="8"/>
  <c r="CX18" i="8"/>
  <c r="CX75" i="8"/>
  <c r="CX19" i="8"/>
  <c r="CX133" i="8"/>
  <c r="CX103" i="8"/>
  <c r="CX111" i="8"/>
  <c r="CX105" i="8"/>
  <c r="CX59" i="8"/>
  <c r="CX122" i="8"/>
  <c r="CX95" i="8"/>
  <c r="CX130" i="8"/>
  <c r="CX134" i="8"/>
  <c r="CX12" i="8"/>
  <c r="CF17" i="8"/>
  <c r="CF105" i="8"/>
  <c r="CF78" i="8"/>
  <c r="CF10" i="8"/>
  <c r="CF99" i="8"/>
  <c r="BD120" i="8"/>
  <c r="AZ17" i="8"/>
  <c r="BZ105" i="8"/>
  <c r="V58" i="8"/>
  <c r="CM95" i="8"/>
  <c r="BG105" i="8"/>
  <c r="BD59" i="8"/>
  <c r="CF18" i="8"/>
  <c r="CF76" i="8"/>
  <c r="CV126" i="8"/>
  <c r="CV37" i="8"/>
  <c r="CV10" i="8"/>
  <c r="CV76" i="8"/>
  <c r="CV38" i="8"/>
  <c r="CV120" i="8"/>
  <c r="CX38" i="8"/>
  <c r="CX39" i="8"/>
  <c r="CX127" i="8"/>
  <c r="CX78" i="8"/>
  <c r="CX60" i="8"/>
  <c r="CD15" i="8"/>
  <c r="BB93" i="8"/>
  <c r="Z76" i="8"/>
  <c r="R59" i="8"/>
  <c r="BB15" i="8"/>
  <c r="BV78" i="8"/>
  <c r="BV60" i="8"/>
  <c r="BV75" i="8"/>
  <c r="CD98" i="8"/>
  <c r="CD17" i="8"/>
  <c r="CD12" i="8"/>
  <c r="CD39" i="8"/>
  <c r="CD59" i="8"/>
  <c r="CD20" i="8"/>
  <c r="CD37" i="8"/>
  <c r="CD38" i="8"/>
  <c r="CD99" i="8"/>
  <c r="BV59" i="8"/>
  <c r="BZ98" i="8"/>
  <c r="BZ38" i="8"/>
  <c r="BZ130" i="8"/>
  <c r="BZ76" i="8"/>
  <c r="R57" i="8"/>
  <c r="BB125" i="8"/>
  <c r="BB126" i="8"/>
  <c r="BB39" i="8"/>
  <c r="CX17" i="8"/>
  <c r="BV134" i="8"/>
  <c r="AP93" i="8"/>
  <c r="AT93" i="8"/>
  <c r="BJ10" i="8"/>
  <c r="BJ98" i="8"/>
  <c r="CP17" i="8"/>
  <c r="F20" i="8"/>
  <c r="F21" i="8" s="1"/>
  <c r="Q20" i="8"/>
  <c r="Q21" i="8" s="1"/>
  <c r="C53" i="7"/>
  <c r="AL18" i="8" l="1"/>
  <c r="BN59" i="8"/>
  <c r="BN127" i="8"/>
  <c r="BN39" i="8"/>
  <c r="BN8" i="8"/>
  <c r="BJ103" i="8"/>
  <c r="BJ39" i="8"/>
  <c r="BJ125" i="8"/>
  <c r="BJ75" i="8"/>
  <c r="BF59" i="8"/>
  <c r="BF135" i="8"/>
  <c r="AN99" i="8"/>
  <c r="BN60" i="8"/>
  <c r="BN78" i="8"/>
  <c r="BN120" i="8"/>
  <c r="BN110" i="8"/>
  <c r="BN76" i="8"/>
  <c r="BJ20" i="8"/>
  <c r="BJ133" i="8"/>
  <c r="BJ120" i="8"/>
  <c r="BJ12" i="8"/>
  <c r="BJ95" i="8"/>
  <c r="BF99" i="8"/>
  <c r="BF39" i="8"/>
  <c r="BF111" i="8"/>
  <c r="AH59" i="8"/>
  <c r="BW93" i="8"/>
  <c r="AQ58" i="8"/>
  <c r="AX98" i="8"/>
  <c r="CQ121" i="8"/>
  <c r="R8" i="8"/>
  <c r="Z12" i="8"/>
  <c r="BM58" i="8"/>
  <c r="BM91" i="8"/>
  <c r="BY130" i="8"/>
  <c r="BY91" i="8"/>
  <c r="CG75" i="8"/>
  <c r="CG91" i="8"/>
  <c r="CK58" i="8"/>
  <c r="CK91" i="8"/>
  <c r="CO60" i="8"/>
  <c r="CO91" i="8"/>
  <c r="CS93" i="8"/>
  <c r="CS91" i="8"/>
  <c r="CW71" i="8"/>
  <c r="CW88" i="8"/>
  <c r="CW90" i="8"/>
  <c r="BI121" i="8"/>
  <c r="BM17" i="8"/>
  <c r="BI130" i="8"/>
  <c r="BI126" i="8"/>
  <c r="BI134" i="8"/>
  <c r="BI75" i="8"/>
  <c r="BM134" i="8"/>
  <c r="BI8" i="8"/>
  <c r="BI22" i="8"/>
  <c r="BM133" i="8"/>
  <c r="AJ71" i="8"/>
  <c r="AJ90" i="8"/>
  <c r="AJ88" i="8"/>
  <c r="AN90" i="8"/>
  <c r="AN71" i="8"/>
  <c r="AN88" i="8"/>
  <c r="AR71" i="8"/>
  <c r="AR90" i="8"/>
  <c r="AR88" i="8"/>
  <c r="AV71" i="8"/>
  <c r="AV90" i="8"/>
  <c r="AV88" i="8"/>
  <c r="AZ71" i="8"/>
  <c r="AZ90" i="8"/>
  <c r="AZ88" i="8"/>
  <c r="BD71" i="8"/>
  <c r="BD90" i="8"/>
  <c r="BD88" i="8"/>
  <c r="BH71" i="8"/>
  <c r="BH90" i="8"/>
  <c r="BH88" i="8"/>
  <c r="BL71" i="8"/>
  <c r="BL90" i="8"/>
  <c r="BL88" i="8"/>
  <c r="BP71" i="8"/>
  <c r="BP90" i="8"/>
  <c r="BP88" i="8"/>
  <c r="BT71" i="8"/>
  <c r="BT90" i="8"/>
  <c r="BT88" i="8"/>
  <c r="BX71" i="8"/>
  <c r="BX90" i="8"/>
  <c r="BX88" i="8"/>
  <c r="CB71" i="8"/>
  <c r="CB90" i="8"/>
  <c r="CB88" i="8"/>
  <c r="CF71" i="8"/>
  <c r="CF90" i="8"/>
  <c r="CF88" i="8"/>
  <c r="CJ71" i="8"/>
  <c r="CJ90" i="8"/>
  <c r="CJ88" i="8"/>
  <c r="CN71" i="8"/>
  <c r="CN90" i="8"/>
  <c r="CN88" i="8"/>
  <c r="CR90" i="8"/>
  <c r="CR71" i="8"/>
  <c r="CR88" i="8"/>
  <c r="CV71" i="8"/>
  <c r="CV90" i="8"/>
  <c r="CV88" i="8"/>
  <c r="CJ133" i="8"/>
  <c r="CJ127" i="8"/>
  <c r="CJ121" i="8"/>
  <c r="CJ129" i="8"/>
  <c r="CJ98" i="8"/>
  <c r="CJ18" i="8"/>
  <c r="BL57" i="8"/>
  <c r="CN134" i="8"/>
  <c r="CN10" i="8"/>
  <c r="CN120" i="8"/>
  <c r="CN93" i="8"/>
  <c r="CS18" i="8"/>
  <c r="AD57" i="8"/>
  <c r="AH90" i="8"/>
  <c r="AH88" i="8"/>
  <c r="AH71" i="8"/>
  <c r="AL110" i="8"/>
  <c r="AL90" i="8"/>
  <c r="AL88" i="8"/>
  <c r="AL71" i="8"/>
  <c r="AP57" i="8"/>
  <c r="AP90" i="8"/>
  <c r="AP88" i="8"/>
  <c r="AP71" i="8"/>
  <c r="AT37" i="8"/>
  <c r="AT90" i="8"/>
  <c r="AT88" i="8"/>
  <c r="AT71" i="8"/>
  <c r="AX90" i="8"/>
  <c r="AX88" i="8"/>
  <c r="AX71" i="8"/>
  <c r="BB90" i="8"/>
  <c r="BB88" i="8"/>
  <c r="BB71" i="8"/>
  <c r="BF90" i="8"/>
  <c r="BF88" i="8"/>
  <c r="BF71" i="8"/>
  <c r="BJ90" i="8"/>
  <c r="BJ88" i="8"/>
  <c r="BJ71" i="8"/>
  <c r="BN90" i="8"/>
  <c r="BN88" i="8"/>
  <c r="BN71" i="8"/>
  <c r="BR90" i="8"/>
  <c r="BR88" i="8"/>
  <c r="BR71" i="8"/>
  <c r="BV90" i="8"/>
  <c r="BV88" i="8"/>
  <c r="BV71" i="8"/>
  <c r="BZ90" i="8"/>
  <c r="BZ88" i="8"/>
  <c r="BZ71" i="8"/>
  <c r="CD90" i="8"/>
  <c r="CD88" i="8"/>
  <c r="CD71" i="8"/>
  <c r="CH90" i="8"/>
  <c r="CH88" i="8"/>
  <c r="CH71" i="8"/>
  <c r="CL90" i="8"/>
  <c r="CL88" i="8"/>
  <c r="CL71" i="8"/>
  <c r="CP90" i="8"/>
  <c r="CP88" i="8"/>
  <c r="CP71" i="8"/>
  <c r="CT90" i="8"/>
  <c r="CT88" i="8"/>
  <c r="CT71" i="8"/>
  <c r="CX90" i="8"/>
  <c r="CX88" i="8"/>
  <c r="CX71" i="8"/>
  <c r="AG71" i="8"/>
  <c r="AG90" i="8"/>
  <c r="AG88" i="8"/>
  <c r="AK71" i="8"/>
  <c r="AK90" i="8"/>
  <c r="AK88" i="8"/>
  <c r="AO71" i="8"/>
  <c r="AO90" i="8"/>
  <c r="AO88" i="8"/>
  <c r="AS71" i="8"/>
  <c r="AS90" i="8"/>
  <c r="AS88" i="8"/>
  <c r="AW71" i="8"/>
  <c r="AW90" i="8"/>
  <c r="AW88" i="8"/>
  <c r="BA71" i="8"/>
  <c r="BA90" i="8"/>
  <c r="BA88" i="8"/>
  <c r="BE133" i="8"/>
  <c r="BE71" i="8"/>
  <c r="BE88" i="8"/>
  <c r="BE90" i="8"/>
  <c r="BI71" i="8"/>
  <c r="BI90" i="8"/>
  <c r="BI88" i="8"/>
  <c r="BM39" i="8"/>
  <c r="BM71" i="8"/>
  <c r="BM88" i="8"/>
  <c r="BM90" i="8"/>
  <c r="BQ71" i="8"/>
  <c r="BQ90" i="8"/>
  <c r="BQ88" i="8"/>
  <c r="BU92" i="8"/>
  <c r="BU71" i="8"/>
  <c r="BU88" i="8"/>
  <c r="BU90" i="8"/>
  <c r="BY71" i="8"/>
  <c r="BY90" i="8"/>
  <c r="BY88" i="8"/>
  <c r="CC22" i="8"/>
  <c r="CC71" i="8"/>
  <c r="CC88" i="8"/>
  <c r="CC90" i="8"/>
  <c r="CG71" i="8"/>
  <c r="CG90" i="8"/>
  <c r="CG88" i="8"/>
  <c r="CK76" i="8"/>
  <c r="CK71" i="8"/>
  <c r="CK88" i="8"/>
  <c r="CK90" i="8"/>
  <c r="CO71" i="8"/>
  <c r="CO90" i="8"/>
  <c r="CO88" i="8"/>
  <c r="CS71" i="8"/>
  <c r="CS88" i="8"/>
  <c r="CS90" i="8"/>
  <c r="U10" i="8"/>
  <c r="Q18" i="8"/>
  <c r="AO121" i="8"/>
  <c r="BM18" i="8"/>
  <c r="BM59" i="8"/>
  <c r="BI10" i="8"/>
  <c r="AG135" i="8"/>
  <c r="Y19" i="8"/>
  <c r="Z10" i="8"/>
  <c r="U17" i="8"/>
  <c r="BM12" i="8"/>
  <c r="BI59" i="8"/>
  <c r="BM93" i="8"/>
  <c r="BM130" i="8"/>
  <c r="BI38" i="8"/>
  <c r="BI104" i="8"/>
  <c r="CG121" i="8"/>
  <c r="AG129" i="8"/>
  <c r="Y8" i="8"/>
  <c r="AG105" i="8"/>
  <c r="CJ122" i="8"/>
  <c r="CJ75" i="8"/>
  <c r="CJ120" i="8"/>
  <c r="CJ126" i="8"/>
  <c r="CJ10" i="8"/>
  <c r="CJ17" i="8"/>
  <c r="BX134" i="8"/>
  <c r="BT15" i="8"/>
  <c r="BP60" i="8"/>
  <c r="BL17" i="8"/>
  <c r="BL37" i="8"/>
  <c r="CN135" i="8"/>
  <c r="CN104" i="8"/>
  <c r="CG110" i="8"/>
  <c r="CN133" i="8"/>
  <c r="CS10" i="8"/>
  <c r="CS19" i="8"/>
  <c r="BQ78" i="8"/>
  <c r="S18" i="8"/>
  <c r="AB18" i="8"/>
  <c r="AE15" i="8"/>
  <c r="AI88" i="8"/>
  <c r="AI90" i="8"/>
  <c r="AI71" i="8"/>
  <c r="AM88" i="8"/>
  <c r="AM90" i="8"/>
  <c r="AM71" i="8"/>
  <c r="AQ88" i="8"/>
  <c r="AQ71" i="8"/>
  <c r="AQ90" i="8"/>
  <c r="AU21" i="8"/>
  <c r="AU88" i="8"/>
  <c r="AU90" i="8"/>
  <c r="AU71" i="8"/>
  <c r="AY88" i="8"/>
  <c r="AY90" i="8"/>
  <c r="AY71" i="8"/>
  <c r="BC8" i="8"/>
  <c r="BC88" i="8"/>
  <c r="BC90" i="8"/>
  <c r="BC71" i="8"/>
  <c r="BG88" i="8"/>
  <c r="BG71" i="8"/>
  <c r="BG90" i="8"/>
  <c r="BK88" i="8"/>
  <c r="BK90" i="8"/>
  <c r="BK71" i="8"/>
  <c r="BO88" i="8"/>
  <c r="BO90" i="8"/>
  <c r="BO71" i="8"/>
  <c r="BS88" i="8"/>
  <c r="BS90" i="8"/>
  <c r="BS71" i="8"/>
  <c r="BW88" i="8"/>
  <c r="BW71" i="8"/>
  <c r="BW90" i="8"/>
  <c r="CA88" i="8"/>
  <c r="CA90" i="8"/>
  <c r="CA71" i="8"/>
  <c r="CE19" i="8"/>
  <c r="CE88" i="8"/>
  <c r="CE90" i="8"/>
  <c r="CE71" i="8"/>
  <c r="CI88" i="8"/>
  <c r="CI90" i="8"/>
  <c r="CI71" i="8"/>
  <c r="CM110" i="8"/>
  <c r="CM88" i="8"/>
  <c r="CM71" i="8"/>
  <c r="CM90" i="8"/>
  <c r="CQ88" i="8"/>
  <c r="CQ90" i="8"/>
  <c r="CQ71" i="8"/>
  <c r="CU20" i="8"/>
  <c r="CU88" i="8"/>
  <c r="CU90" i="8"/>
  <c r="CU71" i="8"/>
  <c r="AP37" i="8"/>
  <c r="AX120" i="8"/>
  <c r="BM129" i="8"/>
  <c r="BE105" i="8"/>
  <c r="CK19" i="8"/>
  <c r="AL99" i="8"/>
  <c r="BC111" i="8"/>
  <c r="AJ41" i="8"/>
  <c r="AJ61" i="8"/>
  <c r="AN41" i="8"/>
  <c r="AN61" i="8"/>
  <c r="AR41" i="8"/>
  <c r="AR61" i="8"/>
  <c r="AV41" i="8"/>
  <c r="AV61" i="8"/>
  <c r="AZ41" i="8"/>
  <c r="AZ61" i="8"/>
  <c r="BD41" i="8"/>
  <c r="BD61" i="8"/>
  <c r="BH41" i="8"/>
  <c r="BH61" i="8"/>
  <c r="BL41" i="8"/>
  <c r="BL61" i="8"/>
  <c r="BP41" i="8"/>
  <c r="BP61" i="8"/>
  <c r="BT41" i="8"/>
  <c r="BT61" i="8"/>
  <c r="BX41" i="8"/>
  <c r="BX61" i="8"/>
  <c r="CB41" i="8"/>
  <c r="CB61" i="8"/>
  <c r="CF41" i="8"/>
  <c r="CF61" i="8"/>
  <c r="CJ41" i="8"/>
  <c r="CJ61" i="8"/>
  <c r="CN41" i="8"/>
  <c r="CN61" i="8"/>
  <c r="CR41" i="8"/>
  <c r="CR61" i="8"/>
  <c r="CV41" i="8"/>
  <c r="CV61" i="8"/>
  <c r="F15" i="8"/>
  <c r="J18" i="8"/>
  <c r="N17" i="8"/>
  <c r="Q22" i="8"/>
  <c r="U57" i="8"/>
  <c r="AC76" i="8"/>
  <c r="AG41" i="8"/>
  <c r="AG61" i="8"/>
  <c r="AK22" i="8"/>
  <c r="AK61" i="8"/>
  <c r="AO135" i="8"/>
  <c r="AO61" i="8"/>
  <c r="AS41" i="8"/>
  <c r="AS61" i="8"/>
  <c r="AW130" i="8"/>
  <c r="AW61" i="8"/>
  <c r="BA10" i="8"/>
  <c r="BA61" i="8"/>
  <c r="BE122" i="8"/>
  <c r="BE61" i="8"/>
  <c r="BI41" i="8"/>
  <c r="BI61" i="8"/>
  <c r="BM135" i="8"/>
  <c r="BM61" i="8"/>
  <c r="BQ8" i="8"/>
  <c r="BQ61" i="8"/>
  <c r="BU41" i="8"/>
  <c r="BU61" i="8"/>
  <c r="BY41" i="8"/>
  <c r="BY61" i="8"/>
  <c r="CC41" i="8"/>
  <c r="CC61" i="8"/>
  <c r="CG41" i="8"/>
  <c r="CG61" i="8"/>
  <c r="CK41" i="8"/>
  <c r="CK61" i="8"/>
  <c r="CO41" i="8"/>
  <c r="CO61" i="8"/>
  <c r="CS41" i="8"/>
  <c r="CS61" i="8"/>
  <c r="CW41" i="8"/>
  <c r="CW61" i="8"/>
  <c r="J22" i="8"/>
  <c r="R61" i="8"/>
  <c r="Z58" i="8"/>
  <c r="AD59" i="8"/>
  <c r="AH111" i="8"/>
  <c r="AH61" i="8"/>
  <c r="AL60" i="8"/>
  <c r="AL61" i="8"/>
  <c r="AP76" i="8"/>
  <c r="AP61" i="8"/>
  <c r="AT61" i="8"/>
  <c r="AX10" i="8"/>
  <c r="AX61" i="8"/>
  <c r="BB92" i="8"/>
  <c r="BB61" i="8"/>
  <c r="BF93" i="8"/>
  <c r="BF61" i="8"/>
  <c r="BJ92" i="8"/>
  <c r="BJ61" i="8"/>
  <c r="BN105" i="8"/>
  <c r="BN61" i="8"/>
  <c r="BR104" i="8"/>
  <c r="BR61" i="8"/>
  <c r="BV41" i="8"/>
  <c r="BV61" i="8"/>
  <c r="BZ61" i="8"/>
  <c r="CD41" i="8"/>
  <c r="CD61" i="8"/>
  <c r="CH61" i="8"/>
  <c r="CL41" i="8"/>
  <c r="CL61" i="8"/>
  <c r="CP41" i="8"/>
  <c r="CP61" i="8"/>
  <c r="CT41" i="8"/>
  <c r="CT61" i="8"/>
  <c r="CX41" i="8"/>
  <c r="CX61" i="8"/>
  <c r="P15" i="8"/>
  <c r="AA17" i="8"/>
  <c r="AI41" i="8"/>
  <c r="AI61" i="8"/>
  <c r="AM92" i="8"/>
  <c r="AM61" i="8"/>
  <c r="AQ95" i="8"/>
  <c r="AQ61" i="8"/>
  <c r="AU126" i="8"/>
  <c r="AU61" i="8"/>
  <c r="AY41" i="8"/>
  <c r="AY61" i="8"/>
  <c r="BC20" i="8"/>
  <c r="BC61" i="8"/>
  <c r="BG41" i="8"/>
  <c r="BG61" i="8"/>
  <c r="BK18" i="8"/>
  <c r="BK61" i="8"/>
  <c r="BO61" i="8"/>
  <c r="BS37" i="8"/>
  <c r="BS61" i="8"/>
  <c r="BW41" i="8"/>
  <c r="BW61" i="8"/>
  <c r="CA120" i="8"/>
  <c r="CA61" i="8"/>
  <c r="CE41" i="8"/>
  <c r="CE61" i="8"/>
  <c r="CI41" i="8"/>
  <c r="CI61" i="8"/>
  <c r="CM135" i="8"/>
  <c r="CM61" i="8"/>
  <c r="CQ41" i="8"/>
  <c r="CQ61" i="8"/>
  <c r="CU61" i="8"/>
  <c r="BN38" i="8"/>
  <c r="BN75" i="8"/>
  <c r="BJ111" i="8"/>
  <c r="BJ127" i="8"/>
  <c r="BJ130" i="8"/>
  <c r="BJ38" i="8"/>
  <c r="BJ19" i="8"/>
  <c r="BJ93" i="8"/>
  <c r="BJ57" i="8"/>
  <c r="BF126" i="8"/>
  <c r="BF105" i="8"/>
  <c r="BF15" i="8"/>
  <c r="BF98" i="8"/>
  <c r="BB103" i="8"/>
  <c r="BF60" i="8"/>
  <c r="AH99" i="8"/>
  <c r="AP126" i="8"/>
  <c r="AM17" i="8"/>
  <c r="CS111" i="8"/>
  <c r="AQ76" i="8"/>
  <c r="BE95" i="8"/>
  <c r="BE103" i="8"/>
  <c r="BE120" i="8"/>
  <c r="CO15" i="8"/>
  <c r="CC122" i="8"/>
  <c r="BU57" i="8"/>
  <c r="BF122" i="8"/>
  <c r="BF19" i="8"/>
  <c r="BF127" i="8"/>
  <c r="AL39" i="8"/>
  <c r="AH98" i="8"/>
  <c r="T8" i="8"/>
  <c r="AS111" i="8"/>
  <c r="AX122" i="8"/>
  <c r="BK17" i="8"/>
  <c r="BM60" i="8"/>
  <c r="BC22" i="8"/>
  <c r="BM57" i="8"/>
  <c r="BC133" i="8"/>
  <c r="BE127" i="8"/>
  <c r="CA60" i="8"/>
  <c r="BQ17" i="8"/>
  <c r="BI58" i="8"/>
  <c r="CK12" i="8"/>
  <c r="CK8" i="8"/>
  <c r="BY92" i="8"/>
  <c r="BE59" i="8"/>
  <c r="BK59" i="8"/>
  <c r="BU17" i="8"/>
  <c r="Q60" i="8"/>
  <c r="AD18" i="8"/>
  <c r="AG19" i="8"/>
  <c r="AG22" i="8"/>
  <c r="F18" i="8"/>
  <c r="Y59" i="8"/>
  <c r="CS22" i="8"/>
  <c r="CS133" i="8"/>
  <c r="CO19" i="8"/>
  <c r="CG37" i="8"/>
  <c r="CG39" i="8"/>
  <c r="BU130" i="8"/>
  <c r="V17" i="8"/>
  <c r="CS98" i="8"/>
  <c r="BM121" i="8"/>
  <c r="BM22" i="8"/>
  <c r="CS57" i="8"/>
  <c r="CS127" i="8"/>
  <c r="CS129" i="8"/>
  <c r="CS125" i="8"/>
  <c r="AW98" i="8"/>
  <c r="BM95" i="8"/>
  <c r="BE125" i="8"/>
  <c r="CC17" i="8"/>
  <c r="BE92" i="8"/>
  <c r="CK121" i="8"/>
  <c r="CO12" i="8"/>
  <c r="CS60" i="8"/>
  <c r="CS122" i="8"/>
  <c r="CK103" i="8"/>
  <c r="CK120" i="8"/>
  <c r="CK38" i="8"/>
  <c r="CK105" i="8"/>
  <c r="CC127" i="8"/>
  <c r="CC126" i="8"/>
  <c r="BY93" i="8"/>
  <c r="BU60" i="8"/>
  <c r="BQ58" i="8"/>
  <c r="BI129" i="8"/>
  <c r="BK127" i="8"/>
  <c r="BU12" i="8"/>
  <c r="R10" i="8"/>
  <c r="AD8" i="8"/>
  <c r="AG75" i="8"/>
  <c r="CS76" i="8"/>
  <c r="CO125" i="8"/>
  <c r="CG135" i="8"/>
  <c r="BY134" i="8"/>
  <c r="BU15" i="8"/>
  <c r="BQ18" i="8"/>
  <c r="AK17" i="8"/>
  <c r="CS39" i="8"/>
  <c r="BM126" i="8"/>
  <c r="CS12" i="8"/>
  <c r="CS134" i="8"/>
  <c r="BM19" i="8"/>
  <c r="BM75" i="8"/>
  <c r="CS58" i="8"/>
  <c r="CS8" i="8"/>
  <c r="BM99" i="8"/>
  <c r="BM38" i="8"/>
  <c r="BA18" i="8"/>
  <c r="BE130" i="8"/>
  <c r="BE8" i="8"/>
  <c r="BE134" i="8"/>
  <c r="BE60" i="8"/>
  <c r="BE38" i="8"/>
  <c r="CO8" i="8"/>
  <c r="CS21" i="8"/>
  <c r="CS105" i="8"/>
  <c r="CO20" i="8"/>
  <c r="CK57" i="8"/>
  <c r="CK111" i="8"/>
  <c r="CK99" i="8"/>
  <c r="CK92" i="8"/>
  <c r="CC120" i="8"/>
  <c r="CC133" i="8"/>
  <c r="CC103" i="8"/>
  <c r="BY78" i="8"/>
  <c r="BU19" i="8"/>
  <c r="BQ125" i="8"/>
  <c r="BM21" i="8"/>
  <c r="BA110" i="8"/>
  <c r="N10" i="8"/>
  <c r="AD17" i="8"/>
  <c r="BU10" i="8"/>
  <c r="Y18" i="8"/>
  <c r="R17" i="8"/>
  <c r="AG103" i="8"/>
  <c r="Y60" i="8"/>
  <c r="AS15" i="8"/>
  <c r="CS121" i="8"/>
  <c r="CO21" i="8"/>
  <c r="CK127" i="8"/>
  <c r="CG92" i="8"/>
  <c r="BU121" i="8"/>
  <c r="BE18" i="8"/>
  <c r="AS129" i="8"/>
  <c r="Y57" i="8"/>
  <c r="AG18" i="8"/>
  <c r="BE93" i="8"/>
  <c r="CS92" i="8"/>
  <c r="CS38" i="8"/>
  <c r="BM20" i="8"/>
  <c r="CS104" i="8"/>
  <c r="CS75" i="8"/>
  <c r="CS130" i="8"/>
  <c r="CG104" i="8"/>
  <c r="BE110" i="8"/>
  <c r="BE12" i="8"/>
  <c r="CO78" i="8"/>
  <c r="CS15" i="8"/>
  <c r="CS37" i="8"/>
  <c r="CS78" i="8"/>
  <c r="CO22" i="8"/>
  <c r="CK78" i="8"/>
  <c r="CK110" i="8"/>
  <c r="CK39" i="8"/>
  <c r="CK22" i="8"/>
  <c r="CC12" i="8"/>
  <c r="CC134" i="8"/>
  <c r="BU134" i="8"/>
  <c r="BQ99" i="8"/>
  <c r="BI95" i="8"/>
  <c r="BF92" i="8"/>
  <c r="BF37" i="8"/>
  <c r="BF22" i="8"/>
  <c r="AH78" i="8"/>
  <c r="AL93" i="8"/>
  <c r="AL98" i="8"/>
  <c r="AP18" i="8"/>
  <c r="Q57" i="8"/>
  <c r="Q58" i="8"/>
  <c r="AU130" i="8"/>
  <c r="AU135" i="8"/>
  <c r="M58" i="8"/>
  <c r="M22" i="8"/>
  <c r="V57" i="8"/>
  <c r="AH134" i="8"/>
  <c r="AH104" i="8"/>
  <c r="AH57" i="8"/>
  <c r="AL133" i="8"/>
  <c r="AL104" i="8"/>
  <c r="AL8" i="8"/>
  <c r="AL130" i="8"/>
  <c r="AL126" i="8"/>
  <c r="AP122" i="8"/>
  <c r="AP60" i="8"/>
  <c r="AT98" i="8"/>
  <c r="AT15" i="8"/>
  <c r="BF10" i="8"/>
  <c r="BF121" i="8"/>
  <c r="BF104" i="8"/>
  <c r="BF57" i="8"/>
  <c r="BF78" i="8"/>
  <c r="BF12" i="8"/>
  <c r="O59" i="8"/>
  <c r="O8" i="8"/>
  <c r="W57" i="8"/>
  <c r="W18" i="8"/>
  <c r="AM59" i="8"/>
  <c r="AM12" i="8"/>
  <c r="AM98" i="8"/>
  <c r="AM75" i="8"/>
  <c r="AQ41" i="8"/>
  <c r="AQ93" i="8"/>
  <c r="BJ105" i="8"/>
  <c r="BJ134" i="8"/>
  <c r="BJ126" i="8"/>
  <c r="BJ18" i="8"/>
  <c r="BJ21" i="8"/>
  <c r="CA134" i="8"/>
  <c r="BC17" i="8"/>
  <c r="AS12" i="8"/>
  <c r="BI120" i="8"/>
  <c r="AY22" i="8"/>
  <c r="BM37" i="8"/>
  <c r="BM127" i="8"/>
  <c r="BC105" i="8"/>
  <c r="BM78" i="8"/>
  <c r="BM92" i="8"/>
  <c r="AO75" i="8"/>
  <c r="BE58" i="8"/>
  <c r="BE121" i="8"/>
  <c r="BW104" i="8"/>
  <c r="BE19" i="8"/>
  <c r="BE57" i="8"/>
  <c r="CK20" i="8"/>
  <c r="CK129" i="8"/>
  <c r="CK104" i="8"/>
  <c r="CK95" i="8"/>
  <c r="CK130" i="8"/>
  <c r="CK134" i="8"/>
  <c r="CC39" i="8"/>
  <c r="CC38" i="8"/>
  <c r="CC20" i="8"/>
  <c r="BY59" i="8"/>
  <c r="BY57" i="8"/>
  <c r="BU99" i="8"/>
  <c r="BQ39" i="8"/>
  <c r="BG133" i="8"/>
  <c r="CC105" i="8"/>
  <c r="CC8" i="8"/>
  <c r="CC58" i="8"/>
  <c r="CC129" i="8"/>
  <c r="CC37" i="8"/>
  <c r="CC75" i="8"/>
  <c r="BY12" i="8"/>
  <c r="BY120" i="8"/>
  <c r="BY99" i="8"/>
  <c r="BU78" i="8"/>
  <c r="BQ130" i="8"/>
  <c r="BE37" i="8"/>
  <c r="CE126" i="8"/>
  <c r="AY120" i="8"/>
  <c r="G10" i="8"/>
  <c r="G15" i="8"/>
  <c r="G8" i="8"/>
  <c r="G17" i="8"/>
  <c r="G18" i="8"/>
  <c r="K17" i="8"/>
  <c r="K18" i="8"/>
  <c r="J76" i="8"/>
  <c r="K8" i="8"/>
  <c r="K10" i="8"/>
  <c r="N59" i="8"/>
  <c r="N18" i="8"/>
  <c r="O10" i="8"/>
  <c r="N60" i="8"/>
  <c r="N8" i="8"/>
  <c r="O15" i="8"/>
  <c r="N15" i="8"/>
  <c r="O18" i="8"/>
  <c r="S8" i="8"/>
  <c r="R18" i="8"/>
  <c r="R76" i="8"/>
  <c r="S15" i="8"/>
  <c r="R15" i="8"/>
  <c r="S17" i="8"/>
  <c r="S10" i="8"/>
  <c r="V18" i="8"/>
  <c r="V59" i="8"/>
  <c r="V8" i="8"/>
  <c r="V10" i="8"/>
  <c r="W10" i="8"/>
  <c r="V60" i="8"/>
  <c r="V22" i="8"/>
  <c r="W15" i="8"/>
  <c r="W17" i="8"/>
  <c r="V15" i="8"/>
  <c r="Z15" i="8"/>
  <c r="AA10" i="8"/>
  <c r="Z59" i="8"/>
  <c r="AA15" i="8"/>
  <c r="Z8" i="8"/>
  <c r="Z18" i="8"/>
  <c r="AA18" i="8"/>
  <c r="Z60" i="8"/>
  <c r="Z17" i="8"/>
  <c r="Z57" i="8"/>
  <c r="Z22" i="8"/>
  <c r="AE18" i="8"/>
  <c r="AD10" i="8"/>
  <c r="AD58" i="8"/>
  <c r="AE10" i="8"/>
  <c r="AD15" i="8"/>
  <c r="AE17" i="8"/>
  <c r="AE8" i="8"/>
  <c r="AD76" i="8"/>
  <c r="AH41" i="8"/>
  <c r="AH133" i="8"/>
  <c r="AH21" i="8"/>
  <c r="AH130" i="8"/>
  <c r="AH15" i="8"/>
  <c r="AH92" i="8"/>
  <c r="AH20" i="8"/>
  <c r="AH127" i="8"/>
  <c r="AH10" i="8"/>
  <c r="AH60" i="8"/>
  <c r="AH37" i="8"/>
  <c r="AH105" i="8"/>
  <c r="AH76" i="8"/>
  <c r="AH22" i="8"/>
  <c r="AH58" i="8"/>
  <c r="AH129" i="8"/>
  <c r="AH103" i="8"/>
  <c r="AH121" i="8"/>
  <c r="AH95" i="8"/>
  <c r="AH125" i="8"/>
  <c r="AH110" i="8"/>
  <c r="AH126" i="8"/>
  <c r="AH17" i="8"/>
  <c r="AH39" i="8"/>
  <c r="AH122" i="8"/>
  <c r="AH19" i="8"/>
  <c r="AH120" i="8"/>
  <c r="AH8" i="8"/>
  <c r="AH135" i="8"/>
  <c r="AH12" i="8"/>
  <c r="AH75" i="8"/>
  <c r="AH38" i="8"/>
  <c r="AH18" i="8"/>
  <c r="AL41" i="8"/>
  <c r="AL95" i="8"/>
  <c r="AL22" i="8"/>
  <c r="AL78" i="8"/>
  <c r="AL57" i="8"/>
  <c r="AL37" i="8"/>
  <c r="AL105" i="8"/>
  <c r="AL59" i="8"/>
  <c r="AL135" i="8"/>
  <c r="AL19" i="8"/>
  <c r="AL12" i="8"/>
  <c r="AL127" i="8"/>
  <c r="AL58" i="8"/>
  <c r="AL92" i="8"/>
  <c r="AL38" i="8"/>
  <c r="AL10" i="8"/>
  <c r="AL125" i="8"/>
  <c r="AL134" i="8"/>
  <c r="AL122" i="8"/>
  <c r="AL75" i="8"/>
  <c r="AL129" i="8"/>
  <c r="AL120" i="8"/>
  <c r="AL111" i="8"/>
  <c r="AL103" i="8"/>
  <c r="AL15" i="8"/>
  <c r="AL121" i="8"/>
  <c r="AL20" i="8"/>
  <c r="AL21" i="8"/>
  <c r="AL76" i="8"/>
  <c r="AP41" i="8"/>
  <c r="AP129" i="8"/>
  <c r="AP10" i="8"/>
  <c r="AP130" i="8"/>
  <c r="AP75" i="8"/>
  <c r="AP103" i="8"/>
  <c r="AP12" i="8"/>
  <c r="AP120" i="8"/>
  <c r="AP98" i="8"/>
  <c r="AP111" i="8"/>
  <c r="AP15" i="8"/>
  <c r="AP19" i="8"/>
  <c r="AP121" i="8"/>
  <c r="AP58" i="8"/>
  <c r="AP39" i="8"/>
  <c r="AP110" i="8"/>
  <c r="AP95" i="8"/>
  <c r="AP125" i="8"/>
  <c r="AP134" i="8"/>
  <c r="AP21" i="8"/>
  <c r="AP17" i="8"/>
  <c r="AP127" i="8"/>
  <c r="AP105" i="8"/>
  <c r="AP59" i="8"/>
  <c r="AP8" i="8"/>
  <c r="AP20" i="8"/>
  <c r="AP135" i="8"/>
  <c r="AP22" i="8"/>
  <c r="AP38" i="8"/>
  <c r="AP133" i="8"/>
  <c r="AP104" i="8"/>
  <c r="AT41" i="8"/>
  <c r="AT130" i="8"/>
  <c r="AT121" i="8"/>
  <c r="AT17" i="8"/>
  <c r="AT103" i="8"/>
  <c r="AT125" i="8"/>
  <c r="AT78" i="8"/>
  <c r="AT39" i="8"/>
  <c r="AT134" i="8"/>
  <c r="AT75" i="8"/>
  <c r="AT104" i="8"/>
  <c r="AT22" i="8"/>
  <c r="AT135" i="8"/>
  <c r="AT10" i="8"/>
  <c r="AT21" i="8"/>
  <c r="AT133" i="8"/>
  <c r="AT111" i="8"/>
  <c r="AT76" i="8"/>
  <c r="AT105" i="8"/>
  <c r="AT129" i="8"/>
  <c r="AT92" i="8"/>
  <c r="AX41" i="8"/>
  <c r="AX99" i="8"/>
  <c r="AX21" i="8"/>
  <c r="AX57" i="8"/>
  <c r="AX92" i="8"/>
  <c r="AX127" i="8"/>
  <c r="AX135" i="8"/>
  <c r="AX17" i="8"/>
  <c r="AX95" i="8"/>
  <c r="AX134" i="8"/>
  <c r="AX18" i="8"/>
  <c r="AX129" i="8"/>
  <c r="AX78" i="8"/>
  <c r="AX130" i="8"/>
  <c r="AX104" i="8"/>
  <c r="BB41" i="8"/>
  <c r="BB122" i="8"/>
  <c r="BB20" i="8"/>
  <c r="BB10" i="8"/>
  <c r="BB120" i="8"/>
  <c r="BB127" i="8"/>
  <c r="BF41" i="8"/>
  <c r="BF133" i="8"/>
  <c r="BF95" i="8"/>
  <c r="BF20" i="8"/>
  <c r="BF76" i="8"/>
  <c r="BF38" i="8"/>
  <c r="BF110" i="8"/>
  <c r="BJ41" i="8"/>
  <c r="BJ8" i="8"/>
  <c r="BJ15" i="8"/>
  <c r="BJ110" i="8"/>
  <c r="BJ121" i="8"/>
  <c r="BN41" i="8"/>
  <c r="BN18" i="8"/>
  <c r="BN121" i="8"/>
  <c r="BN99" i="8"/>
  <c r="BN22" i="8"/>
  <c r="BN135" i="8"/>
  <c r="BR41" i="8"/>
  <c r="BR99" i="8"/>
  <c r="BR133" i="8"/>
  <c r="BR60" i="8"/>
  <c r="BZ41" i="8"/>
  <c r="BZ39" i="8"/>
  <c r="BZ37" i="8"/>
  <c r="BZ110" i="8"/>
  <c r="BZ60" i="8"/>
  <c r="CH41" i="8"/>
  <c r="CP18" i="8"/>
  <c r="CL135" i="8"/>
  <c r="CL8" i="8"/>
  <c r="Y76" i="8"/>
  <c r="CX99" i="8"/>
  <c r="CL120" i="8"/>
  <c r="AM38" i="8"/>
  <c r="AM41" i="8"/>
  <c r="AU122" i="8"/>
  <c r="AU41" i="8"/>
  <c r="BC120" i="8"/>
  <c r="BC41" i="8"/>
  <c r="BK78" i="8"/>
  <c r="BK41" i="8"/>
  <c r="BO39" i="8"/>
  <c r="BO41" i="8"/>
  <c r="BS121" i="8"/>
  <c r="BS41" i="8"/>
  <c r="CA22" i="8"/>
  <c r="CA41" i="8"/>
  <c r="CM129" i="8"/>
  <c r="CM41" i="8"/>
  <c r="AK126" i="8"/>
  <c r="AK41" i="8"/>
  <c r="AO19" i="8"/>
  <c r="AO41" i="8"/>
  <c r="AW19" i="8"/>
  <c r="AW41" i="8"/>
  <c r="BA99" i="8"/>
  <c r="BA41" i="8"/>
  <c r="BE135" i="8"/>
  <c r="BE41" i="8"/>
  <c r="BM122" i="8"/>
  <c r="BM41" i="8"/>
  <c r="BQ41" i="8"/>
  <c r="CU21" i="8"/>
  <c r="CU41" i="8"/>
  <c r="AM133" i="8"/>
  <c r="AU12" i="8"/>
  <c r="BA59" i="8"/>
  <c r="AK103" i="8"/>
  <c r="BO127" i="8"/>
  <c r="BO99" i="8"/>
  <c r="BQ59" i="8"/>
  <c r="BO129" i="8"/>
  <c r="AJ73" i="8"/>
  <c r="AJ74" i="8"/>
  <c r="AJ64" i="8"/>
  <c r="AN73" i="8"/>
  <c r="AN74" i="8"/>
  <c r="AN64" i="8"/>
  <c r="AR73" i="8"/>
  <c r="AR74" i="8"/>
  <c r="AR64" i="8"/>
  <c r="AV73" i="8"/>
  <c r="AV74" i="8"/>
  <c r="AV64" i="8"/>
  <c r="AZ73" i="8"/>
  <c r="AZ74" i="8"/>
  <c r="AZ64" i="8"/>
  <c r="BD73" i="8"/>
  <c r="BD74" i="8"/>
  <c r="BD64" i="8"/>
  <c r="BH73" i="8"/>
  <c r="BH74" i="8"/>
  <c r="BH64" i="8"/>
  <c r="BL73" i="8"/>
  <c r="BL74" i="8"/>
  <c r="BL64" i="8"/>
  <c r="BP73" i="8"/>
  <c r="BP74" i="8"/>
  <c r="BP64" i="8"/>
  <c r="BT73" i="8"/>
  <c r="BT74" i="8"/>
  <c r="BT64" i="8"/>
  <c r="BX73" i="8"/>
  <c r="BX74" i="8"/>
  <c r="BX64" i="8"/>
  <c r="CB73" i="8"/>
  <c r="CB74" i="8"/>
  <c r="CB64" i="8"/>
  <c r="CF73" i="8"/>
  <c r="CF74" i="8"/>
  <c r="CF64" i="8"/>
  <c r="CJ73" i="8"/>
  <c r="CJ74" i="8"/>
  <c r="CJ64" i="8"/>
  <c r="CN73" i="8"/>
  <c r="CN74" i="8"/>
  <c r="CN64" i="8"/>
  <c r="CR73" i="8"/>
  <c r="CR74" i="8"/>
  <c r="CR64" i="8"/>
  <c r="AG58" i="8"/>
  <c r="AG74" i="8"/>
  <c r="AG64" i="8"/>
  <c r="AG73" i="8"/>
  <c r="AK74" i="8"/>
  <c r="AK64" i="8"/>
  <c r="AK73" i="8"/>
  <c r="AO10" i="8"/>
  <c r="AO74" i="8"/>
  <c r="AO64" i="8"/>
  <c r="AO73" i="8"/>
  <c r="AS74" i="8"/>
  <c r="AS64" i="8"/>
  <c r="AS73" i="8"/>
  <c r="AW10" i="8"/>
  <c r="AW74" i="8"/>
  <c r="AW64" i="8"/>
  <c r="AW73" i="8"/>
  <c r="BA93" i="8"/>
  <c r="BA74" i="8"/>
  <c r="BA64" i="8"/>
  <c r="BA73" i="8"/>
  <c r="BE104" i="8"/>
  <c r="BE74" i="8"/>
  <c r="BE64" i="8"/>
  <c r="BE73" i="8"/>
  <c r="BI122" i="8"/>
  <c r="BI74" i="8"/>
  <c r="BI64" i="8"/>
  <c r="BI73" i="8"/>
  <c r="BM8" i="8"/>
  <c r="BM74" i="8"/>
  <c r="BM64" i="8"/>
  <c r="BM73" i="8"/>
  <c r="BQ74" i="8"/>
  <c r="BQ64" i="8"/>
  <c r="BQ73" i="8"/>
  <c r="BU122" i="8"/>
  <c r="BU74" i="8"/>
  <c r="BU64" i="8"/>
  <c r="BU73" i="8"/>
  <c r="BY58" i="8"/>
  <c r="BY74" i="8"/>
  <c r="BY64" i="8"/>
  <c r="BY73" i="8"/>
  <c r="CC21" i="8"/>
  <c r="CC74" i="8"/>
  <c r="CC64" i="8"/>
  <c r="CC73" i="8"/>
  <c r="CG74" i="8"/>
  <c r="CG64" i="8"/>
  <c r="CG73" i="8"/>
  <c r="CK74" i="8"/>
  <c r="CK64" i="8"/>
  <c r="CK73" i="8"/>
  <c r="CO74" i="8"/>
  <c r="CO64" i="8"/>
  <c r="CO73" i="8"/>
  <c r="CS74" i="8"/>
  <c r="CS64" i="8"/>
  <c r="CS73" i="8"/>
  <c r="AH74" i="8"/>
  <c r="AH64" i="8"/>
  <c r="AH73" i="8"/>
  <c r="AL74" i="8"/>
  <c r="AL64" i="8"/>
  <c r="AL73" i="8"/>
  <c r="AP74" i="8"/>
  <c r="AP64" i="8"/>
  <c r="AP73" i="8"/>
  <c r="AT74" i="8"/>
  <c r="AT64" i="8"/>
  <c r="AT73" i="8"/>
  <c r="AX74" i="8"/>
  <c r="AX64" i="8"/>
  <c r="AX73" i="8"/>
  <c r="BB74" i="8"/>
  <c r="BB64" i="8"/>
  <c r="BB73" i="8"/>
  <c r="BF74" i="8"/>
  <c r="BF64" i="8"/>
  <c r="BF73" i="8"/>
  <c r="BJ74" i="8"/>
  <c r="BJ64" i="8"/>
  <c r="BJ73" i="8"/>
  <c r="BN74" i="8"/>
  <c r="BN64" i="8"/>
  <c r="BN73" i="8"/>
  <c r="BR74" i="8"/>
  <c r="BR64" i="8"/>
  <c r="BR73" i="8"/>
  <c r="BV74" i="8"/>
  <c r="BV64" i="8"/>
  <c r="BV73" i="8"/>
  <c r="BZ74" i="8"/>
  <c r="BZ64" i="8"/>
  <c r="BZ73" i="8"/>
  <c r="CD74" i="8"/>
  <c r="CD64" i="8"/>
  <c r="CD73" i="8"/>
  <c r="CH74" i="8"/>
  <c r="CH64" i="8"/>
  <c r="CH73" i="8"/>
  <c r="CL74" i="8"/>
  <c r="CL64" i="8"/>
  <c r="CL73" i="8"/>
  <c r="CP74" i="8"/>
  <c r="CP64" i="8"/>
  <c r="CP73" i="8"/>
  <c r="CT74" i="8"/>
  <c r="CT64" i="8"/>
  <c r="CT73" i="8"/>
  <c r="AI20" i="8"/>
  <c r="AI64" i="8"/>
  <c r="AI73" i="8"/>
  <c r="AI74" i="8"/>
  <c r="AM122" i="8"/>
  <c r="AM64" i="8"/>
  <c r="AM73" i="8"/>
  <c r="AM74" i="8"/>
  <c r="AQ130" i="8"/>
  <c r="AQ64" i="8"/>
  <c r="AQ73" i="8"/>
  <c r="AQ74" i="8"/>
  <c r="AU110" i="8"/>
  <c r="AU64" i="8"/>
  <c r="AU73" i="8"/>
  <c r="AU74" i="8"/>
  <c r="AY92" i="8"/>
  <c r="AY64" i="8"/>
  <c r="AY73" i="8"/>
  <c r="AY74" i="8"/>
  <c r="BC19" i="8"/>
  <c r="BC64" i="8"/>
  <c r="BC73" i="8"/>
  <c r="BC74" i="8"/>
  <c r="BG64" i="8"/>
  <c r="BG73" i="8"/>
  <c r="BG74" i="8"/>
  <c r="BK19" i="8"/>
  <c r="BK64" i="8"/>
  <c r="BK73" i="8"/>
  <c r="BK74" i="8"/>
  <c r="BO64" i="8"/>
  <c r="BO73" i="8"/>
  <c r="BO74" i="8"/>
  <c r="BS17" i="8"/>
  <c r="BS64" i="8"/>
  <c r="BS73" i="8"/>
  <c r="BS74" i="8"/>
  <c r="BW64" i="8"/>
  <c r="BW73" i="8"/>
  <c r="BW74" i="8"/>
  <c r="CA19" i="8"/>
  <c r="CA64" i="8"/>
  <c r="CA73" i="8"/>
  <c r="CA74" i="8"/>
  <c r="CE99" i="8"/>
  <c r="CE64" i="8"/>
  <c r="CE73" i="8"/>
  <c r="CE74" i="8"/>
  <c r="CI92" i="8"/>
  <c r="CI64" i="8"/>
  <c r="CI73" i="8"/>
  <c r="CI74" i="8"/>
  <c r="CM21" i="8"/>
  <c r="CM64" i="8"/>
  <c r="CM73" i="8"/>
  <c r="CM74" i="8"/>
  <c r="CQ111" i="8"/>
  <c r="CQ64" i="8"/>
  <c r="CQ73" i="8"/>
  <c r="CQ74" i="8"/>
  <c r="CV74" i="8"/>
  <c r="CV73" i="8"/>
  <c r="CW64" i="8"/>
  <c r="CW74" i="8"/>
  <c r="CW73" i="8"/>
  <c r="CX64" i="8"/>
  <c r="CX74" i="8"/>
  <c r="CX73" i="8"/>
  <c r="CU64" i="8"/>
  <c r="CU74" i="8"/>
  <c r="CU73" i="8"/>
  <c r="CV134" i="8"/>
  <c r="CV64" i="8"/>
  <c r="M59" i="8"/>
  <c r="AM126" i="8"/>
  <c r="AM121" i="8"/>
  <c r="AM60" i="8"/>
  <c r="BY95" i="8"/>
  <c r="BY110" i="8"/>
  <c r="BY126" i="8"/>
  <c r="BY121" i="8"/>
  <c r="BU59" i="8"/>
  <c r="BU126" i="8"/>
  <c r="BU22" i="8"/>
  <c r="BQ21" i="8"/>
  <c r="BQ133" i="8"/>
  <c r="BM105" i="8"/>
  <c r="BM103" i="8"/>
  <c r="BI12" i="8"/>
  <c r="BE111" i="8"/>
  <c r="AW133" i="8"/>
  <c r="AW103" i="8"/>
  <c r="AK12" i="8"/>
  <c r="AK8" i="8"/>
  <c r="CQ134" i="8"/>
  <c r="CE20" i="8"/>
  <c r="BS122" i="8"/>
  <c r="BO120" i="8"/>
  <c r="BC125" i="8"/>
  <c r="BC10" i="8"/>
  <c r="BS104" i="8"/>
  <c r="AY75" i="8"/>
  <c r="C57" i="8"/>
  <c r="CV57" i="8"/>
  <c r="S93" i="8"/>
  <c r="C58" i="8"/>
  <c r="R12" i="8"/>
  <c r="Y93" i="8"/>
  <c r="M93" i="8"/>
  <c r="U22" i="8"/>
  <c r="AM125" i="8"/>
  <c r="AM37" i="8"/>
  <c r="BI103" i="8"/>
  <c r="CC104" i="8"/>
  <c r="CC10" i="8"/>
  <c r="CC78" i="8"/>
  <c r="CC19" i="8"/>
  <c r="CC95" i="8"/>
  <c r="CC121" i="8"/>
  <c r="CC110" i="8"/>
  <c r="BY22" i="8"/>
  <c r="BY10" i="8"/>
  <c r="BY122" i="8"/>
  <c r="BY129" i="8"/>
  <c r="BU20" i="8"/>
  <c r="BU135" i="8"/>
  <c r="BQ38" i="8"/>
  <c r="BQ92" i="8"/>
  <c r="BQ111" i="8"/>
  <c r="BQ121" i="8"/>
  <c r="BI93" i="8"/>
  <c r="BI99" i="8"/>
  <c r="BE78" i="8"/>
  <c r="BA19" i="8"/>
  <c r="AW92" i="8"/>
  <c r="AW134" i="8"/>
  <c r="AO120" i="8"/>
  <c r="AG57" i="8"/>
  <c r="M76" i="8"/>
  <c r="BS130" i="8"/>
  <c r="BO105" i="8"/>
  <c r="BK58" i="8"/>
  <c r="BC59" i="8"/>
  <c r="AQ10" i="8"/>
  <c r="BG126" i="8"/>
  <c r="CA75" i="8"/>
  <c r="W60" i="8"/>
  <c r="BQ104" i="8"/>
  <c r="BQ10" i="8"/>
  <c r="BM76" i="8"/>
  <c r="BM110" i="8"/>
  <c r="BI57" i="8"/>
  <c r="BI37" i="8"/>
  <c r="BE39" i="8"/>
  <c r="BA125" i="8"/>
  <c r="BA105" i="8"/>
  <c r="AW122" i="8"/>
  <c r="AW93" i="8"/>
  <c r="AO134" i="8"/>
  <c r="AO58" i="8"/>
  <c r="AK57" i="8"/>
  <c r="U58" i="8"/>
  <c r="CC60" i="8"/>
  <c r="CE58" i="8"/>
  <c r="BS125" i="8"/>
  <c r="BS20" i="8"/>
  <c r="BO57" i="8"/>
  <c r="BK134" i="8"/>
  <c r="BC78" i="8"/>
  <c r="BC21" i="8"/>
  <c r="BS135" i="8"/>
  <c r="BS110" i="8"/>
  <c r="CE57" i="8"/>
  <c r="CA99" i="8"/>
  <c r="CE129" i="8"/>
  <c r="W58" i="8"/>
  <c r="AM135" i="8"/>
  <c r="AM10" i="8"/>
  <c r="AM103" i="8"/>
  <c r="W8" i="8"/>
  <c r="BQ98" i="8"/>
  <c r="BQ76" i="8"/>
  <c r="BQ22" i="8"/>
  <c r="BQ57" i="8"/>
  <c r="BQ110" i="8"/>
  <c r="BQ122" i="8"/>
  <c r="BM98" i="8"/>
  <c r="BI125" i="8"/>
  <c r="BI98" i="8"/>
  <c r="BI19" i="8"/>
  <c r="BE129" i="8"/>
  <c r="BE21" i="8"/>
  <c r="BA129" i="8"/>
  <c r="BA98" i="8"/>
  <c r="BA126" i="8"/>
  <c r="AW125" i="8"/>
  <c r="AW21" i="8"/>
  <c r="AO104" i="8"/>
  <c r="AO20" i="8"/>
  <c r="AK127" i="8"/>
  <c r="AK19" i="8"/>
  <c r="AG21" i="8"/>
  <c r="CQ127" i="8"/>
  <c r="CE133" i="8"/>
  <c r="BS39" i="8"/>
  <c r="BO110" i="8"/>
  <c r="BK10" i="8"/>
  <c r="BC129" i="8"/>
  <c r="AY8" i="8"/>
  <c r="AM105" i="8"/>
  <c r="BK57" i="8"/>
  <c r="CI20" i="8"/>
  <c r="CE103" i="8"/>
  <c r="AI37" i="8"/>
  <c r="BI78" i="8"/>
  <c r="BI135" i="8"/>
  <c r="BI39" i="8"/>
  <c r="BI60" i="8"/>
  <c r="BE126" i="8"/>
  <c r="BE98" i="8"/>
  <c r="BE22" i="8"/>
  <c r="BA92" i="8"/>
  <c r="BA75" i="8"/>
  <c r="BA130" i="8"/>
  <c r="BA133" i="8"/>
  <c r="AW57" i="8"/>
  <c r="AW8" i="8"/>
  <c r="AW126" i="8"/>
  <c r="AO12" i="8"/>
  <c r="AO78" i="8"/>
  <c r="AO99" i="8"/>
  <c r="AK39" i="8"/>
  <c r="AK98" i="8"/>
  <c r="AK133" i="8"/>
  <c r="AG93" i="8"/>
  <c r="Y58" i="8"/>
  <c r="U76" i="8"/>
  <c r="BQ126" i="8"/>
  <c r="CQ95" i="8"/>
  <c r="CQ17" i="8"/>
  <c r="CE98" i="8"/>
  <c r="CE60" i="8"/>
  <c r="CA57" i="8"/>
  <c r="BS38" i="8"/>
  <c r="BS21" i="8"/>
  <c r="BO37" i="8"/>
  <c r="BO60" i="8"/>
  <c r="BO8" i="8"/>
  <c r="BK135" i="8"/>
  <c r="BC104" i="8"/>
  <c r="BC122" i="8"/>
  <c r="BC39" i="8"/>
  <c r="AY130" i="8"/>
  <c r="AY111" i="8"/>
  <c r="AM21" i="8"/>
  <c r="BK37" i="8"/>
  <c r="BG120" i="8"/>
  <c r="O22" i="8"/>
  <c r="CE15" i="8"/>
  <c r="CI10" i="8"/>
  <c r="CA105" i="8"/>
  <c r="BO15" i="8"/>
  <c r="AU92" i="8"/>
  <c r="W59" i="8"/>
  <c r="Y22" i="8"/>
  <c r="BQ95" i="8"/>
  <c r="BQ20" i="8"/>
  <c r="BQ129" i="8"/>
  <c r="BQ60" i="8"/>
  <c r="BQ120" i="8"/>
  <c r="BQ75" i="8"/>
  <c r="BQ134" i="8"/>
  <c r="BQ37" i="8"/>
  <c r="BM125" i="8"/>
  <c r="BM120" i="8"/>
  <c r="BI20" i="8"/>
  <c r="BI110" i="8"/>
  <c r="BE99" i="8"/>
  <c r="BE75" i="8"/>
  <c r="BA120" i="8"/>
  <c r="BA103" i="8"/>
  <c r="BA39" i="8"/>
  <c r="BA134" i="8"/>
  <c r="AW38" i="8"/>
  <c r="AW111" i="8"/>
  <c r="AW75" i="8"/>
  <c r="AW78" i="8"/>
  <c r="AW22" i="8"/>
  <c r="AW129" i="8"/>
  <c r="AW59" i="8"/>
  <c r="AO60" i="8"/>
  <c r="AO98" i="8"/>
  <c r="AK110" i="8"/>
  <c r="AK92" i="8"/>
  <c r="AK75" i="8"/>
  <c r="AK99" i="8"/>
  <c r="AG59" i="8"/>
  <c r="U60" i="8"/>
  <c r="M60" i="8"/>
  <c r="CQ133" i="8"/>
  <c r="CQ99" i="8"/>
  <c r="CM39" i="8"/>
  <c r="CE39" i="8"/>
  <c r="CE120" i="8"/>
  <c r="CE75" i="8"/>
  <c r="BW8" i="8"/>
  <c r="BS103" i="8"/>
  <c r="BS92" i="8"/>
  <c r="BS10" i="8"/>
  <c r="BO125" i="8"/>
  <c r="BO103" i="8"/>
  <c r="BO98" i="8"/>
  <c r="BK99" i="8"/>
  <c r="BK20" i="8"/>
  <c r="BC135" i="8"/>
  <c r="BC126" i="8"/>
  <c r="AM20" i="8"/>
  <c r="CE127" i="8"/>
  <c r="BW110" i="8"/>
  <c r="BC92" i="8"/>
  <c r="CM134" i="8"/>
  <c r="BW21" i="8"/>
  <c r="BK92" i="8"/>
  <c r="CE110" i="8"/>
  <c r="CI75" i="8"/>
  <c r="BW125" i="8"/>
  <c r="AU8" i="8"/>
  <c r="AU58" i="8"/>
  <c r="BA12" i="8"/>
  <c r="BA111" i="8"/>
  <c r="BA95" i="8"/>
  <c r="AW110" i="8"/>
  <c r="AW120" i="8"/>
  <c r="AW58" i="8"/>
  <c r="AW121" i="8"/>
  <c r="AW60" i="8"/>
  <c r="AW12" i="8"/>
  <c r="AW39" i="8"/>
  <c r="AO93" i="8"/>
  <c r="AO127" i="8"/>
  <c r="AO130" i="8"/>
  <c r="AK135" i="8"/>
  <c r="AK21" i="8"/>
  <c r="AK125" i="8"/>
  <c r="AG122" i="8"/>
  <c r="CE105" i="8"/>
  <c r="CE59" i="8"/>
  <c r="CE122" i="8"/>
  <c r="BW130" i="8"/>
  <c r="BS75" i="8"/>
  <c r="BS120" i="8"/>
  <c r="BS99" i="8"/>
  <c r="BO59" i="8"/>
  <c r="BO78" i="8"/>
  <c r="BO92" i="8"/>
  <c r="BO126" i="8"/>
  <c r="BK122" i="8"/>
  <c r="BG130" i="8"/>
  <c r="BC38" i="8"/>
  <c r="AY134" i="8"/>
  <c r="BK60" i="8"/>
  <c r="CI58" i="8"/>
  <c r="CA37" i="8"/>
  <c r="D26" i="8"/>
  <c r="H26" i="8"/>
  <c r="L26" i="8"/>
  <c r="P26" i="8"/>
  <c r="T26" i="8"/>
  <c r="X26" i="8"/>
  <c r="AB26" i="8"/>
  <c r="AF26" i="8"/>
  <c r="AJ124" i="8"/>
  <c r="AJ109" i="8"/>
  <c r="AJ27" i="8"/>
  <c r="AJ26" i="8"/>
  <c r="AN124" i="8"/>
  <c r="AN26" i="8"/>
  <c r="AN109" i="8"/>
  <c r="AN27" i="8"/>
  <c r="AR124" i="8"/>
  <c r="AR27" i="8"/>
  <c r="AR26" i="8"/>
  <c r="AR109" i="8"/>
  <c r="AV124" i="8"/>
  <c r="AV26" i="8"/>
  <c r="AV27" i="8"/>
  <c r="AV109" i="8"/>
  <c r="AZ124" i="8"/>
  <c r="AZ109" i="8"/>
  <c r="AZ27" i="8"/>
  <c r="AZ26" i="8"/>
  <c r="BD124" i="8"/>
  <c r="BD27" i="8"/>
  <c r="BD26" i="8"/>
  <c r="BD109" i="8"/>
  <c r="BH124" i="8"/>
  <c r="BH27" i="8"/>
  <c r="BH26" i="8"/>
  <c r="BH109" i="8"/>
  <c r="BL124" i="8"/>
  <c r="BL26" i="8"/>
  <c r="BL27" i="8"/>
  <c r="BL109" i="8"/>
  <c r="BP124" i="8"/>
  <c r="BP109" i="8"/>
  <c r="BP27" i="8"/>
  <c r="BP26" i="8"/>
  <c r="BT124" i="8"/>
  <c r="BT26" i="8"/>
  <c r="BT109" i="8"/>
  <c r="BT27" i="8"/>
  <c r="BX124" i="8"/>
  <c r="BX27" i="8"/>
  <c r="BX26" i="8"/>
  <c r="BX109" i="8"/>
  <c r="CB124" i="8"/>
  <c r="CB27" i="8"/>
  <c r="CB109" i="8"/>
  <c r="CB26" i="8"/>
  <c r="CF124" i="8"/>
  <c r="CF26" i="8"/>
  <c r="CF109" i="8"/>
  <c r="CF27" i="8"/>
  <c r="CJ124" i="8"/>
  <c r="CJ26" i="8"/>
  <c r="CJ109" i="8"/>
  <c r="CJ27" i="8"/>
  <c r="CN124" i="8"/>
  <c r="CN27" i="8"/>
  <c r="CN26" i="8"/>
  <c r="CN109" i="8"/>
  <c r="CR124" i="8"/>
  <c r="CR109" i="8"/>
  <c r="CR27" i="8"/>
  <c r="CR26" i="8"/>
  <c r="E26" i="8"/>
  <c r="I26" i="8"/>
  <c r="M26" i="8"/>
  <c r="Q27" i="8"/>
  <c r="Q26" i="8"/>
  <c r="U26" i="8"/>
  <c r="Y26" i="8"/>
  <c r="AC26" i="8"/>
  <c r="AG26" i="8"/>
  <c r="AG124" i="8"/>
  <c r="AG27" i="8"/>
  <c r="AG109" i="8"/>
  <c r="AK124" i="8"/>
  <c r="AK27" i="8"/>
  <c r="AK26" i="8"/>
  <c r="AK109" i="8"/>
  <c r="AO27" i="8"/>
  <c r="AO124" i="8"/>
  <c r="AO109" i="8"/>
  <c r="AO26" i="8"/>
  <c r="AS27" i="8"/>
  <c r="AS26" i="8"/>
  <c r="AS109" i="8"/>
  <c r="AS124" i="8"/>
  <c r="AW27" i="8"/>
  <c r="AW124" i="8"/>
  <c r="AW26" i="8"/>
  <c r="AW109" i="8"/>
  <c r="BA124" i="8"/>
  <c r="BA27" i="8"/>
  <c r="BA109" i="8"/>
  <c r="BA26" i="8"/>
  <c r="BE27" i="8"/>
  <c r="BE26" i="8"/>
  <c r="BE109" i="8"/>
  <c r="BE124" i="8"/>
  <c r="BI27" i="8"/>
  <c r="BI26" i="8"/>
  <c r="BI124" i="8"/>
  <c r="BI109" i="8"/>
  <c r="BM27" i="8"/>
  <c r="BM124" i="8"/>
  <c r="BM109" i="8"/>
  <c r="BM26" i="8"/>
  <c r="BQ124" i="8"/>
  <c r="BQ27" i="8"/>
  <c r="BQ26" i="8"/>
  <c r="BQ109" i="8"/>
  <c r="BU27" i="8"/>
  <c r="BU109" i="8"/>
  <c r="BU26" i="8"/>
  <c r="BU124" i="8"/>
  <c r="BY27" i="8"/>
  <c r="BY26" i="8"/>
  <c r="BY124" i="8"/>
  <c r="BY109" i="8"/>
  <c r="CC27" i="8"/>
  <c r="CC124" i="8"/>
  <c r="CC109" i="8"/>
  <c r="CC26" i="8"/>
  <c r="CG124" i="8"/>
  <c r="CG27" i="8"/>
  <c r="CG109" i="8"/>
  <c r="CG26" i="8"/>
  <c r="CK27" i="8"/>
  <c r="CK26" i="8"/>
  <c r="CK109" i="8"/>
  <c r="CK124" i="8"/>
  <c r="CO27" i="8"/>
  <c r="CO109" i="8"/>
  <c r="CO124" i="8"/>
  <c r="CO26" i="8"/>
  <c r="CS27" i="8"/>
  <c r="CS109" i="8"/>
  <c r="CS26" i="8"/>
  <c r="CS124" i="8"/>
  <c r="F27" i="8"/>
  <c r="F26" i="8"/>
  <c r="J26" i="8"/>
  <c r="N26" i="8"/>
  <c r="R26" i="8"/>
  <c r="V26" i="8"/>
  <c r="Z26" i="8"/>
  <c r="AD26" i="8"/>
  <c r="AH109" i="8"/>
  <c r="AH27" i="8"/>
  <c r="AH124" i="8"/>
  <c r="AH26" i="8"/>
  <c r="AL109" i="8"/>
  <c r="AL26" i="8"/>
  <c r="AL27" i="8"/>
  <c r="AL124" i="8"/>
  <c r="AP124" i="8"/>
  <c r="AP109" i="8"/>
  <c r="AP27" i="8"/>
  <c r="AP26" i="8"/>
  <c r="AT109" i="8"/>
  <c r="AT27" i="8"/>
  <c r="AT26" i="8"/>
  <c r="AT124" i="8"/>
  <c r="AX109" i="8"/>
  <c r="AX124" i="8"/>
  <c r="AX27" i="8"/>
  <c r="AX26" i="8"/>
  <c r="BB109" i="8"/>
  <c r="BB26" i="8"/>
  <c r="BB124" i="8"/>
  <c r="BB27" i="8"/>
  <c r="BF124" i="8"/>
  <c r="BF109" i="8"/>
  <c r="BF27" i="8"/>
  <c r="BF26" i="8"/>
  <c r="BJ109" i="8"/>
  <c r="BJ26" i="8"/>
  <c r="BJ124" i="8"/>
  <c r="BJ27" i="8"/>
  <c r="BN109" i="8"/>
  <c r="BN27" i="8"/>
  <c r="BN124" i="8"/>
  <c r="BN26" i="8"/>
  <c r="BR109" i="8"/>
  <c r="BR26" i="8"/>
  <c r="BR124" i="8"/>
  <c r="BR27" i="8"/>
  <c r="BV124" i="8"/>
  <c r="BV109" i="8"/>
  <c r="BV27" i="8"/>
  <c r="BV26" i="8"/>
  <c r="BZ109" i="8"/>
  <c r="BZ27" i="8"/>
  <c r="BZ26" i="8"/>
  <c r="BZ124" i="8"/>
  <c r="CD109" i="8"/>
  <c r="CD27" i="8"/>
  <c r="CD124" i="8"/>
  <c r="CD26" i="8"/>
  <c r="CH109" i="8"/>
  <c r="CH124" i="8"/>
  <c r="CH26" i="8"/>
  <c r="CH27" i="8"/>
  <c r="CL109" i="8"/>
  <c r="CL124" i="8"/>
  <c r="CL27" i="8"/>
  <c r="CL26" i="8"/>
  <c r="CP109" i="8"/>
  <c r="CP27" i="8"/>
  <c r="CP124" i="8"/>
  <c r="CP26" i="8"/>
  <c r="CT109" i="8"/>
  <c r="CT26" i="8"/>
  <c r="CT124" i="8"/>
  <c r="CT27" i="8"/>
  <c r="C26" i="8"/>
  <c r="G26" i="8"/>
  <c r="K26" i="8"/>
  <c r="O57" i="8"/>
  <c r="O26" i="8"/>
  <c r="S26" i="8"/>
  <c r="W26" i="8"/>
  <c r="AA26" i="8"/>
  <c r="AE26" i="8"/>
  <c r="AI109" i="8"/>
  <c r="AI26" i="8"/>
  <c r="AI124" i="8"/>
  <c r="AI27" i="8"/>
  <c r="AM124" i="8"/>
  <c r="AM109" i="8"/>
  <c r="AM26" i="8"/>
  <c r="AM27" i="8"/>
  <c r="AQ109" i="8"/>
  <c r="AQ27" i="8"/>
  <c r="AQ26" i="8"/>
  <c r="AQ124" i="8"/>
  <c r="AU124" i="8"/>
  <c r="AU109" i="8"/>
  <c r="AU27" i="8"/>
  <c r="AU26" i="8"/>
  <c r="AY109" i="8"/>
  <c r="AY124" i="8"/>
  <c r="AY26" i="8"/>
  <c r="AY27" i="8"/>
  <c r="BC124" i="8"/>
  <c r="BC109" i="8"/>
  <c r="BC26" i="8"/>
  <c r="BC27" i="8"/>
  <c r="BG109" i="8"/>
  <c r="BG27" i="8"/>
  <c r="BG124" i="8"/>
  <c r="BG26" i="8"/>
  <c r="BK124" i="8"/>
  <c r="BK109" i="8"/>
  <c r="BK27" i="8"/>
  <c r="BK26" i="8"/>
  <c r="BO27" i="8"/>
  <c r="BO124" i="8"/>
  <c r="BO109" i="8"/>
  <c r="BO26" i="8"/>
  <c r="BS109" i="8"/>
  <c r="BS26" i="8"/>
  <c r="BS124" i="8"/>
  <c r="BS27" i="8"/>
  <c r="BW109" i="8"/>
  <c r="BW124" i="8"/>
  <c r="BW27" i="8"/>
  <c r="BW26" i="8"/>
  <c r="CA124" i="8"/>
  <c r="CA109" i="8"/>
  <c r="CA27" i="8"/>
  <c r="CA26" i="8"/>
  <c r="CE124" i="8"/>
  <c r="CE109" i="8"/>
  <c r="CE26" i="8"/>
  <c r="CE27" i="8"/>
  <c r="CI27" i="8"/>
  <c r="CI124" i="8"/>
  <c r="CI109" i="8"/>
  <c r="CI26" i="8"/>
  <c r="CM109" i="8"/>
  <c r="CM124" i="8"/>
  <c r="CM27" i="8"/>
  <c r="CM26" i="8"/>
  <c r="CQ124" i="8"/>
  <c r="CQ109" i="8"/>
  <c r="CQ27" i="8"/>
  <c r="CQ26" i="8"/>
  <c r="CV109" i="8"/>
  <c r="CV124" i="8"/>
  <c r="CV27" i="8"/>
  <c r="CV26" i="8"/>
  <c r="CW124" i="8"/>
  <c r="CW26" i="8"/>
  <c r="CW27" i="8"/>
  <c r="CW109" i="8"/>
  <c r="CX26" i="8"/>
  <c r="CX27" i="8"/>
  <c r="CX109" i="8"/>
  <c r="CX124" i="8"/>
  <c r="CU27" i="8"/>
  <c r="CU109" i="8"/>
  <c r="CU124" i="8"/>
  <c r="CU26" i="8"/>
  <c r="AU95" i="8"/>
  <c r="AI93" i="8"/>
  <c r="CJ95" i="8"/>
  <c r="CN122" i="8"/>
  <c r="CV127" i="8"/>
  <c r="C59" i="8"/>
  <c r="C93" i="8"/>
  <c r="C12" i="8"/>
  <c r="CJ105" i="8"/>
  <c r="CJ93" i="8"/>
  <c r="C60" i="8"/>
  <c r="AA58" i="8"/>
  <c r="AM76" i="8"/>
  <c r="AY17" i="8"/>
  <c r="BK110" i="8"/>
  <c r="BS22" i="8"/>
  <c r="BW17" i="8"/>
  <c r="CA125" i="8"/>
  <c r="CE134" i="8"/>
  <c r="CI57" i="8"/>
  <c r="CQ21" i="8"/>
  <c r="CU95" i="8"/>
  <c r="C76" i="8"/>
  <c r="CX22" i="8"/>
  <c r="CX20" i="8"/>
  <c r="CX120" i="8"/>
  <c r="CX125" i="8"/>
  <c r="CX104" i="8"/>
  <c r="CX129" i="8"/>
  <c r="CX37" i="8"/>
  <c r="CX110" i="8"/>
  <c r="CX8" i="8"/>
  <c r="CX135" i="8"/>
  <c r="CU104" i="8"/>
  <c r="CU57" i="8"/>
  <c r="CU37" i="8"/>
  <c r="R93" i="8"/>
  <c r="CU121" i="8"/>
  <c r="CQ19" i="8"/>
  <c r="CQ105" i="8"/>
  <c r="CQ39" i="8"/>
  <c r="CM126" i="8"/>
  <c r="CE104" i="8"/>
  <c r="BS57" i="8"/>
  <c r="BS12" i="8"/>
  <c r="BS111" i="8"/>
  <c r="BS95" i="8"/>
  <c r="BO19" i="8"/>
  <c r="BO38" i="8"/>
  <c r="BO58" i="8"/>
  <c r="BK121" i="8"/>
  <c r="BK75" i="8"/>
  <c r="BK22" i="8"/>
  <c r="BK111" i="8"/>
  <c r="BG103" i="8"/>
  <c r="BC121" i="8"/>
  <c r="BC75" i="8"/>
  <c r="BC98" i="8"/>
  <c r="BC12" i="8"/>
  <c r="BC60" i="8"/>
  <c r="AY105" i="8"/>
  <c r="AY122" i="8"/>
  <c r="AY110" i="8"/>
  <c r="AQ105" i="8"/>
  <c r="BW59" i="8"/>
  <c r="BW121" i="8"/>
  <c r="BW111" i="8"/>
  <c r="BG10" i="8"/>
  <c r="CU126" i="8"/>
  <c r="BW134" i="8"/>
  <c r="BW57" i="8"/>
  <c r="BG78" i="8"/>
  <c r="BK15" i="8"/>
  <c r="AM15" i="8"/>
  <c r="CI120" i="8"/>
  <c r="BG93" i="8"/>
  <c r="CM104" i="8"/>
  <c r="CI38" i="8"/>
  <c r="BW39" i="8"/>
  <c r="AU111" i="8"/>
  <c r="AI57" i="8"/>
  <c r="AI99" i="8"/>
  <c r="AI121" i="8"/>
  <c r="C15" i="8"/>
  <c r="C10" i="8"/>
  <c r="C18" i="8"/>
  <c r="C17" i="8"/>
  <c r="C8" i="8"/>
  <c r="C53" i="8"/>
  <c r="C22" i="8"/>
  <c r="G22" i="8"/>
  <c r="K22" i="8"/>
  <c r="O76" i="8"/>
  <c r="O58" i="8"/>
  <c r="O60" i="8"/>
  <c r="S58" i="8"/>
  <c r="S60" i="8"/>
  <c r="S22" i="8"/>
  <c r="S76" i="8"/>
  <c r="S59" i="8"/>
  <c r="W22" i="8"/>
  <c r="AA59" i="8"/>
  <c r="AE57" i="8"/>
  <c r="AE58" i="8"/>
  <c r="AE59" i="8"/>
  <c r="AE60" i="8"/>
  <c r="AE76" i="8"/>
  <c r="AI66" i="8"/>
  <c r="AI28" i="8"/>
  <c r="AI83" i="8" s="1"/>
  <c r="AI23" i="8"/>
  <c r="AI59" i="8"/>
  <c r="AI8" i="8"/>
  <c r="AI110" i="8"/>
  <c r="AI126" i="8"/>
  <c r="AI21" i="8"/>
  <c r="AI38" i="8"/>
  <c r="AI17" i="8"/>
  <c r="AI134" i="8"/>
  <c r="AI78" i="8"/>
  <c r="AI58" i="8"/>
  <c r="AI95" i="8"/>
  <c r="AI104" i="8"/>
  <c r="AI105" i="8"/>
  <c r="AI130" i="8"/>
  <c r="AI129" i="8"/>
  <c r="AI12" i="8"/>
  <c r="AI103" i="8"/>
  <c r="AI111" i="8"/>
  <c r="AI10" i="8"/>
  <c r="AI92" i="8"/>
  <c r="AI133" i="8"/>
  <c r="AI120" i="8"/>
  <c r="AI127" i="8"/>
  <c r="AI19" i="8"/>
  <c r="AI122" i="8"/>
  <c r="AI60" i="8"/>
  <c r="AI125" i="8"/>
  <c r="AI75" i="8"/>
  <c r="AI15" i="8"/>
  <c r="AI22" i="8"/>
  <c r="AI18" i="8"/>
  <c r="AI39" i="8"/>
  <c r="AI135" i="8"/>
  <c r="AM66" i="8"/>
  <c r="AM28" i="8"/>
  <c r="AM83" i="8" s="1"/>
  <c r="AM23" i="8"/>
  <c r="AM18" i="8"/>
  <c r="AM58" i="8"/>
  <c r="AM130" i="8"/>
  <c r="AM95" i="8"/>
  <c r="AM57" i="8"/>
  <c r="AM127" i="8"/>
  <c r="AM39" i="8"/>
  <c r="AM19" i="8"/>
  <c r="AM78" i="8"/>
  <c r="AM110" i="8"/>
  <c r="AM104" i="8"/>
  <c r="AM111" i="8"/>
  <c r="AM22" i="8"/>
  <c r="AM120" i="8"/>
  <c r="AM93" i="8"/>
  <c r="AM134" i="8"/>
  <c r="AM129" i="8"/>
  <c r="AM99" i="8"/>
  <c r="AM8" i="8"/>
  <c r="AQ28" i="8"/>
  <c r="AQ83" i="8" s="1"/>
  <c r="AQ66" i="8"/>
  <c r="AQ23" i="8"/>
  <c r="AQ120" i="8"/>
  <c r="AQ104" i="8"/>
  <c r="AQ122" i="8"/>
  <c r="AQ103" i="8"/>
  <c r="AQ110" i="8"/>
  <c r="AQ125" i="8"/>
  <c r="AQ59" i="8"/>
  <c r="AQ121" i="8"/>
  <c r="AQ78" i="8"/>
  <c r="AQ19" i="8"/>
  <c r="AQ133" i="8"/>
  <c r="AQ21" i="8"/>
  <c r="AQ127" i="8"/>
  <c r="AQ37" i="8"/>
  <c r="AQ60" i="8"/>
  <c r="AQ20" i="8"/>
  <c r="AQ99" i="8"/>
  <c r="AQ22" i="8"/>
  <c r="AQ17" i="8"/>
  <c r="AQ8" i="8"/>
  <c r="AQ15" i="8"/>
  <c r="AQ57" i="8"/>
  <c r="AQ18" i="8"/>
  <c r="AQ75" i="8"/>
  <c r="AQ129" i="8"/>
  <c r="AQ134" i="8"/>
  <c r="AQ12" i="8"/>
  <c r="AQ126" i="8"/>
  <c r="AQ135" i="8"/>
  <c r="AQ111" i="8"/>
  <c r="AU66" i="8"/>
  <c r="AU28" i="8"/>
  <c r="AU83" i="8" s="1"/>
  <c r="AU23" i="8"/>
  <c r="AU76" i="8"/>
  <c r="AU20" i="8"/>
  <c r="AU103" i="8"/>
  <c r="AU133" i="8"/>
  <c r="AU78" i="8"/>
  <c r="AU22" i="8"/>
  <c r="AU17" i="8"/>
  <c r="AU57" i="8"/>
  <c r="AU93" i="8"/>
  <c r="AU134" i="8"/>
  <c r="AU39" i="8"/>
  <c r="AU99" i="8"/>
  <c r="AU98" i="8"/>
  <c r="AU105" i="8"/>
  <c r="AU38" i="8"/>
  <c r="AU121" i="8"/>
  <c r="AU19" i="8"/>
  <c r="AU129" i="8"/>
  <c r="AU127" i="8"/>
  <c r="AU37" i="8"/>
  <c r="AU120" i="8"/>
  <c r="AU59" i="8"/>
  <c r="AU125" i="8"/>
  <c r="AU15" i="8"/>
  <c r="AY66" i="8"/>
  <c r="AY28" i="8"/>
  <c r="AY83" i="8" s="1"/>
  <c r="AY23" i="8"/>
  <c r="AY18" i="8"/>
  <c r="AY95" i="8"/>
  <c r="AY60" i="8"/>
  <c r="AY103" i="8"/>
  <c r="AY78" i="8"/>
  <c r="AY125" i="8"/>
  <c r="AY104" i="8"/>
  <c r="AY135" i="8"/>
  <c r="AY98" i="8"/>
  <c r="AY133" i="8"/>
  <c r="AY12" i="8"/>
  <c r="AY38" i="8"/>
  <c r="AY10" i="8"/>
  <c r="AY59" i="8"/>
  <c r="AY126" i="8"/>
  <c r="AY99" i="8"/>
  <c r="AY15" i="8"/>
  <c r="AY129" i="8"/>
  <c r="AY127" i="8"/>
  <c r="AY37" i="8"/>
  <c r="AY39" i="8"/>
  <c r="AY93" i="8"/>
  <c r="AY121" i="8"/>
  <c r="AY57" i="8"/>
  <c r="AY20" i="8"/>
  <c r="AY76" i="8"/>
  <c r="AY21" i="8"/>
  <c r="AY58" i="8"/>
  <c r="BC66" i="8"/>
  <c r="BC28" i="8"/>
  <c r="BC83" i="8" s="1"/>
  <c r="BC23" i="8"/>
  <c r="BC58" i="8"/>
  <c r="BC18" i="8"/>
  <c r="BC95" i="8"/>
  <c r="BC15" i="8"/>
  <c r="BC99" i="8"/>
  <c r="BC76" i="8"/>
  <c r="BC103" i="8"/>
  <c r="BC130" i="8"/>
  <c r="BC37" i="8"/>
  <c r="BC134" i="8"/>
  <c r="BC57" i="8"/>
  <c r="BC110" i="8"/>
  <c r="BC127" i="8"/>
  <c r="BG28" i="8"/>
  <c r="BG83" i="8" s="1"/>
  <c r="BG66" i="8"/>
  <c r="BG23" i="8"/>
  <c r="BG134" i="8"/>
  <c r="BG58" i="8"/>
  <c r="BG59" i="8"/>
  <c r="BG60" i="8"/>
  <c r="BG76" i="8"/>
  <c r="BG121" i="8"/>
  <c r="BG21" i="8"/>
  <c r="BG37" i="8"/>
  <c r="BG129" i="8"/>
  <c r="BG111" i="8"/>
  <c r="BG19" i="8"/>
  <c r="BG135" i="8"/>
  <c r="BG12" i="8"/>
  <c r="BG99" i="8"/>
  <c r="BG127" i="8"/>
  <c r="BG57" i="8"/>
  <c r="BG125" i="8"/>
  <c r="BG15" i="8"/>
  <c r="BG75" i="8"/>
  <c r="BG22" i="8"/>
  <c r="BG92" i="8"/>
  <c r="BG104" i="8"/>
  <c r="BG122" i="8"/>
  <c r="BK66" i="8"/>
  <c r="BK28" i="8"/>
  <c r="BK83" i="8" s="1"/>
  <c r="BK23" i="8"/>
  <c r="BK38" i="8"/>
  <c r="BK21" i="8"/>
  <c r="BK95" i="8"/>
  <c r="BK76" i="8"/>
  <c r="BK93" i="8"/>
  <c r="BK103" i="8"/>
  <c r="BK12" i="8"/>
  <c r="BK120" i="8"/>
  <c r="BK126" i="8"/>
  <c r="BK129" i="8"/>
  <c r="BK98" i="8"/>
  <c r="BK104" i="8"/>
  <c r="BK105" i="8"/>
  <c r="BK8" i="8"/>
  <c r="BK125" i="8"/>
  <c r="BK39" i="8"/>
  <c r="BK133" i="8"/>
  <c r="BK130" i="8"/>
  <c r="BO66" i="8"/>
  <c r="BO28" i="8"/>
  <c r="BO83" i="8" s="1"/>
  <c r="BO23" i="8"/>
  <c r="BO95" i="8"/>
  <c r="BO104" i="8"/>
  <c r="BO121" i="8"/>
  <c r="BO135" i="8"/>
  <c r="BO10" i="8"/>
  <c r="BO93" i="8"/>
  <c r="BO130" i="8"/>
  <c r="BO76" i="8"/>
  <c r="BO22" i="8"/>
  <c r="BO134" i="8"/>
  <c r="BO20" i="8"/>
  <c r="BO21" i="8"/>
  <c r="BO12" i="8"/>
  <c r="BO133" i="8"/>
  <c r="BO75" i="8"/>
  <c r="BS66" i="8"/>
  <c r="BS28" i="8"/>
  <c r="BS83" i="8" s="1"/>
  <c r="BS23" i="8"/>
  <c r="BS18" i="8"/>
  <c r="BS8" i="8"/>
  <c r="BS15" i="8"/>
  <c r="BS76" i="8"/>
  <c r="BS19" i="8"/>
  <c r="BS126" i="8"/>
  <c r="BS78" i="8"/>
  <c r="BS60" i="8"/>
  <c r="BS93" i="8"/>
  <c r="BS58" i="8"/>
  <c r="BS59" i="8"/>
  <c r="BS98" i="8"/>
  <c r="BS133" i="8"/>
  <c r="BS105" i="8"/>
  <c r="BS129" i="8"/>
  <c r="BS134" i="8"/>
  <c r="BS127" i="8"/>
  <c r="BW28" i="8"/>
  <c r="BW83" i="8" s="1"/>
  <c r="BW66" i="8"/>
  <c r="BW23" i="8"/>
  <c r="BW95" i="8"/>
  <c r="BW58" i="8"/>
  <c r="BW133" i="8"/>
  <c r="BW19" i="8"/>
  <c r="BW98" i="8"/>
  <c r="BW10" i="8"/>
  <c r="BW122" i="8"/>
  <c r="BW20" i="8"/>
  <c r="BW78" i="8"/>
  <c r="BW99" i="8"/>
  <c r="BW37" i="8"/>
  <c r="BW18" i="8"/>
  <c r="BW120" i="8"/>
  <c r="BW76" i="8"/>
  <c r="BW75" i="8"/>
  <c r="BW92" i="8"/>
  <c r="BW38" i="8"/>
  <c r="BW22" i="8"/>
  <c r="BW103" i="8"/>
  <c r="BW127" i="8"/>
  <c r="BW12" i="8"/>
  <c r="BW105" i="8"/>
  <c r="BW15" i="8"/>
  <c r="BW126" i="8"/>
  <c r="BW135" i="8"/>
  <c r="BW129" i="8"/>
  <c r="CA66" i="8"/>
  <c r="CA28" i="8"/>
  <c r="CA83" i="8" s="1"/>
  <c r="CA23" i="8"/>
  <c r="CA8" i="8"/>
  <c r="CA59" i="8"/>
  <c r="CA130" i="8"/>
  <c r="CA111" i="8"/>
  <c r="CA92" i="8"/>
  <c r="CA12" i="8"/>
  <c r="CA10" i="8"/>
  <c r="CA103" i="8"/>
  <c r="CA104" i="8"/>
  <c r="CA20" i="8"/>
  <c r="CA95" i="8"/>
  <c r="CA126" i="8"/>
  <c r="CA133" i="8"/>
  <c r="CA98" i="8"/>
  <c r="CA93" i="8"/>
  <c r="CA127" i="8"/>
  <c r="CA129" i="8"/>
  <c r="CA110" i="8"/>
  <c r="CA121" i="8"/>
  <c r="CA76" i="8"/>
  <c r="CA135" i="8"/>
  <c r="CA58" i="8"/>
  <c r="CA39" i="8"/>
  <c r="CA38" i="8"/>
  <c r="CA122" i="8"/>
  <c r="CA18" i="8"/>
  <c r="CA17" i="8"/>
  <c r="CA15" i="8"/>
  <c r="CE66" i="8"/>
  <c r="CE28" i="8"/>
  <c r="CE83" i="8" s="1"/>
  <c r="CE23" i="8"/>
  <c r="CE17" i="8"/>
  <c r="CE21" i="8"/>
  <c r="CE76" i="8"/>
  <c r="CE8" i="8"/>
  <c r="CE135" i="8"/>
  <c r="CE111" i="8"/>
  <c r="CE95" i="8"/>
  <c r="CE121" i="8"/>
  <c r="CE18" i="8"/>
  <c r="CE78" i="8"/>
  <c r="CE10" i="8"/>
  <c r="CE22" i="8"/>
  <c r="CE38" i="8"/>
  <c r="CE12" i="8"/>
  <c r="CE125" i="8"/>
  <c r="CE92" i="8"/>
  <c r="CE93" i="8"/>
  <c r="CE37" i="8"/>
  <c r="CI28" i="8"/>
  <c r="CI83" i="8" s="1"/>
  <c r="CI66" i="8"/>
  <c r="CI23" i="8"/>
  <c r="CI130" i="8"/>
  <c r="CI59" i="8"/>
  <c r="CI17" i="8"/>
  <c r="CI19" i="8"/>
  <c r="CI78" i="8"/>
  <c r="CI135" i="8"/>
  <c r="CI122" i="8"/>
  <c r="CI125" i="8"/>
  <c r="CI129" i="8"/>
  <c r="CI15" i="8"/>
  <c r="CI12" i="8"/>
  <c r="CI18" i="8"/>
  <c r="CI98" i="8"/>
  <c r="CI121" i="8"/>
  <c r="CI22" i="8"/>
  <c r="CI93" i="8"/>
  <c r="CI37" i="8"/>
  <c r="CI111" i="8"/>
  <c r="CI8" i="8"/>
  <c r="CI60" i="8"/>
  <c r="CI21" i="8"/>
  <c r="CI126" i="8"/>
  <c r="CI105" i="8"/>
  <c r="CI95" i="8"/>
  <c r="CI127" i="8"/>
  <c r="CI134" i="8"/>
  <c r="CI99" i="8"/>
  <c r="CI133" i="8"/>
  <c r="CI76" i="8"/>
  <c r="CI110" i="8"/>
  <c r="CI104" i="8"/>
  <c r="CI39" i="8"/>
  <c r="CI103" i="8"/>
  <c r="CM28" i="8"/>
  <c r="CM83" i="8" s="1"/>
  <c r="CM66" i="8"/>
  <c r="CM23" i="8"/>
  <c r="CM60" i="8"/>
  <c r="CM57" i="8"/>
  <c r="CM75" i="8"/>
  <c r="CM15" i="8"/>
  <c r="CM93" i="8"/>
  <c r="CM133" i="8"/>
  <c r="CM78" i="8"/>
  <c r="CM92" i="8"/>
  <c r="CM58" i="8"/>
  <c r="CQ28" i="8"/>
  <c r="CQ83" i="8" s="1"/>
  <c r="CQ66" i="8"/>
  <c r="CQ23" i="8"/>
  <c r="CQ103" i="8"/>
  <c r="CQ120" i="8"/>
  <c r="CQ22" i="8"/>
  <c r="CQ130" i="8"/>
  <c r="CU103" i="8"/>
  <c r="CU78" i="8"/>
  <c r="CU60" i="8"/>
  <c r="CU125" i="8"/>
  <c r="CU99" i="8"/>
  <c r="CU17" i="8"/>
  <c r="CU135" i="8"/>
  <c r="CU133" i="8"/>
  <c r="BC93" i="8"/>
  <c r="AQ92" i="8"/>
  <c r="AQ98" i="8"/>
  <c r="AU18" i="8"/>
  <c r="BW60" i="8"/>
  <c r="AU60" i="8"/>
  <c r="AU10" i="8"/>
  <c r="AQ38" i="8"/>
  <c r="AY19" i="8"/>
  <c r="BO111" i="8"/>
  <c r="CE130" i="8"/>
  <c r="AI98" i="8"/>
  <c r="AQ39" i="8"/>
  <c r="BO122" i="8"/>
  <c r="CA21" i="8"/>
  <c r="CQ58" i="8"/>
  <c r="BO18" i="8"/>
  <c r="AG28" i="8"/>
  <c r="AG83" i="8" s="1"/>
  <c r="AG66" i="8"/>
  <c r="AG23" i="8"/>
  <c r="AK10" i="8"/>
  <c r="AK66" i="8"/>
  <c r="AK28" i="8"/>
  <c r="AK83" i="8" s="1"/>
  <c r="AK23" i="8"/>
  <c r="AO28" i="8"/>
  <c r="AO83" i="8" s="1"/>
  <c r="AO66" i="8"/>
  <c r="AO23" i="8"/>
  <c r="AS28" i="8"/>
  <c r="AS83" i="8" s="1"/>
  <c r="AS66" i="8"/>
  <c r="AS23" i="8"/>
  <c r="AW28" i="8"/>
  <c r="AW83" i="8" s="1"/>
  <c r="AW66" i="8"/>
  <c r="AW23" i="8"/>
  <c r="BA66" i="8"/>
  <c r="BA28" i="8"/>
  <c r="BA83" i="8" s="1"/>
  <c r="BA23" i="8"/>
  <c r="BE28" i="8"/>
  <c r="BE83" i="8" s="1"/>
  <c r="BE66" i="8"/>
  <c r="BE23" i="8"/>
  <c r="BI28" i="8"/>
  <c r="BI83" i="8" s="1"/>
  <c r="BI66" i="8"/>
  <c r="BI23" i="8"/>
  <c r="BM66" i="8"/>
  <c r="BM28" i="8"/>
  <c r="BM83" i="8" s="1"/>
  <c r="BM23" i="8"/>
  <c r="BQ66" i="8"/>
  <c r="BQ28" i="8"/>
  <c r="BQ83" i="8" s="1"/>
  <c r="BQ23" i="8"/>
  <c r="BU66" i="8"/>
  <c r="BU28" i="8"/>
  <c r="BU83" i="8" s="1"/>
  <c r="BU23" i="8"/>
  <c r="BY28" i="8"/>
  <c r="BY83" i="8" s="1"/>
  <c r="BY66" i="8"/>
  <c r="BY23" i="8"/>
  <c r="CC28" i="8"/>
  <c r="CC83" i="8" s="1"/>
  <c r="CC66" i="8"/>
  <c r="CC23" i="8"/>
  <c r="CG66" i="8"/>
  <c r="CG28" i="8"/>
  <c r="CG83" i="8" s="1"/>
  <c r="CG23" i="8"/>
  <c r="CK28" i="8"/>
  <c r="CK83" i="8" s="1"/>
  <c r="CK66" i="8"/>
  <c r="CK23" i="8"/>
  <c r="CO66" i="8"/>
  <c r="CO28" i="8"/>
  <c r="CO83" i="8" s="1"/>
  <c r="CO23" i="8"/>
  <c r="CS66" i="8"/>
  <c r="CS28" i="8"/>
  <c r="CS83" i="8" s="1"/>
  <c r="CS23" i="8"/>
  <c r="AH28" i="8"/>
  <c r="AH83" i="8" s="1"/>
  <c r="AH66" i="8"/>
  <c r="AH23" i="8"/>
  <c r="AL28" i="8"/>
  <c r="AL83" i="8" s="1"/>
  <c r="AL66" i="8"/>
  <c r="AL23" i="8"/>
  <c r="AP28" i="8"/>
  <c r="AP83" i="8" s="1"/>
  <c r="AP66" i="8"/>
  <c r="AP23" i="8"/>
  <c r="AT28" i="8"/>
  <c r="AT83" i="8" s="1"/>
  <c r="AT66" i="8"/>
  <c r="AT23" i="8"/>
  <c r="AX28" i="8"/>
  <c r="AX83" i="8" s="1"/>
  <c r="AX66" i="8"/>
  <c r="AX23" i="8"/>
  <c r="BB28" i="8"/>
  <c r="BB83" i="8" s="1"/>
  <c r="BB66" i="8"/>
  <c r="BB23" i="8"/>
  <c r="BF28" i="8"/>
  <c r="BF83" i="8" s="1"/>
  <c r="BF66" i="8"/>
  <c r="BF23" i="8"/>
  <c r="BJ28" i="8"/>
  <c r="BJ83" i="8" s="1"/>
  <c r="BJ66" i="8"/>
  <c r="BJ23" i="8"/>
  <c r="BN28" i="8"/>
  <c r="BN83" i="8" s="1"/>
  <c r="BN66" i="8"/>
  <c r="BN23" i="8"/>
  <c r="BR28" i="8"/>
  <c r="BR83" i="8" s="1"/>
  <c r="BR66" i="8"/>
  <c r="BR23" i="8"/>
  <c r="BV28" i="8"/>
  <c r="BV83" i="8" s="1"/>
  <c r="BV66" i="8"/>
  <c r="BV23" i="8"/>
  <c r="BZ28" i="8"/>
  <c r="BZ83" i="8" s="1"/>
  <c r="BZ66" i="8"/>
  <c r="BZ23" i="8"/>
  <c r="CD28" i="8"/>
  <c r="CD83" i="8" s="1"/>
  <c r="CD66" i="8"/>
  <c r="CD23" i="8"/>
  <c r="CH28" i="8"/>
  <c r="CH83" i="8" s="1"/>
  <c r="CH66" i="8"/>
  <c r="CH23" i="8"/>
  <c r="CL28" i="8"/>
  <c r="CL83" i="8" s="1"/>
  <c r="CL66" i="8"/>
  <c r="CL23" i="8"/>
  <c r="CP28" i="8"/>
  <c r="CP83" i="8" s="1"/>
  <c r="CP66" i="8"/>
  <c r="CP23" i="8"/>
  <c r="CT28" i="8"/>
  <c r="CT83" i="8" s="1"/>
  <c r="CT66" i="8"/>
  <c r="CT23" i="8"/>
  <c r="L17" i="8"/>
  <c r="AJ66" i="8"/>
  <c r="AJ28" i="8"/>
  <c r="AJ83" i="8" s="1"/>
  <c r="AJ23" i="8"/>
  <c r="AN66" i="8"/>
  <c r="AN28" i="8"/>
  <c r="AN83" i="8" s="1"/>
  <c r="AN23" i="8"/>
  <c r="AR66" i="8"/>
  <c r="AR28" i="8"/>
  <c r="AR83" i="8" s="1"/>
  <c r="AR23" i="8"/>
  <c r="AV66" i="8"/>
  <c r="AV28" i="8"/>
  <c r="AV83" i="8" s="1"/>
  <c r="AV23" i="8"/>
  <c r="AZ66" i="8"/>
  <c r="AZ28" i="8"/>
  <c r="AZ83" i="8" s="1"/>
  <c r="AZ23" i="8"/>
  <c r="BD66" i="8"/>
  <c r="BD28" i="8"/>
  <c r="BD83" i="8" s="1"/>
  <c r="BD23" i="8"/>
  <c r="BH66" i="8"/>
  <c r="BH28" i="8"/>
  <c r="BH83" i="8" s="1"/>
  <c r="BH23" i="8"/>
  <c r="BL66" i="8"/>
  <c r="BL28" i="8"/>
  <c r="BL83" i="8" s="1"/>
  <c r="BL23" i="8"/>
  <c r="BP66" i="8"/>
  <c r="BP28" i="8"/>
  <c r="BP83" i="8" s="1"/>
  <c r="BP23" i="8"/>
  <c r="BT20" i="8"/>
  <c r="BT66" i="8"/>
  <c r="BT28" i="8"/>
  <c r="BT83" i="8" s="1"/>
  <c r="BT23" i="8"/>
  <c r="BX110" i="8"/>
  <c r="BX66" i="8"/>
  <c r="BX28" i="8"/>
  <c r="BX83" i="8" s="1"/>
  <c r="BX23" i="8"/>
  <c r="CB66" i="8"/>
  <c r="CB28" i="8"/>
  <c r="CB83" i="8" s="1"/>
  <c r="CB23" i="8"/>
  <c r="CF135" i="8"/>
  <c r="CF66" i="8"/>
  <c r="CF28" i="8"/>
  <c r="CF83" i="8" s="1"/>
  <c r="CF23" i="8"/>
  <c r="CJ66" i="8"/>
  <c r="CJ28" i="8"/>
  <c r="CJ83" i="8" s="1"/>
  <c r="CJ23" i="8"/>
  <c r="CN66" i="8"/>
  <c r="CN28" i="8"/>
  <c r="CN83" i="8" s="1"/>
  <c r="CN23" i="8"/>
  <c r="CR66" i="8"/>
  <c r="CR28" i="8"/>
  <c r="CR83" i="8" s="1"/>
  <c r="CR23" i="8"/>
  <c r="CW23" i="8"/>
  <c r="CW66" i="8"/>
  <c r="CW28" i="8"/>
  <c r="CW83" i="8" s="1"/>
  <c r="CX23" i="8"/>
  <c r="CX66" i="8"/>
  <c r="CX28" i="8"/>
  <c r="CX83" i="8" s="1"/>
  <c r="CU23" i="8"/>
  <c r="CU66" i="8"/>
  <c r="CU28" i="8"/>
  <c r="CU83" i="8" s="1"/>
  <c r="CV23" i="8"/>
  <c r="CV66" i="8"/>
  <c r="CV28" i="8"/>
  <c r="CV83" i="8" s="1"/>
  <c r="CW127" i="8"/>
  <c r="CW78" i="8"/>
  <c r="CU130" i="8"/>
  <c r="CW12" i="8"/>
  <c r="CW20" i="8"/>
  <c r="CW134" i="8"/>
  <c r="CW17" i="8"/>
  <c r="CW135" i="8"/>
  <c r="CW92" i="8"/>
  <c r="AD12" i="8"/>
  <c r="CG129" i="8"/>
  <c r="BY37" i="8"/>
  <c r="CG93" i="8"/>
  <c r="AG104" i="8"/>
  <c r="CO133" i="8"/>
  <c r="E8" i="8"/>
  <c r="Y10" i="8"/>
  <c r="CB38" i="8"/>
  <c r="H8" i="8"/>
  <c r="H15" i="8"/>
  <c r="H17" i="8"/>
  <c r="H10" i="8"/>
  <c r="H22" i="8"/>
  <c r="H76" i="8"/>
  <c r="H18" i="8"/>
  <c r="I8" i="8"/>
  <c r="T59" i="8"/>
  <c r="T60" i="8"/>
  <c r="T18" i="8"/>
  <c r="T76" i="8"/>
  <c r="U15" i="8"/>
  <c r="T57" i="8"/>
  <c r="T15" i="8"/>
  <c r="U8" i="8"/>
  <c r="T58" i="8"/>
  <c r="T17" i="8"/>
  <c r="T10" i="8"/>
  <c r="T22" i="8"/>
  <c r="AF58" i="8"/>
  <c r="AF57" i="8"/>
  <c r="AF59" i="8"/>
  <c r="AF18" i="8"/>
  <c r="AF60" i="8"/>
  <c r="AF10" i="8"/>
  <c r="AF15" i="8"/>
  <c r="AF17" i="8"/>
  <c r="AF76" i="8"/>
  <c r="AF8" i="8"/>
  <c r="AR21" i="8"/>
  <c r="AR39" i="8"/>
  <c r="AR130" i="8"/>
  <c r="AR129" i="8"/>
  <c r="AR125" i="8"/>
  <c r="AR59" i="8"/>
  <c r="AR8" i="8"/>
  <c r="AR37" i="8"/>
  <c r="AR111" i="8"/>
  <c r="AR75" i="8"/>
  <c r="AR10" i="8"/>
  <c r="AR126" i="8"/>
  <c r="AR18" i="8"/>
  <c r="AR92" i="8"/>
  <c r="AR38" i="8"/>
  <c r="AR135" i="8"/>
  <c r="AR104" i="8"/>
  <c r="AR122" i="8"/>
  <c r="AR78" i="8"/>
  <c r="AR98" i="8"/>
  <c r="AR12" i="8"/>
  <c r="AR76" i="8"/>
  <c r="AR15" i="8"/>
  <c r="AR110" i="8"/>
  <c r="AR134" i="8"/>
  <c r="AR99" i="8"/>
  <c r="AR95" i="8"/>
  <c r="AR127" i="8"/>
  <c r="AR103" i="8"/>
  <c r="AR58" i="8"/>
  <c r="AR19" i="8"/>
  <c r="AR120" i="8"/>
  <c r="AR57" i="8"/>
  <c r="AR105" i="8"/>
  <c r="AR17" i="8"/>
  <c r="AR121" i="8"/>
  <c r="AR20" i="8"/>
  <c r="AV134" i="8"/>
  <c r="AV21" i="8"/>
  <c r="AV92" i="8"/>
  <c r="AV58" i="8"/>
  <c r="AV78" i="8"/>
  <c r="AV135" i="8"/>
  <c r="AV130" i="8"/>
  <c r="AV103" i="8"/>
  <c r="AV39" i="8"/>
  <c r="AV110" i="8"/>
  <c r="AV19" i="8"/>
  <c r="AV129" i="8"/>
  <c r="AV104" i="8"/>
  <c r="AV126" i="8"/>
  <c r="AV95" i="8"/>
  <c r="AV59" i="8"/>
  <c r="AV12" i="8"/>
  <c r="AV111" i="8"/>
  <c r="AV121" i="8"/>
  <c r="AV76" i="8"/>
  <c r="AV75" i="8"/>
  <c r="AZ20" i="8"/>
  <c r="AZ39" i="8"/>
  <c r="AZ103" i="8"/>
  <c r="AZ104" i="8"/>
  <c r="AZ19" i="8"/>
  <c r="AZ37" i="8"/>
  <c r="AZ122" i="8"/>
  <c r="AZ21" i="8"/>
  <c r="AZ78" i="8"/>
  <c r="AZ10" i="8"/>
  <c r="AZ120" i="8"/>
  <c r="AZ93" i="8"/>
  <c r="AZ38" i="8"/>
  <c r="AZ99" i="8"/>
  <c r="AZ95" i="8"/>
  <c r="BD19" i="8"/>
  <c r="BD99" i="8"/>
  <c r="BD10" i="8"/>
  <c r="BD75" i="8"/>
  <c r="BD110" i="8"/>
  <c r="BD95" i="8"/>
  <c r="BD22" i="8"/>
  <c r="BD103" i="8"/>
  <c r="BD60" i="8"/>
  <c r="BD111" i="8"/>
  <c r="BD129" i="8"/>
  <c r="BD20" i="8"/>
  <c r="BD127" i="8"/>
  <c r="BD15" i="8"/>
  <c r="BD21" i="8"/>
  <c r="BD134" i="8"/>
  <c r="BD126" i="8"/>
  <c r="BD58" i="8"/>
  <c r="BD104" i="8"/>
  <c r="BD39" i="8"/>
  <c r="BD121" i="8"/>
  <c r="BD93" i="8"/>
  <c r="BD78" i="8"/>
  <c r="BD105" i="8"/>
  <c r="BD37" i="8"/>
  <c r="BD135" i="8"/>
  <c r="BD38" i="8"/>
  <c r="BH111" i="8"/>
  <c r="BH78" i="8"/>
  <c r="BH129" i="8"/>
  <c r="BH92" i="8"/>
  <c r="BH93" i="8"/>
  <c r="BH20" i="8"/>
  <c r="BH60" i="8"/>
  <c r="BH37" i="8"/>
  <c r="BH103" i="8"/>
  <c r="BH19" i="8"/>
  <c r="BH130" i="8"/>
  <c r="BH58" i="8"/>
  <c r="BH57" i="8"/>
  <c r="BH134" i="8"/>
  <c r="BH15" i="8"/>
  <c r="BH59" i="8"/>
  <c r="BH17" i="8"/>
  <c r="BH122" i="8"/>
  <c r="BH110" i="8"/>
  <c r="BH135" i="8"/>
  <c r="BH10" i="8"/>
  <c r="BH99" i="8"/>
  <c r="BH95" i="8"/>
  <c r="BH8" i="8"/>
  <c r="BH38" i="8"/>
  <c r="BH126" i="8"/>
  <c r="BH98" i="8"/>
  <c r="BL38" i="8"/>
  <c r="BL12" i="8"/>
  <c r="BL19" i="8"/>
  <c r="BL20" i="8"/>
  <c r="BL105" i="8"/>
  <c r="BL60" i="8"/>
  <c r="BL15" i="8"/>
  <c r="BL93" i="8"/>
  <c r="BL111" i="8"/>
  <c r="BL22" i="8"/>
  <c r="BL98" i="8"/>
  <c r="BL125" i="8"/>
  <c r="BL18" i="8"/>
  <c r="BL95" i="8"/>
  <c r="BL133" i="8"/>
  <c r="BL75" i="8"/>
  <c r="BL126" i="8"/>
  <c r="BL120" i="8"/>
  <c r="BL76" i="8"/>
  <c r="BL122" i="8"/>
  <c r="BL135" i="8"/>
  <c r="BL127" i="8"/>
  <c r="BL78" i="8"/>
  <c r="BP8" i="8"/>
  <c r="BP125" i="8"/>
  <c r="BP15" i="8"/>
  <c r="BP95" i="8"/>
  <c r="BP39" i="8"/>
  <c r="BP134" i="8"/>
  <c r="BP92" i="8"/>
  <c r="BP10" i="8"/>
  <c r="BP21" i="8"/>
  <c r="BP122" i="8"/>
  <c r="BP129" i="8"/>
  <c r="BP38" i="8"/>
  <c r="BP105" i="8"/>
  <c r="BP18" i="8"/>
  <c r="BP17" i="8"/>
  <c r="BP57" i="8"/>
  <c r="BP110" i="8"/>
  <c r="BP19" i="8"/>
  <c r="BP93" i="8"/>
  <c r="BP58" i="8"/>
  <c r="BP22" i="8"/>
  <c r="BP37" i="8"/>
  <c r="BP135" i="8"/>
  <c r="BP20" i="8"/>
  <c r="BP127" i="8"/>
  <c r="CB17" i="8"/>
  <c r="AZ98" i="8"/>
  <c r="BD57" i="8"/>
  <c r="BX93" i="8"/>
  <c r="CB19" i="8"/>
  <c r="CB37" i="8"/>
  <c r="AZ105" i="8"/>
  <c r="P76" i="8"/>
  <c r="AV20" i="8"/>
  <c r="AV99" i="8"/>
  <c r="AV93" i="8"/>
  <c r="AZ18" i="8"/>
  <c r="BD92" i="8"/>
  <c r="AZ75" i="8"/>
  <c r="AZ15" i="8"/>
  <c r="AV122" i="8"/>
  <c r="AV38" i="8"/>
  <c r="BH21" i="8"/>
  <c r="CF37" i="8"/>
  <c r="BP76" i="8"/>
  <c r="CF15" i="8"/>
  <c r="BT92" i="8"/>
  <c r="CF38" i="8"/>
  <c r="BP78" i="8"/>
  <c r="CF12" i="8"/>
  <c r="CB93" i="8"/>
  <c r="CB99" i="8"/>
  <c r="BL110" i="8"/>
  <c r="BL39" i="8"/>
  <c r="CF125" i="8"/>
  <c r="CB92" i="8"/>
  <c r="CB59" i="8"/>
  <c r="BX122" i="8"/>
  <c r="CB22" i="8"/>
  <c r="CF20" i="8"/>
  <c r="BP103" i="8"/>
  <c r="CF92" i="8"/>
  <c r="CF8" i="8"/>
  <c r="CF93" i="8"/>
  <c r="CB58" i="8"/>
  <c r="CB98" i="8"/>
  <c r="BT78" i="8"/>
  <c r="BT134" i="8"/>
  <c r="BP133" i="8"/>
  <c r="BL58" i="8"/>
  <c r="BL10" i="8"/>
  <c r="BH39" i="8"/>
  <c r="E18" i="8"/>
  <c r="AR93" i="8"/>
  <c r="BD122" i="8"/>
  <c r="AN60" i="8"/>
  <c r="BH12" i="8"/>
  <c r="BD130" i="8"/>
  <c r="AF93" i="8"/>
  <c r="M15" i="8"/>
  <c r="M18" i="8"/>
  <c r="L15" i="8"/>
  <c r="L10" i="8"/>
  <c r="M10" i="8"/>
  <c r="L8" i="8"/>
  <c r="L22" i="8"/>
  <c r="L18" i="8"/>
  <c r="M17" i="8"/>
  <c r="M8" i="8"/>
  <c r="X58" i="8"/>
  <c r="X10" i="8"/>
  <c r="X15" i="8"/>
  <c r="Y15" i="8"/>
  <c r="Y17" i="8"/>
  <c r="X57" i="8"/>
  <c r="X59" i="8"/>
  <c r="X60" i="8"/>
  <c r="X22" i="8"/>
  <c r="X76" i="8"/>
  <c r="X8" i="8"/>
  <c r="AJ21" i="8"/>
  <c r="AJ121" i="8"/>
  <c r="AJ92" i="8"/>
  <c r="AJ12" i="8"/>
  <c r="AJ22" i="8"/>
  <c r="AJ93" i="8"/>
  <c r="AJ122" i="8"/>
  <c r="AJ60" i="8"/>
  <c r="AJ129" i="8"/>
  <c r="AJ15" i="8"/>
  <c r="AJ39" i="8"/>
  <c r="AJ38" i="8"/>
  <c r="AJ99" i="8"/>
  <c r="AJ78" i="8"/>
  <c r="AJ57" i="8"/>
  <c r="AJ134" i="8"/>
  <c r="AJ111" i="8"/>
  <c r="AJ8" i="8"/>
  <c r="AJ126" i="8"/>
  <c r="AJ10" i="8"/>
  <c r="AJ58" i="8"/>
  <c r="AJ133" i="8"/>
  <c r="AJ130" i="8"/>
  <c r="AJ95" i="8"/>
  <c r="AJ135" i="8"/>
  <c r="AJ17" i="8"/>
  <c r="AJ37" i="8"/>
  <c r="AJ98" i="8"/>
  <c r="AJ110" i="8"/>
  <c r="AJ104" i="8"/>
  <c r="AJ76" i="8"/>
  <c r="AJ19" i="8"/>
  <c r="AJ103" i="8"/>
  <c r="AJ125" i="8"/>
  <c r="AJ59" i="8"/>
  <c r="AJ120" i="8"/>
  <c r="AJ75" i="8"/>
  <c r="AJ127" i="8"/>
  <c r="AJ20" i="8"/>
  <c r="AJ105" i="8"/>
  <c r="BX121" i="8"/>
  <c r="BX135" i="8"/>
  <c r="BX104" i="8"/>
  <c r="BX133" i="8"/>
  <c r="BX105" i="8"/>
  <c r="BX58" i="8"/>
  <c r="BX17" i="8"/>
  <c r="BX127" i="8"/>
  <c r="BX95" i="8"/>
  <c r="BX37" i="8"/>
  <c r="BX60" i="8"/>
  <c r="BX99" i="8"/>
  <c r="BX103" i="8"/>
  <c r="BX78" i="8"/>
  <c r="BX20" i="8"/>
  <c r="BX10" i="8"/>
  <c r="BX21" i="8"/>
  <c r="BX15" i="8"/>
  <c r="BX18" i="8"/>
  <c r="BX129" i="8"/>
  <c r="BX130" i="8"/>
  <c r="AZ22" i="8"/>
  <c r="BD98" i="8"/>
  <c r="BX75" i="8"/>
  <c r="Q8" i="8"/>
  <c r="CB129" i="8"/>
  <c r="T93" i="8"/>
  <c r="AV8" i="8"/>
  <c r="AV120" i="8"/>
  <c r="AZ111" i="8"/>
  <c r="BD76" i="8"/>
  <c r="AZ92" i="8"/>
  <c r="AZ130" i="8"/>
  <c r="AZ125" i="8"/>
  <c r="AZ60" i="8"/>
  <c r="AZ133" i="8"/>
  <c r="AZ12" i="8"/>
  <c r="AV105" i="8"/>
  <c r="AV10" i="8"/>
  <c r="AV125" i="8"/>
  <c r="AV133" i="8"/>
  <c r="I10" i="8"/>
  <c r="X17" i="8"/>
  <c r="U18" i="8"/>
  <c r="BH133" i="8"/>
  <c r="BT17" i="8"/>
  <c r="CF22" i="8"/>
  <c r="CF75" i="8"/>
  <c r="BP12" i="8"/>
  <c r="CF111" i="8"/>
  <c r="BX8" i="8"/>
  <c r="BL59" i="8"/>
  <c r="BL121" i="8"/>
  <c r="CB60" i="8"/>
  <c r="CB133" i="8"/>
  <c r="BP126" i="8"/>
  <c r="CF59" i="8"/>
  <c r="CB75" i="8"/>
  <c r="CB111" i="8"/>
  <c r="BX120" i="8"/>
  <c r="BX22" i="8"/>
  <c r="BX92" i="8"/>
  <c r="BL99" i="8"/>
  <c r="BH75" i="8"/>
  <c r="BH76" i="8"/>
  <c r="AR133" i="8"/>
  <c r="AZ8" i="8"/>
  <c r="CF58" i="8"/>
  <c r="BD12" i="8"/>
  <c r="AN76" i="8"/>
  <c r="AJ18" i="8"/>
  <c r="X18" i="8"/>
  <c r="CB130" i="8"/>
  <c r="CB127" i="8"/>
  <c r="CB134" i="8"/>
  <c r="D15" i="8"/>
  <c r="D18" i="8"/>
  <c r="D17" i="8"/>
  <c r="D8" i="8"/>
  <c r="D10" i="8"/>
  <c r="D22" i="8"/>
  <c r="P59" i="8"/>
  <c r="P8" i="8"/>
  <c r="P57" i="8"/>
  <c r="P10" i="8"/>
  <c r="P60" i="8"/>
  <c r="P22" i="8"/>
  <c r="Q15" i="8"/>
  <c r="P18" i="8"/>
  <c r="P58" i="8"/>
  <c r="P17" i="8"/>
  <c r="AB58" i="8"/>
  <c r="AB15" i="8"/>
  <c r="AB22" i="8"/>
  <c r="AC15" i="8"/>
  <c r="AC10" i="8"/>
  <c r="AB57" i="8"/>
  <c r="AC18" i="8"/>
  <c r="AB8" i="8"/>
  <c r="AB60" i="8"/>
  <c r="AC17" i="8"/>
  <c r="AB12" i="8"/>
  <c r="AB10" i="8"/>
  <c r="AB76" i="8"/>
  <c r="AB59" i="8"/>
  <c r="AC8" i="8"/>
  <c r="AB17" i="8"/>
  <c r="AN125" i="8"/>
  <c r="AN21" i="8"/>
  <c r="AN95" i="8"/>
  <c r="AN135" i="8"/>
  <c r="AN92" i="8"/>
  <c r="AN121" i="8"/>
  <c r="AN105" i="8"/>
  <c r="AN22" i="8"/>
  <c r="AN98" i="8"/>
  <c r="AN38" i="8"/>
  <c r="AN122" i="8"/>
  <c r="AN134" i="8"/>
  <c r="AN104" i="8"/>
  <c r="AN110" i="8"/>
  <c r="AN111" i="8"/>
  <c r="AN10" i="8"/>
  <c r="AN130" i="8"/>
  <c r="AN126" i="8"/>
  <c r="AN37" i="8"/>
  <c r="AN133" i="8"/>
  <c r="AN58" i="8"/>
  <c r="AN57" i="8"/>
  <c r="AN127" i="8"/>
  <c r="AN93" i="8"/>
  <c r="AN39" i="8"/>
  <c r="AN15" i="8"/>
  <c r="AN75" i="8"/>
  <c r="AN59" i="8"/>
  <c r="AN103" i="8"/>
  <c r="AN20" i="8"/>
  <c r="AN129" i="8"/>
  <c r="AN12" i="8"/>
  <c r="AN17" i="8"/>
  <c r="AN8" i="8"/>
  <c r="AN19" i="8"/>
  <c r="AN120" i="8"/>
  <c r="AN18" i="8"/>
  <c r="AN78" i="8"/>
  <c r="BT58" i="8"/>
  <c r="BT122" i="8"/>
  <c r="BT95" i="8"/>
  <c r="BT37" i="8"/>
  <c r="BT110" i="8"/>
  <c r="BT126" i="8"/>
  <c r="BT127" i="8"/>
  <c r="BT130" i="8"/>
  <c r="BT111" i="8"/>
  <c r="BT39" i="8"/>
  <c r="BT22" i="8"/>
  <c r="BT10" i="8"/>
  <c r="BT19" i="8"/>
  <c r="BT59" i="8"/>
  <c r="BT105" i="8"/>
  <c r="BT8" i="8"/>
  <c r="BT98" i="8"/>
  <c r="BT99" i="8"/>
  <c r="BT93" i="8"/>
  <c r="BT121" i="8"/>
  <c r="BT21" i="8"/>
  <c r="BT120" i="8"/>
  <c r="BT133" i="8"/>
  <c r="BT125" i="8"/>
  <c r="BT12" i="8"/>
  <c r="BT135" i="8"/>
  <c r="BT104" i="8"/>
  <c r="BT76" i="8"/>
  <c r="AZ76" i="8"/>
  <c r="BD18" i="8"/>
  <c r="AZ110" i="8"/>
  <c r="BD17" i="8"/>
  <c r="BX76" i="8"/>
  <c r="CB10" i="8"/>
  <c r="CB120" i="8"/>
  <c r="Q17" i="8"/>
  <c r="Q10" i="8"/>
  <c r="BD133" i="8"/>
  <c r="P12" i="8"/>
  <c r="AV17" i="8"/>
  <c r="AV18" i="8"/>
  <c r="BD8" i="8"/>
  <c r="AZ135" i="8"/>
  <c r="AZ126" i="8"/>
  <c r="AZ129" i="8"/>
  <c r="AV37" i="8"/>
  <c r="AV60" i="8"/>
  <c r="E10" i="8"/>
  <c r="I18" i="8"/>
  <c r="Q12" i="8"/>
  <c r="BH18" i="8"/>
  <c r="BP59" i="8"/>
  <c r="BH22" i="8"/>
  <c r="BP120" i="8"/>
  <c r="BT129" i="8"/>
  <c r="BX98" i="8"/>
  <c r="BX126" i="8"/>
  <c r="BL103" i="8"/>
  <c r="CB104" i="8"/>
  <c r="CB135" i="8"/>
  <c r="BL130" i="8"/>
  <c r="BL129" i="8"/>
  <c r="BX111" i="8"/>
  <c r="BL104" i="8"/>
  <c r="BH127" i="8"/>
  <c r="BH125" i="8"/>
  <c r="BH121" i="8"/>
  <c r="BT103" i="8"/>
  <c r="BH104" i="8"/>
  <c r="BP111" i="8"/>
  <c r="CF126" i="8"/>
  <c r="CF133" i="8"/>
  <c r="CB122" i="8"/>
  <c r="BX57" i="8"/>
  <c r="BX12" i="8"/>
  <c r="BX19" i="8"/>
  <c r="BT75" i="8"/>
  <c r="BT38" i="8"/>
  <c r="BP98" i="8"/>
  <c r="BP99" i="8"/>
  <c r="BL92" i="8"/>
  <c r="BL21" i="8"/>
  <c r="BH120" i="8"/>
  <c r="AZ58" i="8"/>
  <c r="AR22" i="8"/>
  <c r="BX59" i="8"/>
  <c r="AZ59" i="8"/>
  <c r="AV15" i="8"/>
  <c r="AR60" i="8"/>
  <c r="CB95" i="8"/>
  <c r="CB78" i="8"/>
  <c r="CB20" i="8"/>
  <c r="CB103" i="8"/>
  <c r="CB105" i="8"/>
  <c r="CB125" i="8"/>
  <c r="CB76" i="8"/>
  <c r="CB39" i="8"/>
  <c r="CB8" i="8"/>
  <c r="CB121" i="8"/>
  <c r="CB21" i="8"/>
  <c r="CB12" i="8"/>
  <c r="CB15" i="8"/>
  <c r="CB18" i="8"/>
  <c r="CB126" i="8"/>
  <c r="CB110" i="8"/>
  <c r="CB57" i="8"/>
  <c r="CF110" i="8"/>
  <c r="CF57" i="8"/>
  <c r="CF60" i="8"/>
  <c r="CF39" i="8"/>
  <c r="CF129" i="8"/>
  <c r="CF21" i="8"/>
  <c r="CF19" i="8"/>
  <c r="CF121" i="8"/>
  <c r="CF134" i="8"/>
  <c r="CF98" i="8"/>
  <c r="CF122" i="8"/>
  <c r="M12" i="8"/>
  <c r="CJ135" i="8"/>
  <c r="CJ39" i="8"/>
  <c r="CJ38" i="8"/>
  <c r="M57" i="8"/>
  <c r="Q76" i="8"/>
  <c r="U59" i="8"/>
  <c r="AG111" i="8"/>
  <c r="AO129" i="8"/>
  <c r="AW95" i="8"/>
  <c r="BE76" i="8"/>
  <c r="BI105" i="8"/>
  <c r="BM10" i="8"/>
  <c r="BQ103" i="8"/>
  <c r="BY20" i="8"/>
  <c r="CC93" i="8"/>
  <c r="CG60" i="8"/>
  <c r="CS17" i="8"/>
  <c r="CW21" i="8"/>
  <c r="CJ111" i="8"/>
  <c r="CJ78" i="8"/>
  <c r="AP92" i="8"/>
  <c r="AT38" i="8"/>
  <c r="BR8" i="8"/>
  <c r="BV127" i="8"/>
  <c r="CX121" i="8"/>
  <c r="CJ8" i="8"/>
  <c r="AU75" i="8"/>
  <c r="CR78" i="8"/>
  <c r="CK15" i="8"/>
  <c r="CG59" i="8"/>
  <c r="BQ135" i="8"/>
  <c r="AO122" i="8"/>
  <c r="BY18" i="8"/>
  <c r="AC60" i="8"/>
  <c r="BU8" i="8"/>
  <c r="CK18" i="8"/>
  <c r="CK10" i="8"/>
  <c r="BI15" i="8"/>
  <c r="CO111" i="8"/>
  <c r="BU18" i="8"/>
  <c r="AO126" i="8"/>
  <c r="CO17" i="8"/>
  <c r="CK93" i="8"/>
  <c r="CG58" i="8"/>
  <c r="CC98" i="8"/>
  <c r="AS110" i="8"/>
  <c r="AK130" i="8"/>
  <c r="CO110" i="8"/>
  <c r="AK18" i="8"/>
  <c r="CS59" i="8"/>
  <c r="CS120" i="8"/>
  <c r="CO39" i="8"/>
  <c r="CO93" i="8"/>
  <c r="CO105" i="8"/>
  <c r="CK133" i="8"/>
  <c r="CK21" i="8"/>
  <c r="CG19" i="8"/>
  <c r="BU93" i="8"/>
  <c r="BQ105" i="8"/>
  <c r="BA127" i="8"/>
  <c r="AS93" i="8"/>
  <c r="AO57" i="8"/>
  <c r="AK20" i="8"/>
  <c r="AG98" i="8"/>
  <c r="AG110" i="8"/>
  <c r="AG133" i="8"/>
  <c r="CO135" i="8"/>
  <c r="CO92" i="8"/>
  <c r="CO76" i="8"/>
  <c r="CG133" i="8"/>
  <c r="CG120" i="8"/>
  <c r="CC130" i="8"/>
  <c r="BY15" i="8"/>
  <c r="BY21" i="8"/>
  <c r="BU39" i="8"/>
  <c r="BU76" i="8"/>
  <c r="AS125" i="8"/>
  <c r="AK78" i="8"/>
  <c r="AG20" i="8"/>
  <c r="AO92" i="8"/>
  <c r="Q59" i="8"/>
  <c r="BU98" i="8"/>
  <c r="CS103" i="8"/>
  <c r="N12" i="8"/>
  <c r="CO38" i="8"/>
  <c r="CO75" i="8"/>
  <c r="CK37" i="8"/>
  <c r="CK126" i="8"/>
  <c r="CK125" i="8"/>
  <c r="CG21" i="8"/>
  <c r="CG105" i="8"/>
  <c r="BQ127" i="8"/>
  <c r="AO111" i="8"/>
  <c r="AK59" i="8"/>
  <c r="AK122" i="8"/>
  <c r="AK76" i="8"/>
  <c r="AG39" i="8"/>
  <c r="AG17" i="8"/>
  <c r="AG10" i="8"/>
  <c r="CO58" i="8"/>
  <c r="CO103" i="8"/>
  <c r="CK135" i="8"/>
  <c r="CG12" i="8"/>
  <c r="CG126" i="8"/>
  <c r="CC92" i="8"/>
  <c r="BY105" i="8"/>
  <c r="BU111" i="8"/>
  <c r="AO95" i="8"/>
  <c r="AO8" i="8"/>
  <c r="AO103" i="8"/>
  <c r="AK134" i="8"/>
  <c r="AG99" i="8"/>
  <c r="BY75" i="8"/>
  <c r="CG22" i="8"/>
  <c r="CS135" i="8"/>
  <c r="CC125" i="8"/>
  <c r="CC18" i="8"/>
  <c r="BU95" i="8"/>
  <c r="CO59" i="8"/>
  <c r="CK17" i="8"/>
  <c r="CK59" i="8"/>
  <c r="CK122" i="8"/>
  <c r="CK60" i="8"/>
  <c r="CK98" i="8"/>
  <c r="CK75" i="8"/>
  <c r="CG134" i="8"/>
  <c r="CG15" i="8"/>
  <c r="CG78" i="8"/>
  <c r="CG99" i="8"/>
  <c r="BY127" i="8"/>
  <c r="AO125" i="8"/>
  <c r="AO76" i="8"/>
  <c r="AK93" i="8"/>
  <c r="AK15" i="8"/>
  <c r="AG92" i="8"/>
  <c r="AG60" i="8"/>
  <c r="AG76" i="8"/>
  <c r="CO122" i="8"/>
  <c r="CO126" i="8"/>
  <c r="CO98" i="8"/>
  <c r="CG20" i="8"/>
  <c r="BY111" i="8"/>
  <c r="BY103" i="8"/>
  <c r="BY125" i="8"/>
  <c r="BU125" i="8"/>
  <c r="AO110" i="8"/>
  <c r="AO59" i="8"/>
  <c r="CG127" i="8"/>
  <c r="BU133" i="8"/>
  <c r="CW39" i="8"/>
  <c r="AC57" i="8"/>
  <c r="AC58" i="8"/>
  <c r="AC22" i="8"/>
  <c r="AG15" i="8"/>
  <c r="AG134" i="8"/>
  <c r="AG127" i="8"/>
  <c r="AG78" i="8"/>
  <c r="AG37" i="8"/>
  <c r="AG12" i="8"/>
  <c r="AG95" i="8"/>
  <c r="AG121" i="8"/>
  <c r="AG126" i="8"/>
  <c r="AG120" i="8"/>
  <c r="AG38" i="8"/>
  <c r="AG8" i="8"/>
  <c r="AG125" i="8"/>
  <c r="AG130" i="8"/>
  <c r="AK120" i="8"/>
  <c r="AK95" i="8"/>
  <c r="AK129" i="8"/>
  <c r="AK105" i="8"/>
  <c r="AK38" i="8"/>
  <c r="AK111" i="8"/>
  <c r="AK104" i="8"/>
  <c r="AK58" i="8"/>
  <c r="AK37" i="8"/>
  <c r="AK121" i="8"/>
  <c r="AK60" i="8"/>
  <c r="AO133" i="8"/>
  <c r="AO18" i="8"/>
  <c r="AO39" i="8"/>
  <c r="AO38" i="8"/>
  <c r="AO15" i="8"/>
  <c r="AO22" i="8"/>
  <c r="AO37" i="8"/>
  <c r="AO105" i="8"/>
  <c r="AO21" i="8"/>
  <c r="AO17" i="8"/>
  <c r="AS60" i="8"/>
  <c r="AS10" i="8"/>
  <c r="AS57" i="8"/>
  <c r="AS95" i="8"/>
  <c r="AS92" i="8"/>
  <c r="AS17" i="8"/>
  <c r="AS19" i="8"/>
  <c r="AW76" i="8"/>
  <c r="AW104" i="8"/>
  <c r="BA60" i="8"/>
  <c r="BA37" i="8"/>
  <c r="BA20" i="8"/>
  <c r="BM15" i="8"/>
  <c r="BQ12" i="8"/>
  <c r="BQ19" i="8"/>
  <c r="BQ15" i="8"/>
  <c r="BQ93" i="8"/>
  <c r="BU21" i="8"/>
  <c r="BU105" i="8"/>
  <c r="BU37" i="8"/>
  <c r="BU38" i="8"/>
  <c r="BU75" i="8"/>
  <c r="BU127" i="8"/>
  <c r="BU110" i="8"/>
  <c r="BU103" i="8"/>
  <c r="BU120" i="8"/>
  <c r="BU58" i="8"/>
  <c r="BU129" i="8"/>
  <c r="BY76" i="8"/>
  <c r="BY17" i="8"/>
  <c r="BY104" i="8"/>
  <c r="BY133" i="8"/>
  <c r="BY39" i="8"/>
  <c r="BY38" i="8"/>
  <c r="BY60" i="8"/>
  <c r="BY135" i="8"/>
  <c r="BY8" i="8"/>
  <c r="BY19" i="8"/>
  <c r="BY98" i="8"/>
  <c r="CC135" i="8"/>
  <c r="CC15" i="8"/>
  <c r="CC76" i="8"/>
  <c r="CC57" i="8"/>
  <c r="CC99" i="8"/>
  <c r="CC111" i="8"/>
  <c r="CG111" i="8"/>
  <c r="CG125" i="8"/>
  <c r="CG17" i="8"/>
  <c r="CG103" i="8"/>
  <c r="CG57" i="8"/>
  <c r="CG130" i="8"/>
  <c r="CG95" i="8"/>
  <c r="CG76" i="8"/>
  <c r="CG122" i="8"/>
  <c r="CG8" i="8"/>
  <c r="CG98" i="8"/>
  <c r="CG38" i="8"/>
  <c r="CG10" i="8"/>
  <c r="CG18" i="8"/>
  <c r="CO104" i="8"/>
  <c r="CO18" i="8"/>
  <c r="CO37" i="8"/>
  <c r="CO127" i="8"/>
  <c r="CO120" i="8"/>
  <c r="CO134" i="8"/>
  <c r="CO57" i="8"/>
  <c r="CO129" i="8"/>
  <c r="CO121" i="8"/>
  <c r="CO10" i="8"/>
  <c r="CO99" i="8"/>
  <c r="CO95" i="8"/>
  <c r="CS126" i="8"/>
  <c r="CS95" i="8"/>
  <c r="CW75" i="8"/>
  <c r="BF129" i="8"/>
  <c r="BF125" i="8"/>
  <c r="Z93" i="8"/>
  <c r="V12" i="8"/>
  <c r="F76" i="8"/>
  <c r="O93" i="8"/>
  <c r="W93" i="8"/>
  <c r="AE12" i="8"/>
  <c r="CW38" i="8"/>
  <c r="CW126" i="8"/>
  <c r="CW19" i="8"/>
  <c r="CW105" i="8"/>
  <c r="CW98" i="8"/>
  <c r="CW104" i="8"/>
  <c r="CW103" i="8"/>
  <c r="CW15" i="8"/>
  <c r="CW111" i="8"/>
  <c r="CW59" i="8"/>
  <c r="CW18" i="8"/>
  <c r="CW10" i="8"/>
  <c r="CX15" i="8"/>
  <c r="CW120" i="8"/>
  <c r="CW37" i="8"/>
  <c r="CW76" i="8"/>
  <c r="CW122" i="8"/>
  <c r="CW57" i="8"/>
  <c r="CW125" i="8"/>
  <c r="CW60" i="8"/>
  <c r="CW8" i="8"/>
  <c r="CW121" i="8"/>
  <c r="CW133" i="8"/>
  <c r="CW110" i="8"/>
  <c r="CW95" i="8"/>
  <c r="CW129" i="8"/>
  <c r="CW130" i="8"/>
  <c r="CW22" i="8"/>
  <c r="CW99" i="8"/>
  <c r="CW93" i="8"/>
  <c r="CW58" i="8"/>
  <c r="C52" i="8"/>
  <c r="AI76" i="8"/>
  <c r="C51" i="8"/>
  <c r="G20" i="8"/>
  <c r="G21" i="8" s="1"/>
  <c r="G27" i="8" s="1"/>
  <c r="K20" i="8"/>
  <c r="K21" i="8" s="1"/>
  <c r="K27" i="8" s="1"/>
  <c r="C20" i="8"/>
  <c r="C21" i="8" s="1"/>
  <c r="C27" i="8" s="1"/>
  <c r="O20" i="8"/>
  <c r="O21" i="8" s="1"/>
  <c r="O27" i="8" s="1"/>
  <c r="S20" i="8"/>
  <c r="S21" i="8" s="1"/>
  <c r="S27" i="8" s="1"/>
  <c r="AA20" i="8"/>
  <c r="AA21" i="8" s="1"/>
  <c r="AA27" i="8" s="1"/>
  <c r="T19" i="8"/>
  <c r="T20" i="8"/>
  <c r="T21" i="8" s="1"/>
  <c r="T27" i="8" s="1"/>
  <c r="G19" i="8"/>
  <c r="AE19" i="8"/>
  <c r="I20" i="8"/>
  <c r="I21" i="8" s="1"/>
  <c r="I27" i="8" s="1"/>
  <c r="Z19" i="8"/>
  <c r="P20" i="8"/>
  <c r="P21" i="8" s="1"/>
  <c r="P27" i="8" s="1"/>
  <c r="I85" i="7"/>
  <c r="B116" i="8"/>
  <c r="AA120" i="8" s="1"/>
  <c r="D19" i="8"/>
  <c r="Q19" i="8"/>
  <c r="R19" i="8"/>
  <c r="M20" i="8"/>
  <c r="M21" i="8" s="1"/>
  <c r="M27" i="8" s="1"/>
  <c r="AC19" i="8"/>
  <c r="N19" i="8"/>
  <c r="X20" i="8"/>
  <c r="X21" i="8" s="1"/>
  <c r="X27" i="8" s="1"/>
  <c r="I83" i="7"/>
  <c r="AD20" i="8"/>
  <c r="AD21" i="8" s="1"/>
  <c r="AD27" i="8" s="1"/>
  <c r="I84" i="7"/>
  <c r="R20" i="8"/>
  <c r="R21" i="8" s="1"/>
  <c r="R27" i="8" s="1"/>
  <c r="E19" i="8"/>
  <c r="Y20" i="8"/>
  <c r="Y21" i="8" s="1"/>
  <c r="Y27" i="8" s="1"/>
  <c r="E20" i="8"/>
  <c r="E21" i="8" s="1"/>
  <c r="E27" i="8" s="1"/>
  <c r="I9" i="7"/>
  <c r="C77" i="8" s="1"/>
  <c r="AC20" i="8"/>
  <c r="AC21" i="8" s="1"/>
  <c r="AC27" i="8" s="1"/>
  <c r="U20" i="8"/>
  <c r="U21" i="8" s="1"/>
  <c r="U27" i="8" s="1"/>
  <c r="H19" i="8"/>
  <c r="V20" i="8"/>
  <c r="V21" i="8" s="1"/>
  <c r="V27" i="8" s="1"/>
  <c r="W19" i="8"/>
  <c r="Z20" i="8"/>
  <c r="Z21" i="8" s="1"/>
  <c r="Z27" i="8" s="1"/>
  <c r="AB19" i="8"/>
  <c r="F19" i="8"/>
  <c r="U19" i="8"/>
  <c r="AA19" i="8"/>
  <c r="X19" i="8"/>
  <c r="L19" i="8"/>
  <c r="P19" i="8"/>
  <c r="I8" i="7"/>
  <c r="C94" i="8" s="1"/>
  <c r="C47" i="7"/>
  <c r="N20" i="8"/>
  <c r="N21" i="8" s="1"/>
  <c r="N27" i="8" s="1"/>
  <c r="I82" i="7"/>
  <c r="C45" i="8" s="1"/>
  <c r="J20" i="8"/>
  <c r="J21" i="8" s="1"/>
  <c r="J27" i="8" s="1"/>
  <c r="D20" i="8"/>
  <c r="D21" i="8" s="1"/>
  <c r="D27" i="8" s="1"/>
  <c r="AD19" i="8"/>
  <c r="AE20" i="8"/>
  <c r="AE21" i="8" s="1"/>
  <c r="AE27" i="8" s="1"/>
  <c r="C19" i="8"/>
  <c r="V19" i="8"/>
  <c r="AF20" i="8"/>
  <c r="AF21" i="8" s="1"/>
  <c r="AF27" i="8" s="1"/>
  <c r="W20" i="8"/>
  <c r="W21" i="8" s="1"/>
  <c r="W27" i="8" s="1"/>
  <c r="J19" i="8"/>
  <c r="M19" i="8"/>
  <c r="AF19" i="8"/>
  <c r="AF22" i="8"/>
  <c r="AB20" i="8"/>
  <c r="AB21" i="8" s="1"/>
  <c r="AB27" i="8" s="1"/>
  <c r="L20" i="8"/>
  <c r="L21" i="8" s="1"/>
  <c r="L27" i="8" s="1"/>
  <c r="H20" i="8"/>
  <c r="H21" i="8" s="1"/>
  <c r="H27" i="8" s="1"/>
  <c r="K19" i="8"/>
  <c r="O19" i="8"/>
  <c r="F58" i="8"/>
  <c r="F60" i="8"/>
  <c r="E15" i="8"/>
  <c r="E17" i="8"/>
  <c r="J17" i="8"/>
  <c r="I19" i="8"/>
  <c r="F8" i="8"/>
  <c r="J15" i="8"/>
  <c r="F10" i="8"/>
  <c r="AS39" i="8"/>
  <c r="CM98" i="8"/>
  <c r="CM20" i="8"/>
  <c r="CM122" i="8"/>
  <c r="CM22" i="8"/>
  <c r="CM130" i="8"/>
  <c r="CM37" i="8"/>
  <c r="CM59" i="8"/>
  <c r="CM10" i="8"/>
  <c r="CM121" i="8"/>
  <c r="CM38" i="8"/>
  <c r="CM99" i="8"/>
  <c r="CM12" i="8"/>
  <c r="CM19" i="8"/>
  <c r="CM111" i="8"/>
  <c r="CM18" i="8"/>
  <c r="CM127" i="8"/>
  <c r="CM17" i="8"/>
  <c r="CM103" i="8"/>
  <c r="CM120" i="8"/>
  <c r="CM125" i="8"/>
  <c r="CM76" i="8"/>
  <c r="CM8" i="8"/>
  <c r="CM105" i="8"/>
  <c r="CQ76" i="8"/>
  <c r="CQ8" i="8"/>
  <c r="CQ98" i="8"/>
  <c r="CQ60" i="8"/>
  <c r="CQ135" i="8"/>
  <c r="CQ92" i="8"/>
  <c r="CQ59" i="8"/>
  <c r="CQ129" i="8"/>
  <c r="CQ93" i="8"/>
  <c r="CQ20" i="8"/>
  <c r="CQ75" i="8"/>
  <c r="CQ57" i="8"/>
  <c r="CQ104" i="8"/>
  <c r="CQ37" i="8"/>
  <c r="CQ125" i="8"/>
  <c r="CQ18" i="8"/>
  <c r="CQ12" i="8"/>
  <c r="CQ15" i="8"/>
  <c r="CQ10" i="8"/>
  <c r="CQ78" i="8"/>
  <c r="CQ126" i="8"/>
  <c r="CQ110" i="8"/>
  <c r="CQ38" i="8"/>
  <c r="CQ122" i="8"/>
  <c r="CU18" i="8"/>
  <c r="CU134" i="8"/>
  <c r="CU98" i="8"/>
  <c r="CU120" i="8"/>
  <c r="CU38" i="8"/>
  <c r="CU22" i="8"/>
  <c r="CU15" i="8"/>
  <c r="CU111" i="8"/>
  <c r="CU122" i="8"/>
  <c r="CU127" i="8"/>
  <c r="CU58" i="8"/>
  <c r="CU93" i="8"/>
  <c r="CU59" i="8"/>
  <c r="CU92" i="8"/>
  <c r="CU12" i="8"/>
  <c r="CU76" i="8"/>
  <c r="CU105" i="8"/>
  <c r="CU8" i="8"/>
  <c r="CU75" i="8"/>
  <c r="CU39" i="8"/>
  <c r="CU10" i="8"/>
  <c r="CU110" i="8"/>
  <c r="CU19" i="8"/>
  <c r="CU129" i="8"/>
  <c r="Q93" i="8"/>
  <c r="F17" i="8"/>
  <c r="F93" i="8"/>
  <c r="F59" i="8"/>
  <c r="F12" i="8"/>
  <c r="J8" i="8"/>
  <c r="I17" i="8"/>
  <c r="I15" i="8"/>
  <c r="J10" i="8"/>
  <c r="C54" i="8"/>
  <c r="AA12" i="8"/>
  <c r="AA60" i="8"/>
  <c r="AA57" i="8"/>
  <c r="AA22" i="8"/>
  <c r="AA76" i="8"/>
  <c r="AS98" i="8"/>
  <c r="AS135" i="8"/>
  <c r="AS78" i="8"/>
  <c r="AS22" i="8"/>
  <c r="AS37" i="8"/>
  <c r="AS58" i="8"/>
  <c r="AS18" i="8"/>
  <c r="AS105" i="8"/>
  <c r="AS38" i="8"/>
  <c r="AS99" i="8"/>
  <c r="AS121" i="8"/>
  <c r="AS133" i="8"/>
  <c r="AS134" i="8"/>
  <c r="AS20" i="8"/>
  <c r="AS75" i="8"/>
  <c r="AS104" i="8"/>
  <c r="AS127" i="8"/>
  <c r="AS59" i="8"/>
  <c r="AS8" i="8"/>
  <c r="AS126" i="8"/>
  <c r="AS76" i="8"/>
  <c r="AS130" i="8"/>
  <c r="AS120" i="8"/>
  <c r="AS122" i="8"/>
  <c r="AS103" i="8"/>
  <c r="AS21" i="8"/>
  <c r="AW17" i="8"/>
  <c r="AW18" i="8"/>
  <c r="AW15" i="8"/>
  <c r="AW99" i="8"/>
  <c r="AW127" i="8"/>
  <c r="AW105" i="8"/>
  <c r="AW20" i="8"/>
  <c r="AW135" i="8"/>
  <c r="AW37" i="8"/>
  <c r="BA135" i="8"/>
  <c r="BA57" i="8"/>
  <c r="BA104" i="8"/>
  <c r="BA17" i="8"/>
  <c r="BA58" i="8"/>
  <c r="BA121" i="8"/>
  <c r="BA76" i="8"/>
  <c r="BA8" i="8"/>
  <c r="BA15" i="8"/>
  <c r="BA22" i="8"/>
  <c r="BA122" i="8"/>
  <c r="BA21" i="8"/>
  <c r="BA38" i="8"/>
  <c r="BA78" i="8"/>
  <c r="BE15" i="8"/>
  <c r="BE20" i="8"/>
  <c r="BE17" i="8"/>
  <c r="BI21" i="8"/>
  <c r="BI17" i="8"/>
  <c r="BI76" i="8"/>
  <c r="S19" i="8"/>
  <c r="AD61" i="8" l="1"/>
  <c r="M61" i="8"/>
  <c r="P61" i="8"/>
  <c r="AE61" i="8"/>
  <c r="AA61" i="8"/>
  <c r="AA64" i="8" s="1"/>
  <c r="F61" i="8"/>
  <c r="X61" i="8"/>
  <c r="N61" i="8"/>
  <c r="Y61" i="8"/>
  <c r="AC61" i="8"/>
  <c r="O61" i="8"/>
  <c r="V61" i="8"/>
  <c r="V64" i="8" s="1"/>
  <c r="AB61" i="8"/>
  <c r="AF61" i="8"/>
  <c r="T61" i="8"/>
  <c r="S61" i="8"/>
  <c r="C61" i="8"/>
  <c r="Z61" i="8"/>
  <c r="Z64" i="8" s="1"/>
  <c r="W61" i="8"/>
  <c r="U61" i="8"/>
  <c r="Q61" i="8"/>
  <c r="Q64" i="8" s="1"/>
  <c r="R64" i="8"/>
  <c r="AD64" i="8"/>
  <c r="S12" i="8"/>
  <c r="S23" i="8" s="1"/>
  <c r="J60" i="8"/>
  <c r="J93" i="8"/>
  <c r="Y12" i="8"/>
  <c r="Y23" i="8" s="1"/>
  <c r="J12" i="8"/>
  <c r="J23" i="8" s="1"/>
  <c r="J59" i="8"/>
  <c r="J58" i="8"/>
  <c r="J57" i="8"/>
  <c r="I10" i="7"/>
  <c r="V28" i="8"/>
  <c r="V83" i="8" s="1"/>
  <c r="D57" i="8"/>
  <c r="L28" i="8"/>
  <c r="L83" i="8" s="1"/>
  <c r="F28" i="8"/>
  <c r="AF12" i="8"/>
  <c r="AF23" i="8" s="1"/>
  <c r="H59" i="8"/>
  <c r="H60" i="8"/>
  <c r="R23" i="8"/>
  <c r="C23" i="8"/>
  <c r="Z23" i="8"/>
  <c r="AA28" i="8"/>
  <c r="AA83" i="8" s="1"/>
  <c r="D93" i="8"/>
  <c r="D59" i="8"/>
  <c r="E93" i="8"/>
  <c r="E59" i="8"/>
  <c r="D58" i="8"/>
  <c r="G58" i="8"/>
  <c r="AC28" i="8"/>
  <c r="AC83" i="8" s="1"/>
  <c r="W28" i="8"/>
  <c r="O28" i="8"/>
  <c r="O83" i="8" s="1"/>
  <c r="I28" i="8"/>
  <c r="I83" i="8" s="1"/>
  <c r="H28" i="8"/>
  <c r="H83" i="8" s="1"/>
  <c r="U28" i="8"/>
  <c r="U83" i="8" s="1"/>
  <c r="M28" i="8"/>
  <c r="M83" i="8" s="1"/>
  <c r="D28" i="8"/>
  <c r="D83" i="8" s="1"/>
  <c r="Q28" i="8"/>
  <c r="L58" i="8"/>
  <c r="AB28" i="8"/>
  <c r="T28" i="8"/>
  <c r="AD28" i="8"/>
  <c r="AD83" i="8" s="1"/>
  <c r="N28" i="8"/>
  <c r="N83" i="8" s="1"/>
  <c r="Y28" i="8"/>
  <c r="Y83" i="8" s="1"/>
  <c r="K28" i="8"/>
  <c r="G12" i="8"/>
  <c r="G23" i="8" s="1"/>
  <c r="AF28" i="8"/>
  <c r="AF83" i="8" s="1"/>
  <c r="X28" i="8"/>
  <c r="X83" i="8" s="1"/>
  <c r="P28" i="8"/>
  <c r="P83" i="8" s="1"/>
  <c r="E28" i="8"/>
  <c r="E83" i="8" s="1"/>
  <c r="AE28" i="8"/>
  <c r="AE83" i="8" s="1"/>
  <c r="G59" i="8"/>
  <c r="Z28" i="8"/>
  <c r="Z83" i="8" s="1"/>
  <c r="R28" i="8"/>
  <c r="R83" i="8" s="1"/>
  <c r="J28" i="8"/>
  <c r="J83" i="8" s="1"/>
  <c r="S28" i="8"/>
  <c r="S83" i="8" s="1"/>
  <c r="AE23" i="8"/>
  <c r="M23" i="8"/>
  <c r="V23" i="8"/>
  <c r="N23" i="8"/>
  <c r="Q23" i="8"/>
  <c r="AB23" i="8"/>
  <c r="G28" i="8"/>
  <c r="G83" i="8" s="1"/>
  <c r="AA23" i="8"/>
  <c r="F23" i="8"/>
  <c r="P23" i="8"/>
  <c r="AD23" i="8"/>
  <c r="C28" i="8"/>
  <c r="L57" i="8"/>
  <c r="L12" i="8"/>
  <c r="L23" i="8" s="1"/>
  <c r="L59" i="8"/>
  <c r="I57" i="8"/>
  <c r="E58" i="8"/>
  <c r="E12" i="8"/>
  <c r="E23" i="8" s="1"/>
  <c r="G93" i="8"/>
  <c r="G76" i="8"/>
  <c r="D12" i="8"/>
  <c r="D23" i="8" s="1"/>
  <c r="D76" i="8"/>
  <c r="E76" i="8"/>
  <c r="G60" i="8"/>
  <c r="P93" i="8"/>
  <c r="D60" i="8"/>
  <c r="H57" i="8"/>
  <c r="H58" i="8"/>
  <c r="W12" i="8"/>
  <c r="W23" i="8" s="1"/>
  <c r="H93" i="8"/>
  <c r="O12" i="8"/>
  <c r="O23" i="8" s="1"/>
  <c r="X121" i="8"/>
  <c r="I121" i="8"/>
  <c r="L76" i="8"/>
  <c r="AE93" i="8"/>
  <c r="AB93" i="8"/>
  <c r="E57" i="8"/>
  <c r="E60" i="8"/>
  <c r="G57" i="8"/>
  <c r="T12" i="8"/>
  <c r="T23" i="8" s="1"/>
  <c r="X93" i="8"/>
  <c r="X12" i="8"/>
  <c r="X23" i="8" s="1"/>
  <c r="L60" i="8"/>
  <c r="L93" i="8"/>
  <c r="H12" i="8"/>
  <c r="H23" i="8" s="1"/>
  <c r="C55" i="8"/>
  <c r="I12" i="8"/>
  <c r="I23" i="8" s="1"/>
  <c r="I60" i="8"/>
  <c r="I76" i="8"/>
  <c r="I58" i="8"/>
  <c r="I59" i="8"/>
  <c r="I93" i="8"/>
  <c r="AA93" i="8"/>
  <c r="D120" i="8"/>
  <c r="AC120" i="8"/>
  <c r="X120" i="8"/>
  <c r="C121" i="8"/>
  <c r="N120" i="8"/>
  <c r="D121" i="8"/>
  <c r="K57" i="8"/>
  <c r="K76" i="8"/>
  <c r="K59" i="8"/>
  <c r="K93" i="8"/>
  <c r="K60" i="8"/>
  <c r="K58" i="8"/>
  <c r="K12" i="8"/>
  <c r="K23" i="8" s="1"/>
  <c r="Z121" i="8"/>
  <c r="K121" i="8"/>
  <c r="C120" i="8"/>
  <c r="S121" i="8"/>
  <c r="AA121" i="8"/>
  <c r="AA122" i="8" s="1"/>
  <c r="AF120" i="8"/>
  <c r="R121" i="8"/>
  <c r="P121" i="8"/>
  <c r="W121" i="8"/>
  <c r="AD120" i="8"/>
  <c r="O121" i="8"/>
  <c r="J121" i="8"/>
  <c r="V120" i="8"/>
  <c r="AE121" i="8"/>
  <c r="F121" i="8"/>
  <c r="T120" i="8"/>
  <c r="AB120" i="8"/>
  <c r="P120" i="8"/>
  <c r="B117" i="8"/>
  <c r="B118" i="8" s="1"/>
  <c r="B133" i="8" s="1"/>
  <c r="B134" i="8" s="1"/>
  <c r="M121" i="8"/>
  <c r="M120" i="8"/>
  <c r="Q121" i="8"/>
  <c r="L120" i="8"/>
  <c r="Z120" i="8"/>
  <c r="U93" i="8"/>
  <c r="U12" i="8"/>
  <c r="U23" i="8" s="1"/>
  <c r="C47" i="8"/>
  <c r="C48" i="8"/>
  <c r="C46" i="8"/>
  <c r="N121" i="8"/>
  <c r="E120" i="8"/>
  <c r="H121" i="8"/>
  <c r="Y121" i="8"/>
  <c r="L121" i="8"/>
  <c r="S120" i="8"/>
  <c r="U120" i="8"/>
  <c r="T121" i="8"/>
  <c r="V121" i="8"/>
  <c r="U121" i="8"/>
  <c r="W120" i="8"/>
  <c r="AF121" i="8"/>
  <c r="R120" i="8"/>
  <c r="K120" i="8"/>
  <c r="I120" i="8"/>
  <c r="E121" i="8"/>
  <c r="G120" i="8"/>
  <c r="AB121" i="8"/>
  <c r="AD121" i="8"/>
  <c r="G121" i="8"/>
  <c r="AE120" i="8"/>
  <c r="J120" i="8"/>
  <c r="Y120" i="8"/>
  <c r="O120" i="8"/>
  <c r="H120" i="8"/>
  <c r="F120" i="8"/>
  <c r="Q120" i="8"/>
  <c r="AC121" i="8"/>
  <c r="I11" i="7"/>
  <c r="AC93" i="8"/>
  <c r="AC12" i="8"/>
  <c r="AC23" i="8" s="1"/>
  <c r="I14" i="7"/>
  <c r="I13" i="7"/>
  <c r="K66" i="8" l="1"/>
  <c r="K124" i="8" s="1"/>
  <c r="K125" i="8" s="1"/>
  <c r="K126" i="8" s="1"/>
  <c r="K127" i="8" s="1"/>
  <c r="K83" i="8"/>
  <c r="T66" i="8"/>
  <c r="T124" i="8" s="1"/>
  <c r="T125" i="8" s="1"/>
  <c r="T126" i="8" s="1"/>
  <c r="T127" i="8" s="1"/>
  <c r="T83" i="8"/>
  <c r="C66" i="8"/>
  <c r="C124" i="8" s="1"/>
  <c r="C125" i="8" s="1"/>
  <c r="C126" i="8" s="1"/>
  <c r="C127" i="8" s="1"/>
  <c r="C83" i="8"/>
  <c r="AB66" i="8"/>
  <c r="AB124" i="8" s="1"/>
  <c r="AB125" i="8" s="1"/>
  <c r="AB126" i="8" s="1"/>
  <c r="AB127" i="8" s="1"/>
  <c r="AB83" i="8"/>
  <c r="F66" i="8"/>
  <c r="F124" i="8" s="1"/>
  <c r="F125" i="8" s="1"/>
  <c r="F126" i="8" s="1"/>
  <c r="F127" i="8" s="1"/>
  <c r="F83" i="8"/>
  <c r="W66" i="8"/>
  <c r="W124" i="8" s="1"/>
  <c r="W125" i="8" s="1"/>
  <c r="W83" i="8"/>
  <c r="Q66" i="8"/>
  <c r="Q124" i="8" s="1"/>
  <c r="Q125" i="8" s="1"/>
  <c r="Q126" i="8" s="1"/>
  <c r="Q127" i="8" s="1"/>
  <c r="Q83" i="8"/>
  <c r="G61" i="8"/>
  <c r="J61" i="8"/>
  <c r="E61" i="8"/>
  <c r="L61" i="8"/>
  <c r="K61" i="8"/>
  <c r="I61" i="8"/>
  <c r="H61" i="8"/>
  <c r="D61" i="8"/>
  <c r="O64" i="8"/>
  <c r="S64" i="8"/>
  <c r="W64" i="8"/>
  <c r="N64" i="8"/>
  <c r="U64" i="8"/>
  <c r="AE64" i="8"/>
  <c r="T64" i="8"/>
  <c r="X64" i="8"/>
  <c r="M64" i="8"/>
  <c r="AC64" i="8"/>
  <c r="AB64" i="8"/>
  <c r="Y64" i="8"/>
  <c r="F64" i="8"/>
  <c r="P64" i="8"/>
  <c r="AF64" i="8"/>
  <c r="L66" i="8"/>
  <c r="V66" i="8"/>
  <c r="I122" i="8"/>
  <c r="C49" i="8"/>
  <c r="B35" i="8" s="1"/>
  <c r="AA66" i="8"/>
  <c r="Y66" i="8"/>
  <c r="O66" i="8"/>
  <c r="AF122" i="8"/>
  <c r="I66" i="8"/>
  <c r="AC66" i="8"/>
  <c r="H66" i="8"/>
  <c r="U66" i="8"/>
  <c r="M66" i="8"/>
  <c r="P66" i="8"/>
  <c r="N66" i="8"/>
  <c r="AE66" i="8"/>
  <c r="X66" i="8"/>
  <c r="E66" i="8"/>
  <c r="AF66" i="8"/>
  <c r="AD66" i="8"/>
  <c r="D66" i="8"/>
  <c r="S66" i="8"/>
  <c r="R66" i="8"/>
  <c r="G66" i="8"/>
  <c r="J66" i="8"/>
  <c r="Z66" i="8"/>
  <c r="R122" i="8"/>
  <c r="L122" i="8"/>
  <c r="W122" i="8"/>
  <c r="X122" i="8"/>
  <c r="C122" i="8"/>
  <c r="Z122" i="8"/>
  <c r="AC122" i="8"/>
  <c r="V122" i="8"/>
  <c r="N122" i="8"/>
  <c r="D122" i="8"/>
  <c r="B129" i="8"/>
  <c r="B130" i="8" s="1"/>
  <c r="O122" i="8"/>
  <c r="F122" i="8"/>
  <c r="AB122" i="8"/>
  <c r="Q122" i="8"/>
  <c r="AD122" i="8"/>
  <c r="K122" i="8"/>
  <c r="M122" i="8"/>
  <c r="P122" i="8"/>
  <c r="AE122" i="8"/>
  <c r="T122" i="8"/>
  <c r="J122" i="8"/>
  <c r="S122" i="8"/>
  <c r="H122" i="8"/>
  <c r="Y122" i="8"/>
  <c r="U122" i="8"/>
  <c r="G122" i="8"/>
  <c r="E122" i="8"/>
  <c r="M38" i="8"/>
  <c r="AF38" i="8"/>
  <c r="AD37" i="8"/>
  <c r="W37" i="8"/>
  <c r="O37" i="8"/>
  <c r="N37" i="8"/>
  <c r="AD38" i="8"/>
  <c r="F38" i="8"/>
  <c r="C38" i="8"/>
  <c r="AA38" i="8"/>
  <c r="Z38" i="8"/>
  <c r="S37" i="8"/>
  <c r="T37" i="8"/>
  <c r="B103" i="8"/>
  <c r="B104" i="8" s="1"/>
  <c r="R38" i="8"/>
  <c r="C37" i="8"/>
  <c r="Y37" i="8"/>
  <c r="V38" i="8"/>
  <c r="P37" i="8"/>
  <c r="AF37" i="8"/>
  <c r="H37" i="8"/>
  <c r="AB38" i="8"/>
  <c r="AA37" i="8"/>
  <c r="D38" i="8"/>
  <c r="J37" i="8"/>
  <c r="M37" i="8"/>
  <c r="J38" i="8"/>
  <c r="X38" i="8"/>
  <c r="H38" i="8"/>
  <c r="X37" i="8"/>
  <c r="Z37" i="8"/>
  <c r="Q38" i="8"/>
  <c r="T38" i="8"/>
  <c r="K37" i="8"/>
  <c r="Q37" i="8"/>
  <c r="V37" i="8"/>
  <c r="AB37" i="8"/>
  <c r="O38" i="8"/>
  <c r="L38" i="8"/>
  <c r="U37" i="8"/>
  <c r="AC37" i="8"/>
  <c r="L37" i="8"/>
  <c r="S38" i="8"/>
  <c r="P38" i="8"/>
  <c r="AC38" i="8"/>
  <c r="R37" i="8"/>
  <c r="I38" i="8"/>
  <c r="E38" i="8"/>
  <c r="AE38" i="8"/>
  <c r="AE37" i="8"/>
  <c r="I37" i="8"/>
  <c r="E37" i="8"/>
  <c r="N38" i="8"/>
  <c r="G37" i="8"/>
  <c r="W38" i="8"/>
  <c r="G38" i="8"/>
  <c r="U38" i="8"/>
  <c r="Y38" i="8"/>
  <c r="D37" i="8"/>
  <c r="B109" i="8"/>
  <c r="B110" i="8" s="1"/>
  <c r="F37" i="8"/>
  <c r="K38" i="8"/>
  <c r="AC88" i="8" l="1"/>
  <c r="AC90" i="8" s="1"/>
  <c r="AC91" i="8" s="1"/>
  <c r="AC71" i="8"/>
  <c r="J88" i="8"/>
  <c r="J90" i="8" s="1"/>
  <c r="J91" i="8" s="1"/>
  <c r="J71" i="8"/>
  <c r="J73" i="8" s="1"/>
  <c r="J74" i="8" s="1"/>
  <c r="J75" i="8" s="1"/>
  <c r="J78" i="8" s="1"/>
  <c r="V88" i="8"/>
  <c r="V90" i="8" s="1"/>
  <c r="V91" i="8" s="1"/>
  <c r="V71" i="8"/>
  <c r="Q88" i="8"/>
  <c r="Q90" i="8" s="1"/>
  <c r="Q91" i="8" s="1"/>
  <c r="Q71" i="8"/>
  <c r="Q73" i="8" s="1"/>
  <c r="Q74" i="8" s="1"/>
  <c r="Q75" i="8" s="1"/>
  <c r="Q78" i="8" s="1"/>
  <c r="P88" i="8"/>
  <c r="P90" i="8" s="1"/>
  <c r="P91" i="8" s="1"/>
  <c r="P71" i="8"/>
  <c r="G88" i="8"/>
  <c r="G90" i="8" s="1"/>
  <c r="G91" i="8" s="1"/>
  <c r="G71" i="8"/>
  <c r="AE88" i="8"/>
  <c r="AE90" i="8" s="1"/>
  <c r="AE91" i="8" s="1"/>
  <c r="AE71" i="8"/>
  <c r="AE73" i="8" s="1"/>
  <c r="AE74" i="8" s="1"/>
  <c r="AE75" i="8" s="1"/>
  <c r="AE78" i="8" s="1"/>
  <c r="R88" i="8"/>
  <c r="R90" i="8" s="1"/>
  <c r="R91" i="8" s="1"/>
  <c r="R71" i="8"/>
  <c r="R73" i="8" s="1"/>
  <c r="R74" i="8" s="1"/>
  <c r="R75" i="8" s="1"/>
  <c r="R78" i="8" s="1"/>
  <c r="L88" i="8"/>
  <c r="L90" i="8" s="1"/>
  <c r="L91" i="8" s="1"/>
  <c r="L71" i="8"/>
  <c r="L73" i="8" s="1"/>
  <c r="L74" i="8" s="1"/>
  <c r="L75" i="8" s="1"/>
  <c r="L78" i="8" s="1"/>
  <c r="K88" i="8"/>
  <c r="K90" i="8" s="1"/>
  <c r="K91" i="8" s="1"/>
  <c r="K71" i="8"/>
  <c r="K73" i="8" s="1"/>
  <c r="K74" i="8" s="1"/>
  <c r="K75" i="8" s="1"/>
  <c r="K78" i="8" s="1"/>
  <c r="X88" i="8"/>
  <c r="X90" i="8" s="1"/>
  <c r="X91" i="8" s="1"/>
  <c r="X71" i="8"/>
  <c r="X73" i="8" s="1"/>
  <c r="X74" i="8" s="1"/>
  <c r="X75" i="8" s="1"/>
  <c r="X78" i="8" s="1"/>
  <c r="M88" i="8"/>
  <c r="M90" i="8" s="1"/>
  <c r="M91" i="8" s="1"/>
  <c r="M71" i="8"/>
  <c r="M73" i="8" s="1"/>
  <c r="M74" i="8" s="1"/>
  <c r="M75" i="8" s="1"/>
  <c r="M78" i="8" s="1"/>
  <c r="N88" i="8"/>
  <c r="N90" i="8" s="1"/>
  <c r="N91" i="8" s="1"/>
  <c r="N71" i="8"/>
  <c r="F88" i="8"/>
  <c r="F71" i="8"/>
  <c r="F73" i="8" s="1"/>
  <c r="F74" i="8" s="1"/>
  <c r="F75" i="8" s="1"/>
  <c r="F78" i="8" s="1"/>
  <c r="Y88" i="8"/>
  <c r="Y90" i="8" s="1"/>
  <c r="Y91" i="8" s="1"/>
  <c r="Y71" i="8"/>
  <c r="T88" i="8"/>
  <c r="T90" i="8" s="1"/>
  <c r="T91" i="8" s="1"/>
  <c r="T71" i="8"/>
  <c r="T73" i="8" s="1"/>
  <c r="T74" i="8" s="1"/>
  <c r="T75" i="8" s="1"/>
  <c r="T78" i="8" s="1"/>
  <c r="O88" i="8"/>
  <c r="O90" i="8" s="1"/>
  <c r="O91" i="8" s="1"/>
  <c r="O71" i="8"/>
  <c r="O73" i="8" s="1"/>
  <c r="O74" i="8" s="1"/>
  <c r="O75" i="8" s="1"/>
  <c r="O78" i="8" s="1"/>
  <c r="AF88" i="8"/>
  <c r="AF90" i="8" s="1"/>
  <c r="AF91" i="8" s="1"/>
  <c r="AF71" i="8"/>
  <c r="AF73" i="8" s="1"/>
  <c r="AF74" i="8" s="1"/>
  <c r="AF75" i="8" s="1"/>
  <c r="AF78" i="8" s="1"/>
  <c r="C71" i="8"/>
  <c r="C73" i="8" s="1"/>
  <c r="C74" i="8" s="1"/>
  <c r="C75" i="8" s="1"/>
  <c r="C88" i="8"/>
  <c r="C90" i="8" s="1"/>
  <c r="S88" i="8"/>
  <c r="S90" i="8" s="1"/>
  <c r="S91" i="8" s="1"/>
  <c r="S71" i="8"/>
  <c r="S73" i="8" s="1"/>
  <c r="S74" i="8" s="1"/>
  <c r="S75" i="8" s="1"/>
  <c r="S78" i="8" s="1"/>
  <c r="W88" i="8"/>
  <c r="W71" i="8"/>
  <c r="W73" i="8" s="1"/>
  <c r="W74" i="8" s="1"/>
  <c r="W75" i="8" s="1"/>
  <c r="W78" i="8" s="1"/>
  <c r="AB88" i="8"/>
  <c r="AB90" i="8" s="1"/>
  <c r="AB91" i="8" s="1"/>
  <c r="AB92" i="8" s="1"/>
  <c r="AB95" i="8" s="1"/>
  <c r="AB71" i="8"/>
  <c r="AB73" i="8" s="1"/>
  <c r="AB74" i="8" s="1"/>
  <c r="AB75" i="8" s="1"/>
  <c r="AB78" i="8" s="1"/>
  <c r="H88" i="8"/>
  <c r="H90" i="8" s="1"/>
  <c r="H91" i="8" s="1"/>
  <c r="H71" i="8"/>
  <c r="E88" i="8"/>
  <c r="E90" i="8" s="1"/>
  <c r="E91" i="8" s="1"/>
  <c r="E71" i="8"/>
  <c r="E73" i="8" s="1"/>
  <c r="E74" i="8" s="1"/>
  <c r="E75" i="8" s="1"/>
  <c r="E78" i="8" s="1"/>
  <c r="U88" i="8"/>
  <c r="U90" i="8" s="1"/>
  <c r="U91" i="8" s="1"/>
  <c r="U71" i="8"/>
  <c r="D88" i="8"/>
  <c r="D90" i="8" s="1"/>
  <c r="D91" i="8" s="1"/>
  <c r="D71" i="8"/>
  <c r="D73" i="8" s="1"/>
  <c r="D74" i="8" s="1"/>
  <c r="D75" i="8" s="1"/>
  <c r="D78" i="8" s="1"/>
  <c r="I88" i="8"/>
  <c r="I90" i="8" s="1"/>
  <c r="I91" i="8" s="1"/>
  <c r="I71" i="8"/>
  <c r="Z88" i="8"/>
  <c r="Z90" i="8" s="1"/>
  <c r="Z91" i="8" s="1"/>
  <c r="Z71" i="8"/>
  <c r="Z73" i="8" s="1"/>
  <c r="Z74" i="8" s="1"/>
  <c r="Z75" i="8" s="1"/>
  <c r="Z78" i="8" s="1"/>
  <c r="AA88" i="8"/>
  <c r="AA90" i="8" s="1"/>
  <c r="AA91" i="8" s="1"/>
  <c r="AA71" i="8"/>
  <c r="AD88" i="8"/>
  <c r="AD90" i="8" s="1"/>
  <c r="AD91" i="8" s="1"/>
  <c r="AD71" i="8"/>
  <c r="AD73" i="8" s="1"/>
  <c r="AD74" i="8" s="1"/>
  <c r="AD75" i="8" s="1"/>
  <c r="AD78" i="8" s="1"/>
  <c r="D64" i="8"/>
  <c r="E64" i="8"/>
  <c r="H64" i="8"/>
  <c r="J64" i="8"/>
  <c r="L64" i="8"/>
  <c r="I64" i="8"/>
  <c r="K64" i="8"/>
  <c r="G64" i="8"/>
  <c r="B36" i="8"/>
  <c r="C64" i="8"/>
  <c r="T92" i="8"/>
  <c r="T95" i="8" s="1"/>
  <c r="N73" i="8"/>
  <c r="N74" i="8" s="1"/>
  <c r="N75" i="8" s="1"/>
  <c r="N78" i="8" s="1"/>
  <c r="G73" i="8"/>
  <c r="G74" i="8" s="1"/>
  <c r="G75" i="8" s="1"/>
  <c r="G78" i="8" s="1"/>
  <c r="E124" i="8"/>
  <c r="E125" i="8" s="1"/>
  <c r="E126" i="8" s="1"/>
  <c r="E127" i="8" s="1"/>
  <c r="P73" i="8"/>
  <c r="P74" i="8" s="1"/>
  <c r="P75" i="8" s="1"/>
  <c r="P78" i="8" s="1"/>
  <c r="U73" i="8"/>
  <c r="U74" i="8" s="1"/>
  <c r="U75" i="8" s="1"/>
  <c r="U78" i="8" s="1"/>
  <c r="H73" i="8"/>
  <c r="H74" i="8" s="1"/>
  <c r="H75" i="8" s="1"/>
  <c r="H78" i="8" s="1"/>
  <c r="AA73" i="8"/>
  <c r="AA74" i="8" s="1"/>
  <c r="AA75" i="8" s="1"/>
  <c r="AA78" i="8" s="1"/>
  <c r="V73" i="8"/>
  <c r="V74" i="8" s="1"/>
  <c r="V75" i="8" s="1"/>
  <c r="V78" i="8" s="1"/>
  <c r="AC73" i="8"/>
  <c r="AC74" i="8" s="1"/>
  <c r="AC75" i="8" s="1"/>
  <c r="AC78" i="8" s="1"/>
  <c r="Y73" i="8"/>
  <c r="Y74" i="8" s="1"/>
  <c r="Y75" i="8" s="1"/>
  <c r="Y78" i="8" s="1"/>
  <c r="L124" i="8"/>
  <c r="L125" i="8" s="1"/>
  <c r="L126" i="8" s="1"/>
  <c r="L127" i="8" s="1"/>
  <c r="V124" i="8"/>
  <c r="V125" i="8" s="1"/>
  <c r="AD124" i="8"/>
  <c r="AD125" i="8" s="1"/>
  <c r="AA124" i="8"/>
  <c r="AA125" i="8" s="1"/>
  <c r="R124" i="8"/>
  <c r="R125" i="8" s="1"/>
  <c r="R126" i="8" s="1"/>
  <c r="R127" i="8" s="1"/>
  <c r="U124" i="8"/>
  <c r="U125" i="8" s="1"/>
  <c r="U126" i="8" s="1"/>
  <c r="U127" i="8" s="1"/>
  <c r="F129" i="8"/>
  <c r="F130" i="8" s="1"/>
  <c r="F133" i="8" s="1"/>
  <c r="AE124" i="8"/>
  <c r="AE125" i="8" s="1"/>
  <c r="AE126" i="8" s="1"/>
  <c r="AE127" i="8" s="1"/>
  <c r="H124" i="8"/>
  <c r="H125" i="8" s="1"/>
  <c r="J124" i="8"/>
  <c r="J125" i="8" s="1"/>
  <c r="P124" i="8"/>
  <c r="P125" i="8" s="1"/>
  <c r="Z124" i="8"/>
  <c r="Z125" i="8" s="1"/>
  <c r="Z126" i="8" s="1"/>
  <c r="Z127" i="8" s="1"/>
  <c r="S124" i="8"/>
  <c r="S125" i="8" s="1"/>
  <c r="S126" i="8" s="1"/>
  <c r="S127" i="8" s="1"/>
  <c r="AF124" i="8"/>
  <c r="AF125" i="8" s="1"/>
  <c r="AF126" i="8" s="1"/>
  <c r="AF127" i="8" s="1"/>
  <c r="I124" i="8"/>
  <c r="I125" i="8" s="1"/>
  <c r="Q92" i="8"/>
  <c r="Q95" i="8" s="1"/>
  <c r="Y124" i="8"/>
  <c r="Y125" i="8" s="1"/>
  <c r="Y126" i="8" s="1"/>
  <c r="Y127" i="8" s="1"/>
  <c r="Y129" i="8" s="1"/>
  <c r="Y130" i="8" s="1"/>
  <c r="Y133" i="8" s="1"/>
  <c r="G124" i="8"/>
  <c r="G125" i="8" s="1"/>
  <c r="D124" i="8"/>
  <c r="D125" i="8" s="1"/>
  <c r="D126" i="8" s="1"/>
  <c r="D127" i="8" s="1"/>
  <c r="X124" i="8"/>
  <c r="N124" i="8"/>
  <c r="N125" i="8" s="1"/>
  <c r="N126" i="8" s="1"/>
  <c r="N127" i="8" s="1"/>
  <c r="M124" i="8"/>
  <c r="M125" i="8" s="1"/>
  <c r="M126" i="8" s="1"/>
  <c r="M127" i="8" s="1"/>
  <c r="AC124" i="8"/>
  <c r="AC125" i="8" s="1"/>
  <c r="AC126" i="8" s="1"/>
  <c r="AC127" i="8" s="1"/>
  <c r="O124" i="8"/>
  <c r="O125" i="8" s="1"/>
  <c r="Z39" i="8"/>
  <c r="Z41" i="8" s="1"/>
  <c r="E39" i="8"/>
  <c r="E41" i="8" s="1"/>
  <c r="I39" i="8"/>
  <c r="I41" i="8" s="1"/>
  <c r="I73" i="8"/>
  <c r="I74" i="8" s="1"/>
  <c r="I75" i="8" s="1"/>
  <c r="I78" i="8" s="1"/>
  <c r="C129" i="8"/>
  <c r="C130" i="8" s="1"/>
  <c r="C133" i="8" s="1"/>
  <c r="C134" i="8" s="1"/>
  <c r="C135" i="8" s="1"/>
  <c r="G39" i="8"/>
  <c r="G41" i="8" s="1"/>
  <c r="X39" i="8"/>
  <c r="X41" i="8" s="1"/>
  <c r="F39" i="8"/>
  <c r="F41" i="8" s="1"/>
  <c r="AE39" i="8"/>
  <c r="AE41" i="8" s="1"/>
  <c r="R39" i="8"/>
  <c r="R41" i="8" s="1"/>
  <c r="M39" i="8"/>
  <c r="M41" i="8" s="1"/>
  <c r="L39" i="8"/>
  <c r="L41" i="8" s="1"/>
  <c r="V39" i="8"/>
  <c r="V41" i="8" s="1"/>
  <c r="AF39" i="8"/>
  <c r="AF41" i="8" s="1"/>
  <c r="S39" i="8"/>
  <c r="S41" i="8" s="1"/>
  <c r="AC39" i="8"/>
  <c r="AC41" i="8" s="1"/>
  <c r="AB39" i="8"/>
  <c r="AB41" i="8" s="1"/>
  <c r="J39" i="8"/>
  <c r="J41" i="8" s="1"/>
  <c r="AB129" i="8"/>
  <c r="AB130" i="8" s="1"/>
  <c r="AB133" i="8" s="1"/>
  <c r="K129" i="8"/>
  <c r="K130" i="8" s="1"/>
  <c r="K133" i="8" s="1"/>
  <c r="W126" i="8"/>
  <c r="W127" i="8" s="1"/>
  <c r="W129" i="8" s="1"/>
  <c r="W130" i="8" s="1"/>
  <c r="W133" i="8" s="1"/>
  <c r="D39" i="8"/>
  <c r="D41" i="8" s="1"/>
  <c r="Q39" i="8"/>
  <c r="Q41" i="8" s="1"/>
  <c r="AA39" i="8"/>
  <c r="AA41" i="8" s="1"/>
  <c r="P39" i="8"/>
  <c r="P41" i="8" s="1"/>
  <c r="AD39" i="8"/>
  <c r="AD41" i="8" s="1"/>
  <c r="K39" i="8"/>
  <c r="K41" i="8" s="1"/>
  <c r="N39" i="8"/>
  <c r="N41" i="8" s="1"/>
  <c r="Q129" i="8"/>
  <c r="Q130" i="8" s="1"/>
  <c r="Q133" i="8" s="1"/>
  <c r="T129" i="8"/>
  <c r="T130" i="8" s="1"/>
  <c r="T133" i="8" s="1"/>
  <c r="H39" i="8"/>
  <c r="H41" i="8" s="1"/>
  <c r="Y39" i="8"/>
  <c r="Y41" i="8" s="1"/>
  <c r="T39" i="8"/>
  <c r="T41" i="8" s="1"/>
  <c r="O39" i="8"/>
  <c r="O41" i="8" s="1"/>
  <c r="U39" i="8"/>
  <c r="U41" i="8" s="1"/>
  <c r="C39" i="8"/>
  <c r="W39" i="8"/>
  <c r="W41" i="8" s="1"/>
  <c r="C41" i="8" l="1"/>
  <c r="C78" i="8"/>
  <c r="C81" i="8" s="1"/>
  <c r="C91" i="8" s="1"/>
  <c r="W90" i="8"/>
  <c r="W91" i="8" s="1"/>
  <c r="W92" i="8" s="1"/>
  <c r="W95" i="8" s="1"/>
  <c r="F90" i="8"/>
  <c r="F91" i="8" s="1"/>
  <c r="F92" i="8" s="1"/>
  <c r="F95" i="8" s="1"/>
  <c r="K92" i="8"/>
  <c r="K95" i="8" s="1"/>
  <c r="V126" i="8"/>
  <c r="V127" i="8" s="1"/>
  <c r="V129" i="8" s="1"/>
  <c r="V130" i="8" s="1"/>
  <c r="V133" i="8" s="1"/>
  <c r="V92" i="8"/>
  <c r="V95" i="8" s="1"/>
  <c r="B41" i="8"/>
  <c r="B98" i="8" s="1"/>
  <c r="B99" i="8" s="1"/>
  <c r="L92" i="8"/>
  <c r="L95" i="8" s="1"/>
  <c r="L129" i="8"/>
  <c r="L130" i="8" s="1"/>
  <c r="L133" i="8" s="1"/>
  <c r="G126" i="8"/>
  <c r="G127" i="8" s="1"/>
  <c r="G129" i="8" s="1"/>
  <c r="G130" i="8" s="1"/>
  <c r="G133" i="8" s="1"/>
  <c r="AF129" i="8"/>
  <c r="AF130" i="8" s="1"/>
  <c r="AF133" i="8" s="1"/>
  <c r="X125" i="8"/>
  <c r="X126" i="8" s="1"/>
  <c r="X127" i="8" s="1"/>
  <c r="X129" i="8" s="1"/>
  <c r="X130" i="8" s="1"/>
  <c r="X133" i="8" s="1"/>
  <c r="E92" i="8"/>
  <c r="E95" i="8" s="1"/>
  <c r="I92" i="8"/>
  <c r="I95" i="8" s="1"/>
  <c r="N92" i="8"/>
  <c r="N95" i="8" s="1"/>
  <c r="I126" i="8"/>
  <c r="I127" i="8" s="1"/>
  <c r="I129" i="8" s="1"/>
  <c r="I130" i="8" s="1"/>
  <c r="I133" i="8" s="1"/>
  <c r="D92" i="8"/>
  <c r="D95" i="8" s="1"/>
  <c r="H126" i="8"/>
  <c r="H127" i="8" s="1"/>
  <c r="H129" i="8" s="1"/>
  <c r="H130" i="8" s="1"/>
  <c r="H133" i="8" s="1"/>
  <c r="AC92" i="8"/>
  <c r="AC95" i="8" s="1"/>
  <c r="AE92" i="8"/>
  <c r="AE95" i="8" s="1"/>
  <c r="R92" i="8"/>
  <c r="R95" i="8" s="1"/>
  <c r="H92" i="8"/>
  <c r="H95" i="8" s="1"/>
  <c r="X92" i="8"/>
  <c r="X95" i="8" s="1"/>
  <c r="P92" i="8"/>
  <c r="P95" i="8" s="1"/>
  <c r="AA92" i="8"/>
  <c r="AA95" i="8" s="1"/>
  <c r="AD92" i="8"/>
  <c r="AD95" i="8" s="1"/>
  <c r="U92" i="8"/>
  <c r="U95" i="8" s="1"/>
  <c r="M92" i="8"/>
  <c r="M95" i="8" s="1"/>
  <c r="O92" i="8"/>
  <c r="O95" i="8" s="1"/>
  <c r="S92" i="8"/>
  <c r="S95" i="8" s="1"/>
  <c r="Z92" i="8"/>
  <c r="Z95" i="8" s="1"/>
  <c r="J92" i="8"/>
  <c r="J95" i="8" s="1"/>
  <c r="G92" i="8"/>
  <c r="G95" i="8" s="1"/>
  <c r="Y92" i="8"/>
  <c r="Y95" i="8" s="1"/>
  <c r="AF92" i="8"/>
  <c r="AF95" i="8" s="1"/>
  <c r="AA126" i="8"/>
  <c r="AA127" i="8" s="1"/>
  <c r="AA129" i="8" s="1"/>
  <c r="AA130" i="8" s="1"/>
  <c r="AA133" i="8" s="1"/>
  <c r="O126" i="8"/>
  <c r="O127" i="8" s="1"/>
  <c r="O129" i="8" s="1"/>
  <c r="O130" i="8" s="1"/>
  <c r="O133" i="8" s="1"/>
  <c r="Z129" i="8"/>
  <c r="Z130" i="8" s="1"/>
  <c r="Z133" i="8" s="1"/>
  <c r="AE129" i="8"/>
  <c r="AE130" i="8" s="1"/>
  <c r="AE133" i="8" s="1"/>
  <c r="AB98" i="8"/>
  <c r="AB99" i="8" s="1"/>
  <c r="AB109" i="8" s="1"/>
  <c r="M129" i="8"/>
  <c r="M130" i="8" s="1"/>
  <c r="M133" i="8" s="1"/>
  <c r="AC129" i="8"/>
  <c r="AC130" i="8" s="1"/>
  <c r="AC133" i="8" s="1"/>
  <c r="R129" i="8"/>
  <c r="R130" i="8" s="1"/>
  <c r="R133" i="8" s="1"/>
  <c r="E129" i="8"/>
  <c r="E130" i="8" s="1"/>
  <c r="E133" i="8" s="1"/>
  <c r="U129" i="8"/>
  <c r="U130" i="8" s="1"/>
  <c r="U133" i="8" s="1"/>
  <c r="P126" i="8"/>
  <c r="P127" i="8" s="1"/>
  <c r="P129" i="8" s="1"/>
  <c r="P130" i="8" s="1"/>
  <c r="P133" i="8" s="1"/>
  <c r="AD126" i="8"/>
  <c r="AD127" i="8" s="1"/>
  <c r="AD129" i="8" s="1"/>
  <c r="AD130" i="8" s="1"/>
  <c r="AD133" i="8" s="1"/>
  <c r="J126" i="8"/>
  <c r="J127" i="8" s="1"/>
  <c r="J129" i="8" s="1"/>
  <c r="J130" i="8" s="1"/>
  <c r="J133" i="8" s="1"/>
  <c r="T98" i="8"/>
  <c r="T99" i="8" s="1"/>
  <c r="T109" i="8" s="1"/>
  <c r="S129" i="8"/>
  <c r="S130" i="8" s="1"/>
  <c r="S133" i="8" s="1"/>
  <c r="N129" i="8"/>
  <c r="N130" i="8" s="1"/>
  <c r="N133" i="8" s="1"/>
  <c r="D129" i="8"/>
  <c r="D130" i="8" s="1"/>
  <c r="D133" i="8" s="1"/>
  <c r="D134" i="8" s="1"/>
  <c r="D135" i="8" s="1"/>
  <c r="Q98" i="8"/>
  <c r="Q99" i="8" s="1"/>
  <c r="Q109" i="8" s="1"/>
  <c r="F98" i="8" l="1"/>
  <c r="F99" i="8" s="1"/>
  <c r="F109" i="8" s="1"/>
  <c r="W98" i="8"/>
  <c r="W99" i="8" s="1"/>
  <c r="W109" i="8" s="1"/>
  <c r="K98" i="8"/>
  <c r="K99" i="8" s="1"/>
  <c r="K109" i="8" s="1"/>
  <c r="V98" i="8"/>
  <c r="V99" i="8" s="1"/>
  <c r="V109" i="8" s="1"/>
  <c r="D98" i="8"/>
  <c r="D99" i="8" s="1"/>
  <c r="D109" i="8" s="1"/>
  <c r="L98" i="8"/>
  <c r="L99" i="8" s="1"/>
  <c r="L109" i="8" s="1"/>
  <c r="M98" i="8"/>
  <c r="M99" i="8" s="1"/>
  <c r="M109" i="8" s="1"/>
  <c r="Z98" i="8"/>
  <c r="Z99" i="8" s="1"/>
  <c r="Z109" i="8" s="1"/>
  <c r="O98" i="8"/>
  <c r="O99" i="8" s="1"/>
  <c r="O109" i="8" s="1"/>
  <c r="AC98" i="8"/>
  <c r="AC99" i="8" s="1"/>
  <c r="AC109" i="8" s="1"/>
  <c r="AF98" i="8"/>
  <c r="AF99" i="8" s="1"/>
  <c r="AF109" i="8" s="1"/>
  <c r="H98" i="8"/>
  <c r="H99" i="8" s="1"/>
  <c r="H109" i="8" s="1"/>
  <c r="G98" i="8"/>
  <c r="G99" i="8" s="1"/>
  <c r="G109" i="8" s="1"/>
  <c r="N98" i="8"/>
  <c r="N99" i="8" s="1"/>
  <c r="N109" i="8" s="1"/>
  <c r="E98" i="8"/>
  <c r="E99" i="8" s="1"/>
  <c r="E103" i="8" s="1"/>
  <c r="AA98" i="8"/>
  <c r="AA99" i="8" s="1"/>
  <c r="AA109" i="8" s="1"/>
  <c r="X98" i="8"/>
  <c r="X99" i="8" s="1"/>
  <c r="X109" i="8" s="1"/>
  <c r="Y98" i="8"/>
  <c r="Y99" i="8" s="1"/>
  <c r="Y109" i="8" s="1"/>
  <c r="S98" i="8"/>
  <c r="S99" i="8" s="1"/>
  <c r="S109" i="8" s="1"/>
  <c r="AB103" i="8"/>
  <c r="I98" i="8"/>
  <c r="I99" i="8" s="1"/>
  <c r="I109" i="8" s="1"/>
  <c r="AE98" i="8"/>
  <c r="AE99" i="8" s="1"/>
  <c r="AE109" i="8" s="1"/>
  <c r="R98" i="8"/>
  <c r="R99" i="8" s="1"/>
  <c r="R109" i="8" s="1"/>
  <c r="U98" i="8"/>
  <c r="U99" i="8" s="1"/>
  <c r="U109" i="8" s="1"/>
  <c r="J98" i="8"/>
  <c r="J99" i="8" s="1"/>
  <c r="J109" i="8" s="1"/>
  <c r="AD98" i="8"/>
  <c r="AD99" i="8" s="1"/>
  <c r="AD109" i="8" s="1"/>
  <c r="P98" i="8"/>
  <c r="P99" i="8" s="1"/>
  <c r="P109" i="8" s="1"/>
  <c r="T103" i="8"/>
  <c r="E134" i="8"/>
  <c r="F134" i="8" s="1"/>
  <c r="I20" i="7"/>
  <c r="I21" i="7"/>
  <c r="Q103" i="8"/>
  <c r="W103" i="8" l="1"/>
  <c r="V103" i="8"/>
  <c r="K103" i="8"/>
  <c r="F103" i="8"/>
  <c r="C92" i="8"/>
  <c r="C95" i="8" s="1"/>
  <c r="C98" i="8" s="1"/>
  <c r="L103" i="8"/>
  <c r="D103" i="8"/>
  <c r="X103" i="8"/>
  <c r="Z103" i="8"/>
  <c r="M103" i="8"/>
  <c r="G103" i="8"/>
  <c r="O103" i="8"/>
  <c r="AA103" i="8"/>
  <c r="AC103" i="8"/>
  <c r="S103" i="8"/>
  <c r="E109" i="8"/>
  <c r="AF103" i="8"/>
  <c r="H103" i="8"/>
  <c r="N103" i="8"/>
  <c r="I103" i="8"/>
  <c r="Y103" i="8"/>
  <c r="R103" i="8"/>
  <c r="AE103" i="8"/>
  <c r="J103" i="8"/>
  <c r="U103" i="8"/>
  <c r="P103" i="8"/>
  <c r="AD103" i="8"/>
  <c r="E135" i="8"/>
  <c r="G134" i="8"/>
  <c r="F135" i="8"/>
  <c r="C99" i="8" l="1"/>
  <c r="C109" i="8" s="1"/>
  <c r="C110" i="8" s="1"/>
  <c r="C111" i="8" s="1"/>
  <c r="G135" i="8"/>
  <c r="H134" i="8"/>
  <c r="I25" i="7" l="1"/>
  <c r="D110" i="8"/>
  <c r="D111" i="8" s="1"/>
  <c r="I19" i="7"/>
  <c r="I18" i="7"/>
  <c r="C103" i="8"/>
  <c r="C104" i="8" s="1"/>
  <c r="D104" i="8" s="1"/>
  <c r="E104" i="8" s="1"/>
  <c r="F104" i="8" s="1"/>
  <c r="I12" i="7"/>
  <c r="H135" i="8"/>
  <c r="I134" i="8"/>
  <c r="E105" i="8" l="1"/>
  <c r="E110" i="8"/>
  <c r="E111" i="8" s="1"/>
  <c r="D105" i="8"/>
  <c r="C105" i="8"/>
  <c r="J134" i="8"/>
  <c r="I135" i="8"/>
  <c r="G104" i="8"/>
  <c r="F105" i="8"/>
  <c r="F110" i="8" l="1"/>
  <c r="F111" i="8" s="1"/>
  <c r="H104" i="8"/>
  <c r="G105" i="8"/>
  <c r="J135" i="8"/>
  <c r="K134" i="8"/>
  <c r="G110" i="8" l="1"/>
  <c r="H110" i="8" s="1"/>
  <c r="I110" i="8" s="1"/>
  <c r="K135" i="8"/>
  <c r="L134" i="8"/>
  <c r="H105" i="8"/>
  <c r="I104" i="8"/>
  <c r="H111" i="8" l="1"/>
  <c r="G111" i="8"/>
  <c r="L135" i="8"/>
  <c r="M134" i="8"/>
  <c r="J104" i="8"/>
  <c r="I105" i="8"/>
  <c r="I111" i="8"/>
  <c r="J110" i="8"/>
  <c r="J105" i="8" l="1"/>
  <c r="K104" i="8"/>
  <c r="M135" i="8"/>
  <c r="N134" i="8"/>
  <c r="J111" i="8"/>
  <c r="K110" i="8"/>
  <c r="L104" i="8" l="1"/>
  <c r="K105" i="8"/>
  <c r="N135" i="8"/>
  <c r="O134" i="8"/>
  <c r="L110" i="8"/>
  <c r="K111" i="8"/>
  <c r="P134" i="8" l="1"/>
  <c r="O135" i="8"/>
  <c r="L111" i="8"/>
  <c r="M110" i="8"/>
  <c r="M104" i="8"/>
  <c r="L105" i="8"/>
  <c r="M111" i="8" l="1"/>
  <c r="N110" i="8"/>
  <c r="M105" i="8"/>
  <c r="N104" i="8"/>
  <c r="P135" i="8"/>
  <c r="Q134" i="8"/>
  <c r="O110" i="8" l="1"/>
  <c r="N111" i="8"/>
  <c r="N105" i="8"/>
  <c r="O104" i="8"/>
  <c r="R134" i="8"/>
  <c r="Q135" i="8"/>
  <c r="O105" i="8" l="1"/>
  <c r="P104" i="8"/>
  <c r="R135" i="8"/>
  <c r="S134" i="8"/>
  <c r="O111" i="8"/>
  <c r="P110" i="8"/>
  <c r="S135" i="8" l="1"/>
  <c r="T134" i="8"/>
  <c r="P105" i="8"/>
  <c r="Q104" i="8"/>
  <c r="Q110" i="8"/>
  <c r="P111" i="8"/>
  <c r="U134" i="8" l="1"/>
  <c r="T135" i="8"/>
  <c r="Q105" i="8"/>
  <c r="R104" i="8"/>
  <c r="R110" i="8"/>
  <c r="Q111" i="8"/>
  <c r="S104" i="8" l="1"/>
  <c r="R105" i="8"/>
  <c r="R111" i="8"/>
  <c r="S110" i="8"/>
  <c r="V134" i="8"/>
  <c r="U135" i="8"/>
  <c r="S111" i="8" l="1"/>
  <c r="T110" i="8"/>
  <c r="V135" i="8"/>
  <c r="W134" i="8"/>
  <c r="S105" i="8"/>
  <c r="T104" i="8"/>
  <c r="T111" i="8" l="1"/>
  <c r="U110" i="8"/>
  <c r="W135" i="8"/>
  <c r="X134" i="8"/>
  <c r="T105" i="8"/>
  <c r="U104" i="8"/>
  <c r="U111" i="8" l="1"/>
  <c r="V110" i="8"/>
  <c r="Y134" i="8"/>
  <c r="X135" i="8"/>
  <c r="U105" i="8"/>
  <c r="V104" i="8"/>
  <c r="Y135" i="8" l="1"/>
  <c r="Z134" i="8"/>
  <c r="W110" i="8"/>
  <c r="V111" i="8"/>
  <c r="W104" i="8"/>
  <c r="V105" i="8"/>
  <c r="X110" i="8" l="1"/>
  <c r="W111" i="8"/>
  <c r="AA134" i="8"/>
  <c r="Z135" i="8"/>
  <c r="X104" i="8"/>
  <c r="W105" i="8"/>
  <c r="AA135" i="8" l="1"/>
  <c r="AB134" i="8"/>
  <c r="Y104" i="8"/>
  <c r="X105" i="8"/>
  <c r="X111" i="8"/>
  <c r="Y110" i="8"/>
  <c r="Y105" i="8" l="1"/>
  <c r="Z104" i="8"/>
  <c r="AB135" i="8"/>
  <c r="AC134" i="8"/>
  <c r="Z110" i="8"/>
  <c r="Y111" i="8"/>
  <c r="Z105" i="8" l="1"/>
  <c r="AA104" i="8"/>
  <c r="AC135" i="8"/>
  <c r="AD134" i="8"/>
  <c r="AA110" i="8"/>
  <c r="Z111" i="8"/>
  <c r="AD135" i="8" l="1"/>
  <c r="AE134" i="8"/>
  <c r="AA105" i="8"/>
  <c r="AB104" i="8"/>
  <c r="AA111" i="8"/>
  <c r="AB110" i="8"/>
  <c r="AF134" i="8" l="1"/>
  <c r="AF135" i="8" s="1"/>
  <c r="AE135" i="8"/>
  <c r="AB105" i="8"/>
  <c r="AC104" i="8"/>
  <c r="AB111" i="8"/>
  <c r="AC110" i="8"/>
  <c r="C136" i="8" l="1"/>
  <c r="I24" i="7" s="1"/>
  <c r="AD104" i="8"/>
  <c r="AC105" i="8"/>
  <c r="AD110" i="8"/>
  <c r="AC111" i="8"/>
  <c r="AE110" i="8" l="1"/>
  <c r="AD111" i="8"/>
  <c r="AD105" i="8"/>
  <c r="AE104" i="8"/>
  <c r="AF104" i="8" l="1"/>
  <c r="AF105" i="8" s="1"/>
  <c r="AE105" i="8"/>
  <c r="AF110" i="8"/>
  <c r="AF111" i="8" s="1"/>
  <c r="AE111" i="8"/>
  <c r="C106" i="8" l="1"/>
  <c r="I23" i="7" s="1"/>
  <c r="C112" i="8"/>
</calcChain>
</file>

<file path=xl/sharedStrings.xml><?xml version="1.0" encoding="utf-8"?>
<sst xmlns="http://schemas.openxmlformats.org/spreadsheetml/2006/main" count="282" uniqueCount="204">
  <si>
    <t>Year</t>
  </si>
  <si>
    <t>Insurance</t>
  </si>
  <si>
    <t>Amount</t>
  </si>
  <si>
    <t>Federal</t>
  </si>
  <si>
    <t>State</t>
  </si>
  <si>
    <t>%</t>
  </si>
  <si>
    <t>x</t>
  </si>
  <si>
    <t>Federal CBI</t>
  </si>
  <si>
    <t>State CBI</t>
  </si>
  <si>
    <t>Utility CBI</t>
  </si>
  <si>
    <t>Other CBI</t>
  </si>
  <si>
    <t>Maximum</t>
  </si>
  <si>
    <t>Total Installed Cost</t>
  </si>
  <si>
    <t>Fixed O&amp;M ($/kW-yr)</t>
  </si>
  <si>
    <t>Income Taxes</t>
  </si>
  <si>
    <t>Production Tax Credit</t>
  </si>
  <si>
    <t>Investment Tax Credit</t>
  </si>
  <si>
    <t>Property Taxes</t>
  </si>
  <si>
    <t>Debt Funds</t>
  </si>
  <si>
    <t>Equity Funds</t>
  </si>
  <si>
    <t>Total Capital Investment</t>
  </si>
  <si>
    <t>Debt Interest Payment</t>
  </si>
  <si>
    <t>Debt Repayment</t>
  </si>
  <si>
    <t>Total Debt Payment</t>
  </si>
  <si>
    <t>Federal IBI</t>
  </si>
  <si>
    <t>State IBI</t>
  </si>
  <si>
    <t>Utility IBI</t>
  </si>
  <si>
    <t>Other IBI</t>
  </si>
  <si>
    <t>Federal PBI</t>
  </si>
  <si>
    <t>State PBI</t>
  </si>
  <si>
    <t>Utility PBI</t>
  </si>
  <si>
    <t>Other PBI</t>
  </si>
  <si>
    <t>Financing</t>
  </si>
  <si>
    <t>After Tax Cash Flow</t>
  </si>
  <si>
    <t>non-discounted payback (includes expenses)</t>
  </si>
  <si>
    <t>payback cash flow (including expenses)</t>
  </si>
  <si>
    <t>cummulative payback cash flow (including expenses)</t>
  </si>
  <si>
    <t>payback cashflow  (excluding expenses)</t>
  </si>
  <si>
    <t>cummulative payback cashflow (excluding expenses)</t>
  </si>
  <si>
    <t>Payback - expenses included</t>
  </si>
  <si>
    <t>Payback - expenses excluded</t>
  </si>
  <si>
    <t>Fuel Cost ($/MMBtu)</t>
  </si>
  <si>
    <t>Variable O&amp;M ($/MWh)</t>
  </si>
  <si>
    <t>Fixed (Annual) O&amp;M ($/yr)</t>
  </si>
  <si>
    <t>Nominal</t>
  </si>
  <si>
    <t>Real w/o Incentives</t>
  </si>
  <si>
    <t>Nominal w/o incentives</t>
  </si>
  <si>
    <t>Without Incentives</t>
  </si>
  <si>
    <t>After Tax Cost Flow</t>
  </si>
  <si>
    <t>State Income Taxes</t>
  </si>
  <si>
    <t>Federal Income Taxes</t>
  </si>
  <si>
    <t>State Taxable income</t>
  </si>
  <si>
    <t>Federal Taxable Income</t>
  </si>
  <si>
    <t>Payback Fraction</t>
  </si>
  <si>
    <t>non-discounted payback (excludes expenses)</t>
  </si>
  <si>
    <t>Net Salvage Value</t>
  </si>
  <si>
    <t>Property Assesed Value</t>
  </si>
  <si>
    <t>End of Analysis Period Value</t>
  </si>
  <si>
    <t>Property Tax</t>
  </si>
  <si>
    <t>Operation and Maintenance</t>
  </si>
  <si>
    <t>Federal income tax rate</t>
  </si>
  <si>
    <t>State income tax rate</t>
  </si>
  <si>
    <t>Insurance rate (annual)</t>
  </si>
  <si>
    <t>Sales tax</t>
  </si>
  <si>
    <t>Assessed percentage</t>
  </si>
  <si>
    <t>Assessed value</t>
  </si>
  <si>
    <t>Annual decline</t>
  </si>
  <si>
    <t>Property tax rate</t>
  </si>
  <si>
    <t>Debt fraction</t>
  </si>
  <si>
    <t>Loan term</t>
  </si>
  <si>
    <t>Loan rate</t>
  </si>
  <si>
    <t>Yr 1 Fuel Usage (kWh)</t>
  </si>
  <si>
    <t>Nameplate capacity (kW)</t>
  </si>
  <si>
    <t>Year 1 net energy</t>
  </si>
  <si>
    <t>SYSTEM DESIGN</t>
  </si>
  <si>
    <t>SYSTEM COSTS</t>
  </si>
  <si>
    <t>CSP, generic system, biomass</t>
  </si>
  <si>
    <t>Escalation rate</t>
  </si>
  <si>
    <t>Biomass power</t>
  </si>
  <si>
    <t>Yr 1 Biomass Feedstock Usage (dry ton)</t>
  </si>
  <si>
    <t>Biomass Feedstock Cost ($/dry ton)</t>
  </si>
  <si>
    <t>Yr 1 Coal Feedstock Usage (dry ton)</t>
  </si>
  <si>
    <t>Coal Feedstock Cost ($/dry ton)</t>
  </si>
  <si>
    <t>Nominal discount rate</t>
  </si>
  <si>
    <t>Real discount rate</t>
  </si>
  <si>
    <t>Inflation rate</t>
  </si>
  <si>
    <t>Analysis period</t>
  </si>
  <si>
    <t>TAX AND INSURANCE RATES</t>
  </si>
  <si>
    <t>LOAN PARAMETERS</t>
  </si>
  <si>
    <t>ANALYSIS PARAMETERS</t>
  </si>
  <si>
    <t>KEY</t>
  </si>
  <si>
    <t>Calculated</t>
  </si>
  <si>
    <t>Input from SAM</t>
  </si>
  <si>
    <t>TAX CREDITS</t>
  </si>
  <si>
    <t>SALVAGE VALUE</t>
  </si>
  <si>
    <t>Investment tax credit</t>
  </si>
  <si>
    <t>As fixed amount</t>
  </si>
  <si>
    <t>As percentage</t>
  </si>
  <si>
    <t>Production tax credit</t>
  </si>
  <si>
    <t>Federal ($/kWh)</t>
  </si>
  <si>
    <t>State ($/kWh)</t>
  </si>
  <si>
    <t>Federal ($)</t>
  </si>
  <si>
    <t>State ($)</t>
  </si>
  <si>
    <t>DIRECT CASH INCENTIVES</t>
  </si>
  <si>
    <t>Utility ($/kWh)</t>
  </si>
  <si>
    <t>Other ($/kWh)</t>
  </si>
  <si>
    <t>Term (years)</t>
  </si>
  <si>
    <t>Federal Taxable</t>
  </si>
  <si>
    <t>State Taxable</t>
  </si>
  <si>
    <t>Utility ($)</t>
  </si>
  <si>
    <t>Other ($)</t>
  </si>
  <si>
    <t>Federal ($/W)</t>
  </si>
  <si>
    <t>State  ($/W)</t>
  </si>
  <si>
    <t>Utility  ($/W)</t>
  </si>
  <si>
    <t>Other  ($/W)</t>
  </si>
  <si>
    <t>INTERMEDIATE VALUES</t>
  </si>
  <si>
    <t>Federal tax credit basis</t>
  </si>
  <si>
    <t>State tax credit basis</t>
  </si>
  <si>
    <t>Effective income tax rate</t>
  </si>
  <si>
    <t>Installed cost after incentives</t>
  </si>
  <si>
    <t>Installed cost after incentives and debt</t>
  </si>
  <si>
    <t>NPV of project costs</t>
  </si>
  <si>
    <t>"NPV" of electrical output (nominal)</t>
  </si>
  <si>
    <t>"NPV" of electrical output (real)</t>
  </si>
  <si>
    <t>RESULTS</t>
  </si>
  <si>
    <t>With incentives</t>
  </si>
  <si>
    <t>Without incentives</t>
  </si>
  <si>
    <t>Payback period, years</t>
  </si>
  <si>
    <t>NPV, nominal $</t>
  </si>
  <si>
    <t>Levelized cost of energy (LCOE), cents/kWh</t>
  </si>
  <si>
    <t>Heat rate, generic system only (MMBTU/MWh)</t>
  </si>
  <si>
    <t>State taxable</t>
  </si>
  <si>
    <t>Federal taxable</t>
  </si>
  <si>
    <t>Depreciation, Commercial only</t>
  </si>
  <si>
    <t>Federal (N/A for residential)</t>
  </si>
  <si>
    <t>State (N/A for residential)</t>
  </si>
  <si>
    <t>Operation and Maintenance (O&amp;M)</t>
  </si>
  <si>
    <t>Or from annual schedule</t>
  </si>
  <si>
    <t>Fuel</t>
  </si>
  <si>
    <t>Total operating expenses</t>
  </si>
  <si>
    <t>Fuel cost, CSP and Generic System only</t>
  </si>
  <si>
    <t>Residential and Commercial Cash Flow</t>
  </si>
  <si>
    <t>Biomass feedstock, Biopower only</t>
  </si>
  <si>
    <t>Coal Feedstock, Biopower only</t>
  </si>
  <si>
    <t>Property tax payments, Residential only</t>
  </si>
  <si>
    <t>Total deductible expenses</t>
  </si>
  <si>
    <t>Pre-tax Cash Flow</t>
  </si>
  <si>
    <t>Total</t>
  </si>
  <si>
    <t>Fixed annual cost in $</t>
  </si>
  <si>
    <t>Capacity cost in $/kW</t>
  </si>
  <si>
    <t>Variable cost in $/MWh</t>
  </si>
  <si>
    <t>DEPRECIATION AND DEBT INTEREST DEDUCTION</t>
  </si>
  <si>
    <t>Tax deductible debt interest?
 (Residential Mortgage and Commercial Only)</t>
  </si>
  <si>
    <t>N/A</t>
  </si>
  <si>
    <t>Deductions</t>
  </si>
  <si>
    <t>Sales tax, Commercial only</t>
  </si>
  <si>
    <t>Total taxable income before deductions</t>
  </si>
  <si>
    <t>Total taxable income after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</si>
  <si>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</si>
  <si>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</si>
  <si>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</si>
  <si>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</si>
  <si>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</si>
  <si>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</si>
  <si>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</si>
  <si>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</si>
  <si>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DEBT AND EQUITY</t>
  </si>
  <si>
    <t>TAX DEDUCTIBLE OPERATING EXPENSES</t>
  </si>
  <si>
    <t>OPERATING EXPENSES</t>
  </si>
  <si>
    <t>STATE INCOME TAX</t>
  </si>
  <si>
    <t>FEDERAL INCOME TAX</t>
  </si>
  <si>
    <t>Equity</t>
  </si>
  <si>
    <t>Debt funding</t>
  </si>
  <si>
    <t>Total installed cost</t>
  </si>
  <si>
    <t>Total direct cost</t>
  </si>
  <si>
    <t>Total indirect cost</t>
  </si>
  <si>
    <t>System generation (kWh)</t>
  </si>
  <si>
    <t>Value of electricity savings ($)</t>
  </si>
  <si>
    <t>ANNUAL VALUES</t>
  </si>
  <si>
    <t>State tax savings/liability</t>
  </si>
  <si>
    <t>Federal tax savings/liability</t>
  </si>
  <si>
    <t>Percentage</t>
  </si>
  <si>
    <t>Basis</t>
  </si>
  <si>
    <t>After-tax annual costs</t>
  </si>
  <si>
    <t>After-tax cash flow</t>
  </si>
  <si>
    <t>No</t>
  </si>
  <si>
    <t>Red fed depr basis &amp; ITC</t>
  </si>
  <si>
    <t>Red st. depr basis &amp; ITC</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</si>
  <si>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</si>
  <si>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</si>
  <si>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</si>
  <si>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</si>
  <si>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</si>
  <si>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</si>
  <si>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</si>
  <si>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</si>
  <si>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</si>
  <si>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</si>
  <si>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</si>
  <si>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</si>
  <si>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</si>
  <si>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</si>
  <si>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Reduces depreciation basis</t>
  </si>
  <si>
    <t>Escalation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</si>
</sst>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7" formatCode="&quot;$&quot;#,##0.00_);\(&quot;$&quot;#,##0.00\)"/>
    <numFmt numFmtId="44" formatCode="_(&quot;$&quot;* #,##0.00_);_(&quot;$&quot;* \(#,##0.00\);_(&quot;$&quot;* &quot;-&quot;??_);_(@_)"/>
    <numFmt numFmtId="164" formatCode="&quot;$&quot;#,##0.00"/>
    <numFmt numFmtId="165" formatCode="#,##0.00000"/>
    <numFmt numFmtId="166" formatCode="#,##0.0"/>
  </numFmts>
  <fonts count="32"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06">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24" borderId="0" xfId="0" applyFill="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26" borderId="0" xfId="40" applyFont="1" applyFill="1" applyBorder="1"/>
    <xf numFmtId="0" fontId="3" fillId="26" borderId="0" xfId="40" applyFont="1" applyFill="1" applyBorder="1" applyAlignment="1">
      <alignment horizontal="left" indent="1"/>
    </xf>
    <xf numFmtId="4" fontId="3" fillId="26" borderId="0" xfId="40" applyNumberFormat="1" applyFont="1" applyFill="1" applyBorder="1" applyAlignment="1">
      <alignment horizontal="right"/>
    </xf>
    <xf numFmtId="0" fontId="3" fillId="0" borderId="0" xfId="40" applyFont="1" applyBorder="1"/>
    <xf numFmtId="0" fontId="22" fillId="27" borderId="0" xfId="40" applyFont="1" applyFill="1"/>
    <xf numFmtId="0" fontId="3" fillId="26" borderId="0" xfId="40" applyFont="1" applyFill="1"/>
    <xf numFmtId="0" fontId="2" fillId="26" borderId="0" xfId="40" applyFont="1" applyFill="1"/>
    <xf numFmtId="0" fontId="2" fillId="0" borderId="0" xfId="40" applyFont="1" applyFill="1"/>
    <xf numFmtId="0" fontId="3" fillId="0" borderId="0" xfId="40" applyFont="1" applyFill="1"/>
    <xf numFmtId="0" fontId="3" fillId="0" borderId="0" xfId="40" applyFont="1" applyFill="1" applyAlignment="1">
      <alignment horizontal="center"/>
    </xf>
    <xf numFmtId="0" fontId="3" fillId="0" borderId="0" xfId="40" applyFont="1" applyFill="1" applyBorder="1"/>
    <xf numFmtId="0" fontId="3" fillId="26" borderId="0" xfId="40" applyFont="1" applyFill="1" applyBorder="1" applyAlignment="1">
      <alignment horizontal="right"/>
    </xf>
    <xf numFmtId="0" fontId="3" fillId="26" borderId="0" xfId="40" applyFont="1" applyFill="1" applyAlignment="1">
      <alignment horizontal="right"/>
    </xf>
    <xf numFmtId="4" fontId="3" fillId="26" borderId="0" xfId="40" applyNumberFormat="1" applyFont="1" applyFill="1" applyAlignment="1">
      <alignment horizontal="right"/>
    </xf>
    <xf numFmtId="0" fontId="2" fillId="26" borderId="0" xfId="40" applyFont="1" applyFill="1" applyAlignment="1">
      <alignment horizontal="right"/>
    </xf>
    <xf numFmtId="4" fontId="2" fillId="26" borderId="0" xfId="40" applyNumberFormat="1" applyFont="1" applyFill="1" applyAlignment="1">
      <alignment horizontal="right"/>
    </xf>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2" fillId="27" borderId="0" xfId="40" applyFont="1" applyFill="1" applyAlignment="1">
      <alignment horizontal="right"/>
    </xf>
    <xf numFmtId="4" fontId="22" fillId="27" borderId="0" xfId="40" applyNumberFormat="1" applyFont="1" applyFill="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0" applyFont="1" applyFill="1" applyBorder="1"/>
    <xf numFmtId="0" fontId="23" fillId="0" borderId="13" xfId="40" applyFont="1" applyFill="1" applyBorder="1" applyAlignment="1">
      <alignment horizontal="center"/>
    </xf>
    <xf numFmtId="10" fontId="23" fillId="0" borderId="13" xfId="40" applyNumberFormat="1" applyFont="1" applyFill="1" applyBorder="1" applyAlignment="1">
      <alignment horizontal="center"/>
    </xf>
    <xf numFmtId="0" fontId="23" fillId="0" borderId="13" xfId="40" applyFont="1" applyFill="1" applyBorder="1" applyAlignment="1">
      <alignment horizontal="left"/>
    </xf>
    <xf numFmtId="0" fontId="23" fillId="0" borderId="14" xfId="40" applyFont="1" applyFill="1" applyBorder="1" applyAlignment="1">
      <alignment horizontal="left"/>
    </xf>
    <xf numFmtId="10" fontId="23" fillId="0" borderId="14" xfId="40" applyNumberFormat="1" applyFont="1" applyFill="1" applyBorder="1" applyAlignment="1">
      <alignment horizontal="center"/>
    </xf>
    <xf numFmtId="0" fontId="23" fillId="0" borderId="15" xfId="40" applyFont="1" applyFill="1" applyBorder="1" applyAlignment="1">
      <alignment horizontal="right"/>
    </xf>
    <xf numFmtId="0" fontId="23" fillId="0" borderId="15" xfId="0" applyFont="1" applyFill="1" applyBorder="1"/>
    <xf numFmtId="0" fontId="23" fillId="0" borderId="16" xfId="0" applyFont="1" applyFill="1" applyBorder="1"/>
    <xf numFmtId="0" fontId="23" fillId="0" borderId="16" xfId="40" applyFont="1" applyFill="1" applyBorder="1" applyAlignment="1">
      <alignment horizontal="center"/>
    </xf>
    <xf numFmtId="0" fontId="26" fillId="28" borderId="10" xfId="40" applyFont="1" applyFill="1" applyBorder="1" applyAlignment="1">
      <alignment horizontal="left"/>
    </xf>
    <xf numFmtId="0" fontId="26" fillId="28"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9" fontId="23" fillId="0" borderId="13" xfId="46" applyFont="1" applyFill="1" applyBorder="1" applyAlignment="1">
      <alignment horizontal="center"/>
    </xf>
    <xf numFmtId="7" fontId="23" fillId="0" borderId="13" xfId="29" applyNumberFormat="1" applyFont="1" applyFill="1" applyBorder="1" applyAlignment="1">
      <alignment horizontal="center"/>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4" xfId="40" applyFont="1" applyFill="1" applyBorder="1" applyAlignment="1">
      <alignment horizontal="left" indent="2"/>
    </xf>
    <xf numFmtId="9" fontId="23" fillId="0" borderId="14" xfId="46" applyFont="1" applyFill="1" applyBorder="1" applyAlignment="1">
      <alignment horizontal="center"/>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0" borderId="13" xfId="40" applyFont="1" applyFill="1" applyBorder="1" applyAlignment="1">
      <alignment horizontal="center"/>
    </xf>
    <xf numFmtId="164" fontId="23" fillId="29" borderId="13" xfId="40" applyNumberFormat="1" applyFont="1" applyFill="1" applyBorder="1" applyAlignment="1">
      <alignment horizontal="center"/>
    </xf>
    <xf numFmtId="10" fontId="23" fillId="29" borderId="13" xfId="44" applyNumberFormat="1" applyFont="1" applyFill="1" applyBorder="1" applyAlignment="1">
      <alignment horizontal="center"/>
    </xf>
    <xf numFmtId="0" fontId="26" fillId="28" borderId="17" xfId="40" applyFont="1" applyFill="1" applyBorder="1" applyAlignment="1">
      <alignment horizontal="left"/>
    </xf>
    <xf numFmtId="0" fontId="27" fillId="28" borderId="13" xfId="0" applyFont="1" applyFill="1" applyBorder="1"/>
    <xf numFmtId="0" fontId="28" fillId="25" borderId="13" xfId="0" applyFont="1" applyFill="1" applyBorder="1"/>
    <xf numFmtId="0" fontId="23" fillId="30"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164" fontId="23" fillId="0" borderId="13" xfId="40" applyNumberFormat="1" applyFont="1" applyFill="1" applyBorder="1" applyAlignment="1">
      <alignment horizontal="left"/>
    </xf>
    <xf numFmtId="164" fontId="23" fillId="29" borderId="12" xfId="40" applyNumberFormat="1" applyFont="1" applyFill="1" applyBorder="1" applyAlignment="1">
      <alignment horizontal="center"/>
    </xf>
    <xf numFmtId="11" fontId="23" fillId="0" borderId="13" xfId="40" applyNumberFormat="1" applyFont="1" applyFill="1" applyBorder="1" applyAlignment="1">
      <alignment horizontal="center"/>
    </xf>
    <xf numFmtId="0" fontId="23" fillId="0" borderId="13" xfId="0" applyFont="1" applyFill="1" applyBorder="1" applyAlignment="1">
      <alignment horizontal="center"/>
    </xf>
    <xf numFmtId="0" fontId="23" fillId="30" borderId="13" xfId="40" applyNumberFormat="1" applyFont="1" applyFill="1" applyBorder="1" applyAlignment="1">
      <alignment horizontal="center"/>
    </xf>
    <xf numFmtId="164" fontId="23" fillId="30" borderId="13" xfId="40" applyNumberFormat="1" applyFont="1" applyFill="1" applyBorder="1" applyAlignment="1">
      <alignment horizontal="center"/>
    </xf>
    <xf numFmtId="0" fontId="23" fillId="30" borderId="13" xfId="40" applyFont="1" applyFill="1" applyBorder="1" applyAlignment="1">
      <alignment horizontal="center"/>
    </xf>
    <xf numFmtId="0" fontId="26" fillId="28"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164" fontId="23" fillId="0" borderId="11" xfId="40" applyNumberFormat="1" applyFont="1" applyFill="1" applyBorder="1" applyAlignment="1">
      <alignment horizontal="left"/>
    </xf>
    <xf numFmtId="9" fontId="23" fillId="25" borderId="13" xfId="0" applyNumberFormat="1" applyFont="1" applyFill="1" applyBorder="1" applyAlignment="1">
      <alignment horizontal="center"/>
    </xf>
    <xf numFmtId="164" fontId="23" fillId="25" borderId="13" xfId="40" applyNumberFormat="1" applyFont="1" applyFill="1" applyBorder="1" applyAlignment="1">
      <alignment horizontal="center"/>
    </xf>
    <xf numFmtId="164" fontId="23" fillId="25" borderId="14" xfId="40" applyNumberFormat="1" applyFont="1" applyFill="1" applyBorder="1" applyAlignment="1">
      <alignment horizontal="center"/>
    </xf>
    <xf numFmtId="164" fontId="23" fillId="0" borderId="15" xfId="40" applyNumberFormat="1" applyFont="1" applyFill="1" applyBorder="1" applyAlignment="1"/>
    <xf numFmtId="0" fontId="23" fillId="0" borderId="10" xfId="0" applyFont="1" applyFill="1" applyBorder="1"/>
    <xf numFmtId="0" fontId="23" fillId="0" borderId="17" xfId="0" applyFont="1" applyFill="1" applyBorder="1" applyAlignment="1">
      <alignment horizontal="left" indent="1"/>
    </xf>
    <xf numFmtId="0" fontId="23" fillId="0" borderId="18" xfId="0" applyFont="1" applyFill="1" applyBorder="1" applyAlignment="1">
      <alignment horizontal="left" indent="1"/>
    </xf>
    <xf numFmtId="0" fontId="23" fillId="0" borderId="17" xfId="0" applyFont="1" applyFill="1" applyBorder="1"/>
    <xf numFmtId="0" fontId="29" fillId="0" borderId="12" xfId="40" applyFont="1" applyFill="1" applyBorder="1" applyAlignment="1">
      <alignment horizontal="center"/>
    </xf>
    <xf numFmtId="4" fontId="30" fillId="25" borderId="13" xfId="40" applyNumberFormat="1" applyFont="1" applyFill="1" applyBorder="1" applyAlignment="1">
      <alignment horizontal="center"/>
    </xf>
    <xf numFmtId="4" fontId="30" fillId="25" borderId="14" xfId="40" applyNumberFormat="1" applyFont="1" applyFill="1" applyBorder="1" applyAlignment="1">
      <alignment horizontal="center"/>
    </xf>
    <xf numFmtId="4" fontId="30" fillId="25" borderId="16" xfId="40" applyNumberFormat="1" applyFont="1" applyFill="1" applyBorder="1" applyAlignment="1">
      <alignment horizontal="center"/>
    </xf>
    <xf numFmtId="0" fontId="23" fillId="0" borderId="13" xfId="0" applyFont="1" applyBorder="1"/>
    <xf numFmtId="0" fontId="1" fillId="0" borderId="0" xfId="40" applyFont="1" applyFill="1" applyBorder="1"/>
    <xf numFmtId="0" fontId="1" fillId="0" borderId="0" xfId="40" applyFont="1" applyFill="1" applyBorder="1" applyAlignment="1">
      <alignment horizontal="left"/>
    </xf>
    <xf numFmtId="0" fontId="0" fillId="31" borderId="11" xfId="0" applyFill="1" applyBorder="1"/>
    <xf numFmtId="4" fontId="0" fillId="31" borderId="11" xfId="0" applyNumberFormat="1" applyFill="1" applyBorder="1"/>
    <xf numFmtId="4" fontId="0" fillId="31" borderId="12" xfId="0" applyNumberFormat="1" applyFill="1" applyBorder="1"/>
    <xf numFmtId="0" fontId="2" fillId="31"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4" fontId="3" fillId="0" borderId="11" xfId="40" applyNumberFormat="1" applyFont="1" applyFill="1" applyBorder="1" applyAlignment="1">
      <alignment horizontal="right"/>
    </xf>
    <xf numFmtId="0" fontId="1" fillId="0" borderId="11" xfId="40" applyFont="1" applyFill="1" applyBorder="1" applyAlignment="1">
      <alignment horizontal="left"/>
    </xf>
    <xf numFmtId="0" fontId="3" fillId="31" borderId="11" xfId="40" applyFont="1" applyFill="1" applyBorder="1" applyAlignment="1">
      <alignment horizontal="right"/>
    </xf>
    <xf numFmtId="4" fontId="3" fillId="31" borderId="11" xfId="40" applyNumberFormat="1" applyFont="1" applyFill="1" applyBorder="1" applyAlignment="1">
      <alignment horizontal="right"/>
    </xf>
    <xf numFmtId="4" fontId="3" fillId="31" borderId="12" xfId="40" applyNumberFormat="1" applyFont="1" applyFill="1" applyBorder="1" applyAlignment="1">
      <alignment horizontal="right"/>
    </xf>
    <xf numFmtId="0" fontId="1" fillId="0" borderId="11" xfId="40" applyFont="1" applyFill="1" applyBorder="1"/>
    <xf numFmtId="0" fontId="3" fillId="0" borderId="11" xfId="40" applyFont="1" applyFill="1" applyBorder="1"/>
    <xf numFmtId="0" fontId="0" fillId="0" borderId="0" xfId="0" applyFill="1" applyAlignment="1">
      <alignment horizontal="center"/>
    </xf>
    <xf numFmtId="0" fontId="22" fillId="31" borderId="11" xfId="40" applyFont="1" applyFill="1" applyBorder="1" applyAlignment="1">
      <alignment horizontal="right"/>
    </xf>
    <xf numFmtId="4" fontId="22" fillId="31" borderId="11" xfId="40" applyNumberFormat="1" applyFont="1" applyFill="1" applyBorder="1" applyAlignment="1">
      <alignment horizontal="right"/>
    </xf>
    <xf numFmtId="4" fontId="3" fillId="0" borderId="19"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166" fontId="3" fillId="0" borderId="0" xfId="40" applyNumberFormat="1" applyFont="1" applyFill="1" applyBorder="1"/>
    <xf numFmtId="0" fontId="31" fillId="32" borderId="20" xfId="40" applyFont="1" applyFill="1" applyBorder="1" applyAlignment="1">
      <alignment horizontal="center"/>
    </xf>
    <xf numFmtId="0" fontId="23" fillId="0" borderId="0" xfId="40" applyFont="1" applyFill="1" applyBorder="1" applyAlignment="1">
      <alignment horizontal="left" wrapText="1"/>
    </xf>
    <xf numFmtId="0" fontId="23" fillId="31" borderId="11" xfId="0" applyFont="1" applyFill="1" applyBorder="1"/>
    <xf numFmtId="0" fontId="23" fillId="31" borderId="11" xfId="0" applyFont="1" applyFill="1" applyBorder="1" applyAlignment="1">
      <alignment horizontal="center"/>
    </xf>
    <xf numFmtId="0" fontId="23" fillId="31" borderId="12" xfId="0" applyFont="1" applyFill="1" applyBorder="1"/>
    <xf numFmtId="0" fontId="23" fillId="0" borderId="13" xfId="0" applyFont="1" applyBorder="1" applyAlignment="1">
      <alignment horizontal="left"/>
    </xf>
    <xf numFmtId="0" fontId="23" fillId="0" borderId="13" xfId="0" applyFont="1" applyBorder="1" applyAlignment="1">
      <alignment horizontal="center"/>
    </xf>
    <xf numFmtId="0" fontId="26" fillId="31"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3" fontId="1" fillId="0" borderId="19" xfId="40" applyNumberFormat="1" applyFont="1" applyFill="1" applyBorder="1" applyAlignment="1">
      <alignment horizontal="right"/>
    </xf>
    <xf numFmtId="0" fontId="1" fillId="0" borderId="0" xfId="40" applyFont="1" applyFill="1"/>
    <xf numFmtId="10" fontId="23" fillId="29" borderId="13" xfId="40" applyNumberFormat="1" applyFont="1" applyFill="1" applyBorder="1" applyAlignment="1">
      <alignment horizontal="center"/>
    </xf>
    <xf numFmtId="0" fontId="23" fillId="0" borderId="10" xfId="40" applyFont="1" applyFill="1" applyBorder="1" applyAlignment="1">
      <alignment horizontal="center"/>
    </xf>
    <xf numFmtId="164" fontId="23" fillId="0" borderId="12" xfId="40" applyNumberFormat="1" applyFont="1" applyFill="1" applyBorder="1" applyAlignment="1">
      <alignment horizontal="center"/>
    </xf>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1" xfId="40" applyNumberFormat="1" applyFont="1" applyFill="1" applyBorder="1" applyAlignment="1">
      <alignment horizontal="center"/>
    </xf>
    <xf numFmtId="0" fontId="26" fillId="0" borderId="10" xfId="40" applyFont="1" applyFill="1" applyBorder="1" applyAlignment="1">
      <alignment horizontal="left"/>
    </xf>
    <xf numFmtId="0" fontId="23" fillId="0" borderId="22" xfId="40" applyFont="1" applyFill="1" applyBorder="1" applyAlignment="1">
      <alignment horizontal="left" indent="2"/>
    </xf>
    <xf numFmtId="0" fontId="23" fillId="0" borderId="22" xfId="40" applyFont="1" applyFill="1" applyBorder="1" applyAlignment="1">
      <alignment horizontal="center"/>
    </xf>
    <xf numFmtId="11" fontId="23" fillId="0" borderId="22" xfId="40" applyNumberFormat="1" applyFont="1" applyFill="1" applyBorder="1" applyAlignment="1">
      <alignment horizontal="center"/>
    </xf>
    <xf numFmtId="164" fontId="23" fillId="0" borderId="22" xfId="40" applyNumberFormat="1" applyFont="1" applyFill="1" applyBorder="1" applyAlignment="1">
      <alignment horizontal="center"/>
    </xf>
    <xf numFmtId="0" fontId="23" fillId="0" borderId="22" xfId="0" applyFont="1" applyBorder="1"/>
    <xf numFmtId="0" fontId="23" fillId="0" borderId="22" xfId="40" applyNumberFormat="1" applyFont="1" applyFill="1" applyBorder="1" applyAlignment="1">
      <alignment horizontal="center"/>
    </xf>
    <xf numFmtId="0" fontId="26" fillId="0" borderId="18" xfId="40" applyFont="1" applyFill="1" applyBorder="1" applyAlignment="1">
      <alignment horizontal="left"/>
    </xf>
    <xf numFmtId="0" fontId="23" fillId="0" borderId="16" xfId="0" applyFont="1" applyBorder="1"/>
    <xf numFmtId="11" fontId="23" fillId="0" borderId="14" xfId="40" applyNumberFormat="1" applyFont="1" applyFill="1" applyBorder="1" applyAlignment="1">
      <alignment horizontal="center"/>
    </xf>
    <xf numFmtId="164" fontId="23" fillId="0" borderId="16" xfId="40" applyNumberFormat="1" applyFont="1" applyFill="1" applyBorder="1" applyAlignment="1">
      <alignment horizontal="left"/>
    </xf>
    <xf numFmtId="0" fontId="26" fillId="0" borderId="16" xfId="0" applyFont="1" applyFill="1" applyBorder="1"/>
    <xf numFmtId="0" fontId="23" fillId="0" borderId="12" xfId="0" applyFont="1" applyFill="1" applyBorder="1" applyAlignment="1">
      <alignment horizontal="center"/>
    </xf>
    <xf numFmtId="164" fontId="23" fillId="0" borderId="24" xfId="40" applyNumberFormat="1" applyFont="1" applyFill="1" applyBorder="1" applyAlignment="1">
      <alignment horizontal="center"/>
    </xf>
    <xf numFmtId="0" fontId="26" fillId="28" borderId="25" xfId="40" applyFont="1" applyFill="1" applyBorder="1" applyAlignment="1">
      <alignment horizontal="center"/>
    </xf>
    <xf numFmtId="0" fontId="23" fillId="0" borderId="18" xfId="40" applyFont="1" applyFill="1" applyBorder="1" applyAlignment="1">
      <alignment horizontal="center"/>
    </xf>
    <xf numFmtId="164" fontId="23" fillId="0" borderId="23"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29" borderId="25" xfId="40" applyNumberFormat="1" applyFont="1" applyFill="1" applyBorder="1" applyAlignment="1">
      <alignment horizontal="center"/>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6" xfId="0" applyFont="1" applyFill="1" applyBorder="1"/>
    <xf numFmtId="0" fontId="23" fillId="0" borderId="13" xfId="0" applyFont="1" applyFill="1" applyBorder="1" applyAlignment="1">
      <alignment horizontal="center"/>
    </xf>
    <xf numFmtId="0" fontId="23" fillId="0" borderId="10" xfId="0" applyFont="1" applyFill="1" applyBorder="1" applyAlignment="1">
      <alignment horizontal="center"/>
    </xf>
    <xf numFmtId="164" fontId="23" fillId="0" borderId="26"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After Tax Cash Flow</a:t>
            </a:r>
          </a:p>
        </c:rich>
      </c:tx>
      <c:layout>
        <c:manualLayout>
          <c:xMode val="edge"/>
          <c:yMode val="edge"/>
          <c:x val="0.39589934591509396"/>
          <c:y val="3.2911749340684936E-2"/>
        </c:manualLayout>
      </c:layout>
      <c:overlay val="0"/>
      <c:spPr>
        <a:noFill/>
        <a:ln w="25400">
          <a:noFill/>
        </a:ln>
      </c:spPr>
    </c:title>
    <c:autoTitleDeleted val="0"/>
    <c:plotArea>
      <c:layout>
        <c:manualLayout>
          <c:layoutTarget val="inner"/>
          <c:xMode val="edge"/>
          <c:yMode val="edge"/>
          <c:x val="0.1656152695060423"/>
          <c:y val="0.16202531645569621"/>
          <c:w val="0.81230346472011217"/>
          <c:h val="0.71392405063291142"/>
        </c:manualLayout>
      </c:layout>
      <c:barChart>
        <c:barDir val="col"/>
        <c:grouping val="clustered"/>
        <c:varyColors val="0"/>
        <c:ser>
          <c:idx val="0"/>
          <c:order val="0"/>
          <c:tx>
            <c:strRef>
              <c:f>'Cash Flow'!$B$2:$AF$2</c:f>
              <c:strCache>
                <c:ptCount val="1"/>
                <c:pt idx="0">
                  <c:v>0 1 2 3 4 5 6 7 8 9 10 11 12 13 14 15 16 17 18 19 20 21 22 23 24 25</c:v>
                </c:pt>
              </c:strCache>
            </c:strRef>
          </c:tx>
          <c:spPr>
            <a:solidFill>
              <a:srgbClr val="9999FF"/>
            </a:solidFill>
            <a:ln w="12700">
              <a:solidFill>
                <a:srgbClr val="000000"/>
              </a:solidFill>
              <a:prstDash val="solid"/>
            </a:ln>
          </c:spPr>
          <c:invertIfNegative val="0"/>
          <c:cat>
            <c:strRef>
              <c:f>'Cash Flow'!$B$2:$AF$2</c:f>
              <c:strCach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strCache>
            </c:strRef>
          </c:cat>
          <c:val>
            <c:numRef>
              <c:f>'Cash Flow'!$B$99:$AF$99</c:f>
              <c:numCache>
                <c:formatCode>#,##0.00</c:formatCode>
                <c:ptCount val="31"/>
                <c:pt idx="0" formatCode="General">
                  <c:v>-470060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er>
        <c:dLbls>
          <c:showLegendKey val="0"/>
          <c:showVal val="0"/>
          <c:showCatName val="0"/>
          <c:showSerName val="0"/>
          <c:showPercent val="0"/>
          <c:showBubbleSize val="0"/>
        </c:dLbls>
        <c:gapWidth val="150"/>
        <c:axId val="88944000"/>
        <c:axId val="88978944"/>
      </c:barChart>
      <c:catAx>
        <c:axId val="8894400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Year</a:t>
                </a:r>
              </a:p>
            </c:rich>
          </c:tx>
          <c:layout>
            <c:manualLayout>
              <c:xMode val="edge"/>
              <c:yMode val="edge"/>
              <c:x val="0.54574178227721537"/>
              <c:y val="0.9037975289060091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en-US"/>
          </a:p>
        </c:txPr>
        <c:crossAx val="88978944"/>
        <c:crosses val="autoZero"/>
        <c:auto val="1"/>
        <c:lblAlgn val="ctr"/>
        <c:lblOffset val="100"/>
        <c:tickLblSkip val="1"/>
        <c:tickMarkSkip val="1"/>
        <c:noMultiLvlLbl val="0"/>
      </c:catAx>
      <c:valAx>
        <c:axId val="88978944"/>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Dollars</a:t>
                </a:r>
              </a:p>
            </c:rich>
          </c:tx>
          <c:layout>
            <c:manualLayout>
              <c:xMode val="edge"/>
              <c:yMode val="edge"/>
              <c:x val="2.5236512102653832E-2"/>
              <c:y val="0.458227937335171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894400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352425</xdr:colOff>
      <xdr:row>2</xdr:row>
      <xdr:rowOff>9525</xdr:rowOff>
    </xdr:from>
    <xdr:to>
      <xdr:col>15</xdr:col>
      <xdr:colOff>628650</xdr:colOff>
      <xdr:row>26</xdr:row>
      <xdr:rowOff>104775</xdr:rowOff>
    </xdr:to>
    <xdr:graphicFrame macro="">
      <xdr:nvGraphicFramePr>
        <xdr:cNvPr id="122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50"/>
  <sheetViews>
    <sheetView tabSelected="1" topLeftCell="A52" zoomScaleNormal="100" workbookViewId="0">
      <selection activeCell="E55" sqref="E55"/>
    </sheetView>
  </sheetViews>
  <sheetFormatPr defaultColWidth="15.7109375" defaultRowHeight="12.75" x14ac:dyDescent="0.2"/>
  <cols>
    <col min="1" max="1" width="6.7109375" style="40" customWidth="1"/>
    <col min="2" max="2" width="41" style="39" customWidth="1"/>
    <col min="3" max="3" width="14.28515625" style="40" customWidth="1"/>
    <col min="4" max="4" width="14.28515625" style="39" customWidth="1"/>
    <col min="5" max="6" width="19.7109375" style="40" customWidth="1"/>
    <col min="7" max="7" width="19.7109375" style="39" customWidth="1"/>
    <col min="8" max="8" width="19.7109375" style="40" customWidth="1"/>
    <col min="9" max="9" width="14.42578125" style="40" customWidth="1"/>
    <col min="10" max="10" width="15.42578125" style="40" customWidth="1"/>
    <col min="11" max="11" width="21.85546875" style="40" customWidth="1"/>
    <col min="12" max="34" width="16" style="40" customWidth="1"/>
    <col min="35" max="35" width="15.7109375" style="40" customWidth="1"/>
    <col min="36" max="16384" width="15.7109375" style="40"/>
  </cols>
  <sheetData>
    <row r="1" spans="1:18" x14ac:dyDescent="0.2">
      <c r="A1" s="41"/>
      <c r="B1" s="49"/>
      <c r="C1" s="41"/>
      <c r="D1" s="49"/>
    </row>
    <row r="2" spans="1:18" x14ac:dyDescent="0.2">
      <c r="A2" s="41"/>
      <c r="B2" s="65" t="s">
        <v>74</v>
      </c>
      <c r="C2" s="66"/>
      <c r="D2" s="41"/>
      <c r="G2" s="41"/>
      <c r="H2" s="91" t="s">
        <v>90</v>
      </c>
      <c r="M2" s="42"/>
      <c r="R2" s="41"/>
    </row>
    <row r="3" spans="1:18" s="43" customFormat="1" x14ac:dyDescent="0.2">
      <c r="A3" s="41"/>
      <c r="B3" s="63" t="s">
        <v>72</v>
      </c>
      <c r="C3" s="64">
        <v>4</v>
      </c>
      <c r="D3" s="41"/>
      <c r="G3" s="41"/>
      <c r="H3" s="92" t="s">
        <v>91</v>
      </c>
      <c r="M3" s="42"/>
      <c r="N3" s="40"/>
      <c r="O3" s="40"/>
      <c r="R3" s="41"/>
    </row>
    <row r="4" spans="1:18" s="43" customFormat="1" x14ac:dyDescent="0.2">
      <c r="A4" s="41"/>
      <c r="B4" s="55" t="s">
        <v>73</v>
      </c>
      <c r="C4" s="56">
        <v>6283.1</v>
      </c>
      <c r="D4" s="41"/>
      <c r="G4" s="41"/>
      <c r="H4" s="93" t="s">
        <v>92</v>
      </c>
      <c r="M4" s="42"/>
      <c r="N4" s="40"/>
      <c r="O4" s="40"/>
      <c r="R4" s="41"/>
    </row>
    <row r="5" spans="1:18" x14ac:dyDescent="0.2">
      <c r="A5" s="41"/>
      <c r="B5" s="59"/>
      <c r="C5" s="60"/>
      <c r="D5" s="41"/>
      <c r="G5" s="41"/>
      <c r="M5" s="42"/>
      <c r="R5" s="41"/>
    </row>
    <row r="6" spans="1:18" x14ac:dyDescent="0.2">
      <c r="A6" s="41"/>
      <c r="B6" s="58" t="s">
        <v>130</v>
      </c>
      <c r="C6" s="57"/>
      <c r="D6" s="41"/>
      <c r="G6" s="41"/>
      <c r="H6" s="65" t="s">
        <v>115</v>
      </c>
      <c r="I6" s="66"/>
      <c r="M6" s="42"/>
      <c r="R6" s="41"/>
    </row>
    <row r="7" spans="1:18" x14ac:dyDescent="0.2">
      <c r="A7" s="41"/>
      <c r="B7" s="61"/>
      <c r="C7" s="62"/>
      <c r="D7" s="41"/>
      <c r="G7" s="41"/>
      <c r="H7" s="55" t="s">
        <v>118</v>
      </c>
      <c r="I7" s="110">
        <f>federal_tax_rate+(1-federal_tax_rate)*inStateTax</f>
        <v>0.33040000000000003</v>
      </c>
      <c r="M7" s="42"/>
      <c r="R7" s="41"/>
    </row>
    <row r="8" spans="1:18" x14ac:dyDescent="0.2">
      <c r="A8" s="41"/>
      <c r="B8" s="65" t="s">
        <v>75</v>
      </c>
      <c r="C8" s="66"/>
      <c r="D8" s="41"/>
      <c r="G8" s="41"/>
      <c r="H8" s="55" t="s">
        <v>116</v>
      </c>
      <c r="I8" s="111">
        <f>total_installed_cost</f>
        <v>500000</v>
      </c>
      <c r="M8" s="42"/>
      <c r="R8" s="41"/>
    </row>
    <row r="9" spans="1:18" x14ac:dyDescent="0.2">
      <c r="A9" s="41"/>
      <c r="B9" s="80" t="s">
        <v>12</v>
      </c>
      <c r="C9" s="81">
        <v>500000</v>
      </c>
      <c r="D9" s="41"/>
      <c r="E9" s="41"/>
      <c r="F9" s="41"/>
      <c r="G9" s="41"/>
      <c r="H9" s="55" t="s">
        <v>117</v>
      </c>
      <c r="I9" s="111">
        <f>total_installed_cost</f>
        <v>500000</v>
      </c>
      <c r="M9" s="42"/>
      <c r="R9" s="41"/>
    </row>
    <row r="10" spans="1:18" x14ac:dyDescent="0.2">
      <c r="A10" s="41"/>
      <c r="B10" s="84" t="s">
        <v>59</v>
      </c>
      <c r="C10" s="79"/>
      <c r="D10" s="41"/>
      <c r="E10" s="41"/>
      <c r="F10" s="41"/>
      <c r="G10" s="41"/>
      <c r="H10" s="55" t="s">
        <v>119</v>
      </c>
      <c r="I10" s="111">
        <f>+total_installed_cost-(outFedFixed+outStateFixed+outUtilityFixed+outOtherFixed+ibi_fed_amount+inStateIBIAmt+inOtherIBIAmt+inUtilityIBIAmt)-(outFedBuyDown+outStateBuyDown+outUtilityBuyDown+outOtherBuyDown)</f>
        <v>499000</v>
      </c>
      <c r="M10" s="42"/>
      <c r="R10" s="41"/>
    </row>
    <row r="11" spans="1:18" x14ac:dyDescent="0.2">
      <c r="A11" s="41"/>
      <c r="B11" s="82" t="s">
        <v>13</v>
      </c>
      <c r="C11" s="83">
        <v>36</v>
      </c>
      <c r="D11" s="41"/>
      <c r="E11" s="41"/>
      <c r="F11" s="41"/>
      <c r="G11" s="41"/>
      <c r="H11" s="55" t="s">
        <v>120</v>
      </c>
      <c r="I11" s="111" t="e">
        <f>outTotalAdjustedInstalledCosts-outLoanAmount</f>
        <v>#REF!</v>
      </c>
      <c r="M11" s="42"/>
      <c r="R11" s="41"/>
    </row>
    <row r="12" spans="1:18" x14ac:dyDescent="0.2">
      <c r="A12" s="41"/>
      <c r="B12" s="70" t="s">
        <v>77</v>
      </c>
      <c r="C12" s="71">
        <v>0</v>
      </c>
      <c r="D12" s="41"/>
      <c r="E12" s="41"/>
      <c r="F12" s="41"/>
      <c r="G12" s="41"/>
      <c r="H12" s="55" t="s">
        <v>121</v>
      </c>
      <c r="I12" s="111" t="e">
        <f>NPV(outNominalDiscountRate,CostFlow)</f>
        <v>#NAME?</v>
      </c>
      <c r="M12" s="42"/>
      <c r="R12" s="41"/>
    </row>
    <row r="13" spans="1:18" s="41" customFormat="1" x14ac:dyDescent="0.2">
      <c r="B13" s="68" t="s">
        <v>42</v>
      </c>
      <c r="C13" s="72">
        <v>0</v>
      </c>
      <c r="H13" s="55" t="s">
        <v>122</v>
      </c>
      <c r="I13" s="111">
        <f>NPV(outNominalDiscountRate,outOutput)</f>
        <v>3012.1888747665544</v>
      </c>
      <c r="N13" s="40"/>
      <c r="O13" s="40"/>
    </row>
    <row r="14" spans="1:18" s="41" customFormat="1" ht="12" customHeight="1" x14ac:dyDescent="0.25">
      <c r="B14" s="70" t="s">
        <v>77</v>
      </c>
      <c r="C14" s="71">
        <v>0</v>
      </c>
      <c r="H14" s="80" t="s">
        <v>123</v>
      </c>
      <c r="I14" s="112" t="e">
        <f>NPV(inRealDiscountRate,outOutput)</f>
        <v>#NAME?</v>
      </c>
      <c r="M14" s="40"/>
      <c r="N14" s="44"/>
    </row>
    <row r="15" spans="1:18" s="41" customFormat="1" x14ac:dyDescent="0.2">
      <c r="B15" s="68" t="s">
        <v>43</v>
      </c>
      <c r="C15" s="72">
        <v>15</v>
      </c>
      <c r="H15" s="61"/>
      <c r="I15" s="113"/>
      <c r="M15" s="40"/>
    </row>
    <row r="16" spans="1:18" s="41" customFormat="1" x14ac:dyDescent="0.2">
      <c r="B16" s="75" t="s">
        <v>77</v>
      </c>
      <c r="C16" s="76">
        <v>0</v>
      </c>
      <c r="H16" s="65" t="s">
        <v>124</v>
      </c>
      <c r="I16" s="66"/>
      <c r="M16" s="40"/>
    </row>
    <row r="17" spans="2:16" s="41" customFormat="1" x14ac:dyDescent="0.2">
      <c r="B17" s="78" t="s">
        <v>76</v>
      </c>
      <c r="C17" s="79"/>
      <c r="H17" s="114" t="s">
        <v>129</v>
      </c>
      <c r="I17" s="79"/>
      <c r="M17" s="40"/>
    </row>
    <row r="18" spans="2:16" s="41" customFormat="1" x14ac:dyDescent="0.2">
      <c r="B18" s="77" t="s">
        <v>71</v>
      </c>
      <c r="C18" s="64">
        <v>0</v>
      </c>
      <c r="H18" s="78" t="s">
        <v>45</v>
      </c>
      <c r="I18" s="119" t="e">
        <f>(-outYearZeroCostFlow -NPV(outNominalDiscountRate,CostFlow))*100/NPV(inRealDiscountRate,outOutput)</f>
        <v>#NAME?</v>
      </c>
      <c r="M18" s="40"/>
    </row>
    <row r="19" spans="2:16" s="41" customFormat="1" x14ac:dyDescent="0.2">
      <c r="B19" s="70" t="s">
        <v>41</v>
      </c>
      <c r="C19" s="72">
        <v>0</v>
      </c>
      <c r="H19" s="78" t="s">
        <v>44</v>
      </c>
      <c r="I19" s="119" t="e">
        <f>(-outYearZeroCostFlow-NPV(outNominalDiscountRate,CostFlow))*100/NPV(outNominalDiscountRate,outOutput)</f>
        <v>#NAME?</v>
      </c>
      <c r="M19" s="40"/>
      <c r="P19" s="40"/>
    </row>
    <row r="20" spans="2:16" s="41" customFormat="1" x14ac:dyDescent="0.2">
      <c r="B20" s="74" t="s">
        <v>77</v>
      </c>
      <c r="C20" s="71">
        <v>0</v>
      </c>
      <c r="H20" s="78" t="s">
        <v>45</v>
      </c>
      <c r="I20" s="119" t="e">
        <f>(-'Cash Flow'!B129 -NPV(outNominalDiscountRate,'Cash Flow'!C129:AF129))*100/NPV(inRealDiscountRate,outOutput)</f>
        <v>#NAME?</v>
      </c>
      <c r="M20" s="40"/>
      <c r="N20" s="40"/>
      <c r="O20" s="40"/>
    </row>
    <row r="21" spans="2:16" s="41" customFormat="1" x14ac:dyDescent="0.2">
      <c r="B21" s="78" t="s">
        <v>78</v>
      </c>
      <c r="C21" s="79"/>
      <c r="H21" s="115" t="s">
        <v>46</v>
      </c>
      <c r="I21" s="120" t="e">
        <f>(-'Cash Flow'!B129 -NPV(outNominalDiscountRate,'Cash Flow'!C129:AF129))*100/NPV(outNominalDiscountRate,outOutput)</f>
        <v>#NAME?</v>
      </c>
    </row>
    <row r="22" spans="2:16" s="41" customFormat="1" x14ac:dyDescent="0.2">
      <c r="B22" s="77" t="s">
        <v>79</v>
      </c>
      <c r="C22" s="64">
        <v>0</v>
      </c>
      <c r="H22" s="114" t="s">
        <v>127</v>
      </c>
      <c r="I22" s="118"/>
    </row>
    <row r="23" spans="2:16" s="41" customFormat="1" x14ac:dyDescent="0.2">
      <c r="B23" s="70" t="s">
        <v>80</v>
      </c>
      <c r="C23" s="72">
        <v>0</v>
      </c>
      <c r="H23" s="116" t="s">
        <v>125</v>
      </c>
      <c r="I23" s="121" t="e">
        <f>'Cash Flow'!C106</f>
        <v>#REF!</v>
      </c>
    </row>
    <row r="24" spans="2:16" s="41" customFormat="1" x14ac:dyDescent="0.2">
      <c r="B24" s="74" t="s">
        <v>77</v>
      </c>
      <c r="C24" s="71">
        <v>0</v>
      </c>
      <c r="H24" s="78" t="s">
        <v>126</v>
      </c>
      <c r="I24" s="119" t="e">
        <f>'Cash Flow'!C136</f>
        <v>#NAME?</v>
      </c>
    </row>
    <row r="25" spans="2:16" s="41" customFormat="1" x14ac:dyDescent="0.2">
      <c r="B25" s="68" t="s">
        <v>81</v>
      </c>
      <c r="C25" s="56">
        <v>0</v>
      </c>
      <c r="D25" s="48"/>
      <c r="H25" s="117" t="s">
        <v>128</v>
      </c>
      <c r="I25" s="111" t="e">
        <f>NPV(outNominalDiscountRate,CashFlow)+outYearZeroCashFlow</f>
        <v>#NAME?</v>
      </c>
    </row>
    <row r="26" spans="2:16" s="41" customFormat="1" x14ac:dyDescent="0.2">
      <c r="B26" s="70" t="s">
        <v>82</v>
      </c>
      <c r="C26" s="72">
        <v>0</v>
      </c>
      <c r="D26" s="48"/>
    </row>
    <row r="27" spans="2:16" s="41" customFormat="1" x14ac:dyDescent="0.2">
      <c r="B27" s="74" t="s">
        <v>77</v>
      </c>
      <c r="C27" s="71">
        <v>0</v>
      </c>
      <c r="D27" s="48"/>
    </row>
    <row r="28" spans="2:16" s="41" customFormat="1" x14ac:dyDescent="0.2">
      <c r="B28" s="47"/>
      <c r="C28" s="47"/>
      <c r="D28" s="48"/>
    </row>
    <row r="29" spans="2:16" s="41" customFormat="1" x14ac:dyDescent="0.2">
      <c r="B29" s="65" t="s">
        <v>88</v>
      </c>
      <c r="C29" s="66"/>
      <c r="D29" s="48"/>
    </row>
    <row r="30" spans="2:16" s="41" customFormat="1" x14ac:dyDescent="0.2">
      <c r="B30" s="58" t="s">
        <v>68</v>
      </c>
      <c r="C30" s="57">
        <v>0.8</v>
      </c>
      <c r="D30" s="48"/>
    </row>
    <row r="31" spans="2:16" s="41" customFormat="1" x14ac:dyDescent="0.2">
      <c r="B31" s="58" t="s">
        <v>69</v>
      </c>
      <c r="C31" s="56">
        <v>30</v>
      </c>
      <c r="D31" s="48"/>
    </row>
    <row r="32" spans="2:16" s="41" customFormat="1" x14ac:dyDescent="0.2">
      <c r="B32" s="58" t="s">
        <v>70</v>
      </c>
      <c r="C32" s="57">
        <v>0.06</v>
      </c>
      <c r="D32" s="48"/>
    </row>
    <row r="33" spans="2:6" s="41" customFormat="1" x14ac:dyDescent="0.2">
      <c r="D33" s="48"/>
    </row>
    <row r="34" spans="2:6" s="41" customFormat="1" x14ac:dyDescent="0.2">
      <c r="B34" s="65" t="s">
        <v>89</v>
      </c>
      <c r="C34" s="66"/>
      <c r="D34" s="48"/>
      <c r="E34" s="47"/>
      <c r="F34" s="46"/>
    </row>
    <row r="35" spans="2:6" s="41" customFormat="1" x14ac:dyDescent="0.2">
      <c r="B35" s="58" t="s">
        <v>86</v>
      </c>
      <c r="C35" s="86">
        <v>25</v>
      </c>
      <c r="D35" s="48"/>
      <c r="E35" s="47"/>
      <c r="F35" s="46"/>
    </row>
    <row r="36" spans="2:6" s="41" customFormat="1" x14ac:dyDescent="0.2">
      <c r="B36" s="58" t="s">
        <v>85</v>
      </c>
      <c r="C36" s="57">
        <v>2.5000000000000001E-2</v>
      </c>
      <c r="D36" s="48"/>
    </row>
    <row r="37" spans="2:6" s="41" customFormat="1" x14ac:dyDescent="0.2">
      <c r="B37" s="58" t="s">
        <v>84</v>
      </c>
      <c r="C37" s="57">
        <v>0.08</v>
      </c>
      <c r="D37" s="48"/>
    </row>
    <row r="38" spans="2:6" s="41" customFormat="1" x14ac:dyDescent="0.2">
      <c r="B38" s="58" t="s">
        <v>83</v>
      </c>
      <c r="C38" s="89">
        <f>(1+real_discount_rate)*(1+inflation_rate)-1</f>
        <v>0.10699999999999998</v>
      </c>
      <c r="D38" s="48"/>
    </row>
    <row r="39" spans="2:6" s="41" customFormat="1" x14ac:dyDescent="0.2">
      <c r="B39" s="85"/>
      <c r="D39" s="48"/>
    </row>
    <row r="40" spans="2:6" s="41" customFormat="1" x14ac:dyDescent="0.2">
      <c r="B40" s="65" t="s">
        <v>87</v>
      </c>
      <c r="C40" s="66"/>
      <c r="D40" s="48"/>
    </row>
    <row r="41" spans="2:6" s="41" customFormat="1" x14ac:dyDescent="0.2">
      <c r="B41" s="58" t="s">
        <v>60</v>
      </c>
      <c r="C41" s="57">
        <v>0.28000000000000003</v>
      </c>
      <c r="D41" s="48"/>
      <c r="E41" s="47"/>
      <c r="F41" s="46"/>
    </row>
    <row r="42" spans="2:6" s="41" customFormat="1" x14ac:dyDescent="0.2">
      <c r="B42" s="58" t="s">
        <v>61</v>
      </c>
      <c r="C42" s="57">
        <v>7.0000000000000007E-2</v>
      </c>
      <c r="D42" s="48"/>
      <c r="E42" s="47"/>
      <c r="F42" s="46"/>
    </row>
    <row r="43" spans="2:6" s="41" customFormat="1" x14ac:dyDescent="0.2">
      <c r="B43" s="58" t="s">
        <v>63</v>
      </c>
      <c r="C43" s="172">
        <v>0</v>
      </c>
      <c r="D43" s="48"/>
      <c r="E43" s="47"/>
      <c r="F43" s="46"/>
    </row>
    <row r="44" spans="2:6" s="41" customFormat="1" x14ac:dyDescent="0.2">
      <c r="B44" s="58" t="s">
        <v>62</v>
      </c>
      <c r="C44" s="57">
        <v>0</v>
      </c>
      <c r="D44" s="48"/>
      <c r="E44" s="47"/>
      <c r="F44" s="46"/>
    </row>
    <row r="45" spans="2:6" s="41" customFormat="1" x14ac:dyDescent="0.2">
      <c r="B45" s="58" t="s">
        <v>58</v>
      </c>
      <c r="C45" s="87"/>
      <c r="D45" s="48"/>
      <c r="E45" s="47"/>
      <c r="F45" s="46"/>
    </row>
    <row r="46" spans="2:6" s="41" customFormat="1" x14ac:dyDescent="0.2">
      <c r="B46" s="68" t="s">
        <v>64</v>
      </c>
      <c r="C46" s="57">
        <v>0.1</v>
      </c>
      <c r="D46" s="48"/>
      <c r="E46" s="47"/>
      <c r="F46" s="46"/>
    </row>
    <row r="47" spans="2:6" s="41" customFormat="1" x14ac:dyDescent="0.2">
      <c r="B47" s="68" t="s">
        <v>65</v>
      </c>
      <c r="C47" s="88">
        <f>inPropertyAssessedPercent*total_installed_cost</f>
        <v>50000</v>
      </c>
      <c r="D47" s="48"/>
      <c r="E47" s="47"/>
      <c r="F47" s="46"/>
    </row>
    <row r="48" spans="2:6" s="41" customFormat="1" x14ac:dyDescent="0.2">
      <c r="B48" s="68" t="s">
        <v>66</v>
      </c>
      <c r="C48" s="57">
        <v>0</v>
      </c>
      <c r="D48" s="48"/>
      <c r="E48" s="47"/>
      <c r="F48" s="46"/>
    </row>
    <row r="49" spans="1:13" s="41" customFormat="1" x14ac:dyDescent="0.2">
      <c r="B49" s="68" t="s">
        <v>67</v>
      </c>
      <c r="C49" s="57">
        <v>0.03</v>
      </c>
      <c r="D49" s="48"/>
      <c r="E49" s="47"/>
      <c r="F49" s="46"/>
    </row>
    <row r="50" spans="1:13" s="41" customFormat="1" x14ac:dyDescent="0.2">
      <c r="D50" s="48"/>
      <c r="E50" s="47"/>
      <c r="F50" s="46"/>
    </row>
    <row r="51" spans="1:13" s="41" customFormat="1" x14ac:dyDescent="0.2">
      <c r="B51" s="65" t="s">
        <v>94</v>
      </c>
      <c r="C51" s="66"/>
      <c r="D51" s="48"/>
      <c r="E51" s="47"/>
      <c r="F51" s="46"/>
    </row>
    <row r="52" spans="1:13" s="41" customFormat="1" x14ac:dyDescent="0.2">
      <c r="B52" s="58" t="s">
        <v>55</v>
      </c>
      <c r="C52" s="57">
        <v>0.12</v>
      </c>
      <c r="D52" s="48"/>
      <c r="E52" s="47"/>
      <c r="F52" s="46"/>
    </row>
    <row r="53" spans="1:13" s="41" customFormat="1" x14ac:dyDescent="0.2">
      <c r="B53" s="58" t="s">
        <v>57</v>
      </c>
      <c r="C53" s="88">
        <f>inSalvageValue*total_installed_cost</f>
        <v>60000</v>
      </c>
    </row>
    <row r="54" spans="1:13" s="41" customFormat="1" x14ac:dyDescent="0.2">
      <c r="B54" s="67"/>
      <c r="C54" s="45"/>
    </row>
    <row r="55" spans="1:13" s="41" customFormat="1" x14ac:dyDescent="0.2">
      <c r="B55" s="90" t="s">
        <v>93</v>
      </c>
      <c r="C55" s="105"/>
      <c r="D55" s="105"/>
      <c r="E55" s="105"/>
      <c r="F55" s="105"/>
      <c r="G55" s="192"/>
    </row>
    <row r="56" spans="1:13" s="41" customFormat="1" x14ac:dyDescent="0.2">
      <c r="B56" s="84" t="s">
        <v>200</v>
      </c>
      <c r="C56" s="197"/>
      <c r="D56" s="197"/>
      <c r="E56" s="197"/>
      <c r="F56" s="203" t="s">
        <v>202</v>
      </c>
      <c r="G56" s="203"/>
    </row>
    <row r="57" spans="1:13" s="41" customFormat="1" ht="13.5" thickBot="1" x14ac:dyDescent="0.25">
      <c r="B57" s="195" t="s">
        <v>96</v>
      </c>
      <c r="C57" s="196" t="s">
        <v>2</v>
      </c>
      <c r="F57" s="182" t="s">
        <v>3</v>
      </c>
      <c r="G57" s="184" t="s">
        <v>4</v>
      </c>
    </row>
    <row r="58" spans="1:13" s="41" customFormat="1" x14ac:dyDescent="0.2">
      <c r="B58" s="96" t="s">
        <v>101</v>
      </c>
      <c r="C58" s="102"/>
      <c r="F58" s="186"/>
      <c r="G58" s="175"/>
    </row>
    <row r="59" spans="1:13" s="41" customFormat="1" x14ac:dyDescent="0.2">
      <c r="B59" s="96" t="s">
        <v>102</v>
      </c>
      <c r="C59" s="102"/>
      <c r="F59" s="122"/>
      <c r="G59" s="86"/>
    </row>
    <row r="60" spans="1:13" s="41" customFormat="1" x14ac:dyDescent="0.2">
      <c r="B60" s="73" t="s">
        <v>97</v>
      </c>
      <c r="C60" s="101" t="s">
        <v>5</v>
      </c>
      <c r="D60" s="101" t="s">
        <v>11</v>
      </c>
      <c r="E60" s="204"/>
      <c r="F60" s="205"/>
      <c r="G60" s="54"/>
    </row>
    <row r="61" spans="1:13" ht="12.75" customHeight="1" x14ac:dyDescent="0.2">
      <c r="A61" s="41"/>
      <c r="B61" s="97" t="s">
        <v>3</v>
      </c>
      <c r="C61" s="86">
        <v>30</v>
      </c>
      <c r="D61" s="100">
        <v>1000000000000</v>
      </c>
      <c r="E61" s="99"/>
      <c r="F61" s="122"/>
      <c r="G61" s="86"/>
      <c r="H61" s="52"/>
      <c r="I61" s="46"/>
      <c r="J61" s="48"/>
      <c r="K61" s="46"/>
      <c r="L61" s="48"/>
      <c r="M61" s="53"/>
    </row>
    <row r="62" spans="1:13" ht="12.75" customHeight="1" x14ac:dyDescent="0.2">
      <c r="A62" s="41"/>
      <c r="B62" s="198" t="s">
        <v>4</v>
      </c>
      <c r="C62" s="176"/>
      <c r="D62" s="187"/>
      <c r="E62" s="199"/>
      <c r="F62" s="122"/>
      <c r="G62" s="86"/>
      <c r="H62" s="95"/>
      <c r="I62" s="95"/>
      <c r="J62" s="45"/>
      <c r="K62" s="45"/>
      <c r="L62" s="51"/>
      <c r="M62" s="50"/>
    </row>
    <row r="63" spans="1:13" ht="12.75" customHeight="1" x14ac:dyDescent="0.2">
      <c r="A63" s="41"/>
      <c r="B63" s="84" t="s">
        <v>201</v>
      </c>
      <c r="C63" s="69" t="s">
        <v>198</v>
      </c>
      <c r="D63" s="101" t="s">
        <v>106</v>
      </c>
      <c r="E63" s="201" t="s">
        <v>203</v>
      </c>
      <c r="F63" s="202"/>
      <c r="G63" s="54"/>
      <c r="H63" s="95"/>
      <c r="I63" s="95"/>
      <c r="J63" s="45"/>
      <c r="K63" s="45"/>
      <c r="L63" s="51"/>
      <c r="M63" s="50"/>
    </row>
    <row r="64" spans="1:13" ht="12.75" customHeight="1" x14ac:dyDescent="0.2">
      <c r="A64" s="41"/>
      <c r="B64" s="200" t="s">
        <v>99</v>
      </c>
      <c r="C64" s="175"/>
      <c r="D64" s="175">
        <v>30</v>
      </c>
      <c r="E64" s="175">
        <v>2</v>
      </c>
      <c r="F64" s="41"/>
      <c r="G64" s="95"/>
      <c r="H64" s="95"/>
      <c r="I64" s="95"/>
      <c r="J64" s="45"/>
      <c r="K64" s="45"/>
      <c r="L64" s="51"/>
      <c r="M64" s="50"/>
    </row>
    <row r="65" spans="1:13" ht="12.75" customHeight="1" x14ac:dyDescent="0.2">
      <c r="A65" s="41"/>
      <c r="B65" s="97" t="s">
        <v>100</v>
      </c>
      <c r="C65" s="86"/>
      <c r="D65" s="86">
        <v>10</v>
      </c>
      <c r="E65" s="86">
        <v>2</v>
      </c>
      <c r="F65" s="54"/>
      <c r="G65" s="95"/>
      <c r="H65" s="95"/>
      <c r="I65" s="95"/>
      <c r="J65" s="45"/>
      <c r="K65" s="45"/>
      <c r="L65" s="51"/>
      <c r="M65" s="50"/>
    </row>
    <row r="66" spans="1:13" ht="12.75" customHeight="1" x14ac:dyDescent="0.2">
      <c r="A66" s="41"/>
      <c r="B66" s="45"/>
      <c r="C66" s="95"/>
      <c r="D66" s="54"/>
      <c r="E66" s="95"/>
      <c r="F66" s="54"/>
      <c r="G66" s="95"/>
      <c r="H66" s="95"/>
      <c r="I66" s="95"/>
      <c r="J66" s="45"/>
      <c r="K66" s="45"/>
      <c r="L66" s="51"/>
      <c r="M66" s="50"/>
    </row>
    <row r="67" spans="1:13" ht="12.75" customHeight="1" x14ac:dyDescent="0.2">
      <c r="A67" s="41"/>
      <c r="B67" s="90" t="s">
        <v>103</v>
      </c>
      <c r="C67" s="105"/>
      <c r="D67" s="105"/>
      <c r="E67" s="105"/>
      <c r="F67" s="105"/>
      <c r="G67" s="105"/>
      <c r="H67" s="192"/>
      <c r="I67" s="95"/>
      <c r="J67" s="45"/>
      <c r="K67" s="45"/>
      <c r="L67" s="51"/>
      <c r="M67" s="50"/>
    </row>
    <row r="68" spans="1:13" ht="12.75" customHeight="1" x14ac:dyDescent="0.2">
      <c r="A68" s="41"/>
      <c r="B68" s="178" t="s">
        <v>192</v>
      </c>
      <c r="C68" s="107"/>
      <c r="D68" s="108"/>
      <c r="E68" s="109"/>
      <c r="F68" s="108"/>
      <c r="G68" s="109"/>
      <c r="H68" s="174"/>
      <c r="I68" s="45"/>
      <c r="J68" s="45"/>
      <c r="K68" s="46"/>
      <c r="L68" s="51"/>
      <c r="M68" s="50"/>
    </row>
    <row r="69" spans="1:13" ht="12.75" customHeight="1" x14ac:dyDescent="0.2">
      <c r="A69" s="41"/>
      <c r="B69" s="82" t="s">
        <v>96</v>
      </c>
      <c r="C69" s="193" t="s">
        <v>195</v>
      </c>
      <c r="D69" s="177"/>
      <c r="E69" s="194" t="s">
        <v>132</v>
      </c>
      <c r="F69" s="175" t="s">
        <v>131</v>
      </c>
      <c r="G69" s="188" t="s">
        <v>186</v>
      </c>
      <c r="H69" s="188" t="s">
        <v>187</v>
      </c>
      <c r="I69" s="95"/>
      <c r="J69" s="45"/>
      <c r="K69" s="45"/>
      <c r="L69" s="51"/>
      <c r="M69" s="50"/>
    </row>
    <row r="70" spans="1:13" ht="12.75" customHeight="1" x14ac:dyDescent="0.2">
      <c r="A70" s="41"/>
      <c r="B70" s="70" t="s">
        <v>101</v>
      </c>
      <c r="C70" s="173">
        <v>1000</v>
      </c>
      <c r="D70" s="177"/>
      <c r="E70" s="174" t="s">
        <v>6</v>
      </c>
      <c r="F70" s="69" t="s">
        <v>6</v>
      </c>
      <c r="G70" s="98"/>
      <c r="H70" s="98"/>
      <c r="I70" s="95"/>
      <c r="J70" s="45"/>
      <c r="K70" s="45"/>
      <c r="L70" s="51"/>
      <c r="M70" s="50"/>
    </row>
    <row r="71" spans="1:13" ht="12.75" customHeight="1" x14ac:dyDescent="0.2">
      <c r="A71" s="41"/>
      <c r="B71" s="70" t="s">
        <v>102</v>
      </c>
      <c r="C71" s="173"/>
      <c r="D71" s="177"/>
      <c r="E71" s="174" t="s">
        <v>6</v>
      </c>
      <c r="F71" s="56" t="s">
        <v>6</v>
      </c>
      <c r="G71" s="98"/>
      <c r="H71" s="98"/>
      <c r="I71" s="95"/>
      <c r="J71" s="45"/>
      <c r="K71" s="45"/>
      <c r="L71" s="51"/>
      <c r="M71" s="50"/>
    </row>
    <row r="72" spans="1:13" ht="12.75" customHeight="1" x14ac:dyDescent="0.2">
      <c r="A72" s="41"/>
      <c r="B72" s="70" t="s">
        <v>109</v>
      </c>
      <c r="C72" s="173"/>
      <c r="D72" s="177"/>
      <c r="E72" s="174" t="s">
        <v>6</v>
      </c>
      <c r="F72" s="56" t="s">
        <v>6</v>
      </c>
      <c r="G72" s="98"/>
      <c r="H72" s="98"/>
      <c r="I72" s="95"/>
      <c r="J72" s="45"/>
      <c r="K72" s="45"/>
      <c r="L72" s="51"/>
      <c r="M72" s="50"/>
    </row>
    <row r="73" spans="1:13" ht="12.75" customHeight="1" x14ac:dyDescent="0.2">
      <c r="A73" s="41"/>
      <c r="B73" s="70" t="s">
        <v>110</v>
      </c>
      <c r="C73" s="173"/>
      <c r="D73" s="175"/>
      <c r="E73" s="174" t="s">
        <v>6</v>
      </c>
      <c r="F73" s="56" t="s">
        <v>6</v>
      </c>
      <c r="G73" s="98"/>
      <c r="H73" s="98"/>
      <c r="I73" s="95"/>
      <c r="J73" s="45"/>
      <c r="K73" s="45"/>
      <c r="L73" s="52"/>
      <c r="M73" s="53"/>
    </row>
    <row r="74" spans="1:13" ht="12.75" customHeight="1" x14ac:dyDescent="0.2">
      <c r="A74" s="41"/>
      <c r="B74" s="68" t="s">
        <v>97</v>
      </c>
      <c r="C74" s="56" t="s">
        <v>5</v>
      </c>
      <c r="D74" s="175" t="s">
        <v>196</v>
      </c>
      <c r="E74" s="95"/>
      <c r="F74" s="54"/>
      <c r="G74" s="95"/>
      <c r="H74" s="54"/>
      <c r="I74" s="95"/>
      <c r="J74" s="45"/>
      <c r="K74" s="45"/>
      <c r="L74" s="48"/>
      <c r="M74" s="46"/>
    </row>
    <row r="75" spans="1:13" ht="12.75" customHeight="1" x14ac:dyDescent="0.2">
      <c r="A75" s="41"/>
      <c r="B75" s="70" t="s">
        <v>188</v>
      </c>
      <c r="C75" s="56"/>
      <c r="D75" s="100">
        <v>1000000000000</v>
      </c>
      <c r="E75" s="69" t="s">
        <v>6</v>
      </c>
      <c r="F75" s="69" t="s">
        <v>6</v>
      </c>
      <c r="G75" s="122"/>
      <c r="H75" s="86"/>
      <c r="I75" s="95"/>
      <c r="J75" s="45"/>
      <c r="K75" s="45"/>
      <c r="L75" s="48"/>
      <c r="M75" s="46"/>
    </row>
    <row r="76" spans="1:13" ht="12.75" customHeight="1" x14ac:dyDescent="0.2">
      <c r="A76" s="41"/>
      <c r="B76" s="70" t="s">
        <v>189</v>
      </c>
      <c r="C76" s="56"/>
      <c r="D76" s="100">
        <v>1000000000000</v>
      </c>
      <c r="E76" s="69" t="s">
        <v>6</v>
      </c>
      <c r="F76" s="56" t="s">
        <v>6</v>
      </c>
      <c r="G76" s="122"/>
      <c r="H76" s="86"/>
      <c r="I76" s="95"/>
      <c r="J76" s="45"/>
      <c r="K76" s="45"/>
      <c r="L76" s="48"/>
      <c r="M76" s="46"/>
    </row>
    <row r="77" spans="1:13" ht="12.75" customHeight="1" x14ac:dyDescent="0.2">
      <c r="A77" s="41"/>
      <c r="B77" s="70" t="s">
        <v>190</v>
      </c>
      <c r="C77" s="56"/>
      <c r="D77" s="100">
        <v>1000000000000</v>
      </c>
      <c r="E77" s="69" t="s">
        <v>6</v>
      </c>
      <c r="F77" s="56" t="s">
        <v>6</v>
      </c>
      <c r="G77" s="122"/>
      <c r="H77" s="86"/>
      <c r="I77" s="95"/>
      <c r="J77" s="45"/>
      <c r="K77" s="45"/>
      <c r="L77" s="48"/>
      <c r="M77" s="46"/>
    </row>
    <row r="78" spans="1:13" ht="12.75" customHeight="1" thickBot="1" x14ac:dyDescent="0.25">
      <c r="A78" s="41"/>
      <c r="B78" s="179" t="s">
        <v>191</v>
      </c>
      <c r="C78" s="180"/>
      <c r="D78" s="187">
        <v>1000000000000</v>
      </c>
      <c r="E78" s="69" t="s">
        <v>6</v>
      </c>
      <c r="F78" s="56" t="s">
        <v>6</v>
      </c>
      <c r="G78" s="122"/>
      <c r="H78" s="86"/>
      <c r="I78" s="95"/>
      <c r="J78" s="45"/>
      <c r="K78" s="45"/>
      <c r="L78" s="48"/>
      <c r="M78" s="46"/>
    </row>
    <row r="79" spans="1:13" ht="12.75" customHeight="1" x14ac:dyDescent="0.2">
      <c r="A79" s="41"/>
      <c r="B79" s="185" t="s">
        <v>193</v>
      </c>
      <c r="C79" s="64" t="s">
        <v>194</v>
      </c>
      <c r="D79" s="86" t="s">
        <v>196</v>
      </c>
      <c r="E79" s="95"/>
      <c r="F79" s="54"/>
      <c r="G79" s="95"/>
      <c r="H79" s="54"/>
      <c r="I79" s="95"/>
      <c r="J79" s="45"/>
      <c r="K79" s="45"/>
      <c r="L79" s="48"/>
      <c r="M79" s="46"/>
    </row>
    <row r="80" spans="1:13" ht="12.75" customHeight="1" x14ac:dyDescent="0.2">
      <c r="A80" s="41"/>
      <c r="B80" s="70" t="s">
        <v>111</v>
      </c>
      <c r="C80" s="86"/>
      <c r="D80" s="100">
        <f>10^12</f>
        <v>1000000000000</v>
      </c>
      <c r="E80" s="69"/>
      <c r="F80" s="69"/>
      <c r="G80" s="122"/>
      <c r="H80" s="54"/>
      <c r="I80" s="95"/>
      <c r="J80" s="45"/>
      <c r="K80" s="45"/>
      <c r="L80" s="48"/>
      <c r="M80" s="46"/>
    </row>
    <row r="81" spans="1:13" ht="12.75" customHeight="1" x14ac:dyDescent="0.2">
      <c r="A81" s="41"/>
      <c r="B81" s="70" t="s">
        <v>112</v>
      </c>
      <c r="C81" s="86"/>
      <c r="D81" s="100">
        <f>10^12</f>
        <v>1000000000000</v>
      </c>
      <c r="E81" s="69" t="s">
        <v>6</v>
      </c>
      <c r="F81" s="56" t="s">
        <v>6</v>
      </c>
      <c r="G81" s="122"/>
      <c r="H81" s="54"/>
      <c r="I81" s="190" t="s">
        <v>2</v>
      </c>
      <c r="J81" s="45"/>
      <c r="K81" s="45"/>
      <c r="L81" s="48"/>
      <c r="M81" s="46"/>
    </row>
    <row r="82" spans="1:13" ht="12.75" customHeight="1" x14ac:dyDescent="0.2">
      <c r="A82" s="41"/>
      <c r="B82" s="70" t="s">
        <v>113</v>
      </c>
      <c r="C82" s="86"/>
      <c r="D82" s="100">
        <f>10^12</f>
        <v>1000000000000</v>
      </c>
      <c r="E82" s="69"/>
      <c r="F82" s="56"/>
      <c r="G82" s="122"/>
      <c r="H82" s="54"/>
      <c r="I82" s="99">
        <f>IF(ibi_fed_percent/100*total_installed_cost&lt;ibi_fed_percent_maxvalue,ibi_fed_percent/100*total_installed_cost,ibi_fed_percent_maxvalue)</f>
        <v>0</v>
      </c>
      <c r="J82" s="45"/>
      <c r="K82" s="45"/>
      <c r="L82" s="48"/>
      <c r="M82" s="46"/>
    </row>
    <row r="83" spans="1:13" ht="12.75" customHeight="1" thickBot="1" x14ac:dyDescent="0.25">
      <c r="A83" s="41"/>
      <c r="B83" s="179" t="s">
        <v>114</v>
      </c>
      <c r="C83" s="184"/>
      <c r="D83" s="181">
        <f>10^12</f>
        <v>1000000000000</v>
      </c>
      <c r="E83" s="182" t="s">
        <v>6</v>
      </c>
      <c r="F83" s="180" t="s">
        <v>6</v>
      </c>
      <c r="G83" s="183"/>
      <c r="H83" s="54"/>
      <c r="I83" s="99">
        <f>IF(inStateIBIPercent/100*total_installed_cost&lt;inStateIBIMax,inStateIBIPercent/100*total_installed_cost,inStateIBIMax)</f>
        <v>0</v>
      </c>
      <c r="J83" s="45"/>
      <c r="K83" s="45"/>
      <c r="L83" s="48"/>
      <c r="M83" s="46"/>
    </row>
    <row r="84" spans="1:13" ht="12.75" customHeight="1" x14ac:dyDescent="0.2">
      <c r="A84" s="41"/>
      <c r="B84" s="189" t="s">
        <v>197</v>
      </c>
      <c r="C84" s="83" t="s">
        <v>198</v>
      </c>
      <c r="D84" s="83" t="s">
        <v>106</v>
      </c>
      <c r="E84" s="83" t="s">
        <v>199</v>
      </c>
      <c r="F84" s="83" t="s">
        <v>107</v>
      </c>
      <c r="G84" s="191" t="s">
        <v>108</v>
      </c>
      <c r="H84" s="54"/>
      <c r="I84" s="99">
        <f>IF(inUtilityIBIPercent/100*total_installed_cost&lt;inUtilityIBIMax,inUtilityIBIPercent/100*total_installed_cost,inUtilityIBIMax)</f>
        <v>0</v>
      </c>
      <c r="J84" s="45"/>
      <c r="K84" s="45"/>
      <c r="L84" s="48"/>
      <c r="M84" s="46"/>
    </row>
    <row r="85" spans="1:13" ht="12.75" customHeight="1" x14ac:dyDescent="0.2">
      <c r="A85" s="41"/>
      <c r="B85" s="97" t="s">
        <v>99</v>
      </c>
      <c r="C85" s="102"/>
      <c r="D85" s="102">
        <v>10</v>
      </c>
      <c r="E85" s="102">
        <v>2</v>
      </c>
      <c r="F85" s="103" t="s">
        <v>6</v>
      </c>
      <c r="G85" s="104" t="s">
        <v>6</v>
      </c>
      <c r="H85" s="54"/>
      <c r="I85" s="99">
        <f>IF(inOtherIBIPercent/100*total_installed_cost&lt;inOtherIBIMax,inOtherIBIPercent/100*total_installed_cost,inOtherIBIMax)</f>
        <v>0</v>
      </c>
      <c r="J85" s="45"/>
      <c r="K85" s="45"/>
      <c r="L85" s="48"/>
      <c r="M85" s="46"/>
    </row>
    <row r="86" spans="1:13" ht="12.75" customHeight="1" x14ac:dyDescent="0.2">
      <c r="A86" s="41"/>
      <c r="B86" s="97" t="s">
        <v>100</v>
      </c>
      <c r="C86" s="102"/>
      <c r="D86" s="102">
        <v>10</v>
      </c>
      <c r="E86" s="102">
        <v>2</v>
      </c>
      <c r="F86" s="103" t="s">
        <v>6</v>
      </c>
      <c r="G86" s="104" t="s">
        <v>6</v>
      </c>
      <c r="H86" s="54"/>
      <c r="I86" s="45"/>
      <c r="J86" s="45"/>
      <c r="K86" s="45"/>
      <c r="L86" s="48"/>
      <c r="M86" s="46"/>
    </row>
    <row r="87" spans="1:13" ht="12.75" customHeight="1" x14ac:dyDescent="0.2">
      <c r="A87" s="41"/>
      <c r="B87" s="97" t="s">
        <v>104</v>
      </c>
      <c r="C87" s="102"/>
      <c r="D87" s="102">
        <v>10</v>
      </c>
      <c r="E87" s="102">
        <v>2</v>
      </c>
      <c r="F87" s="103" t="s">
        <v>6</v>
      </c>
      <c r="G87" s="104" t="s">
        <v>6</v>
      </c>
      <c r="H87" s="54"/>
      <c r="I87" s="99">
        <f>IF(system_capacity*1000*cbi_fed_amount&lt;cbi_fed_maxvalue,system_capacity*1000*cbi_fed_amount,cbi_fed_maxvalue)</f>
        <v>0</v>
      </c>
      <c r="J87" s="45"/>
      <c r="K87" s="45"/>
      <c r="L87" s="48"/>
      <c r="M87" s="46"/>
    </row>
    <row r="88" spans="1:13" ht="12.75" customHeight="1" x14ac:dyDescent="0.2">
      <c r="A88" s="41"/>
      <c r="B88" s="97" t="s">
        <v>105</v>
      </c>
      <c r="C88" s="102"/>
      <c r="D88" s="102">
        <v>10</v>
      </c>
      <c r="E88" s="102">
        <v>2</v>
      </c>
      <c r="F88" s="103" t="s">
        <v>6</v>
      </c>
      <c r="G88" s="104" t="s">
        <v>6</v>
      </c>
      <c r="H88" s="54"/>
      <c r="I88" s="99">
        <f>IF(system_capacity*1000*inStateCBIPerWatt&lt;inStateCBIMax,system_capacity*1000*inStateCBIPerWatt,inStateCBIMax)</f>
        <v>0</v>
      </c>
      <c r="J88" s="45"/>
      <c r="K88" s="45"/>
      <c r="L88" s="48"/>
      <c r="M88" s="46"/>
    </row>
    <row r="89" spans="1:13" ht="12.75" customHeight="1" x14ac:dyDescent="0.2">
      <c r="H89" s="54"/>
      <c r="I89" s="99">
        <f>IF(system_capacity*1000*inUtilityCBIPerWatt&lt;inUtilityCBIMax,system_capacity*1000*inUtilityCBIPerWatt,inUtilityCBIMax)</f>
        <v>0</v>
      </c>
      <c r="J89" s="45"/>
      <c r="K89" s="45"/>
      <c r="L89" s="48"/>
      <c r="M89" s="46"/>
    </row>
    <row r="90" spans="1:13" ht="12.75" customHeight="1" x14ac:dyDescent="0.2">
      <c r="B90" s="90" t="s">
        <v>151</v>
      </c>
      <c r="C90" s="66"/>
      <c r="H90" s="54"/>
      <c r="I90" s="99">
        <f>IF(system_capacity*1000*inOtherCBIPerWatt&lt;inOtherCBIMax,system_capacity*1000*inOtherCBIPerWatt,inOtherCBIMax)</f>
        <v>0</v>
      </c>
      <c r="J90" s="45"/>
      <c r="K90" s="46"/>
      <c r="L90" s="52"/>
      <c r="M90" s="53"/>
    </row>
    <row r="91" spans="1:13" ht="12.75" customHeight="1" x14ac:dyDescent="0.2">
      <c r="B91" s="106" t="s">
        <v>134</v>
      </c>
      <c r="C91" s="102" t="s">
        <v>153</v>
      </c>
      <c r="H91" s="41"/>
      <c r="I91" s="95"/>
      <c r="J91" s="41"/>
      <c r="K91" s="41"/>
      <c r="L91" s="52"/>
      <c r="M91" s="53"/>
    </row>
    <row r="92" spans="1:13" ht="12.75" customHeight="1" x14ac:dyDescent="0.2">
      <c r="B92" s="106" t="s">
        <v>135</v>
      </c>
      <c r="C92" s="102" t="s">
        <v>153</v>
      </c>
      <c r="H92" s="41"/>
      <c r="I92" s="95"/>
      <c r="J92" s="41"/>
      <c r="K92" s="41"/>
      <c r="L92" s="52"/>
      <c r="M92" s="53"/>
    </row>
    <row r="93" spans="1:13" ht="12.75" customHeight="1" x14ac:dyDescent="0.2">
      <c r="B93" s="145" t="s">
        <v>152</v>
      </c>
      <c r="C93" s="69" t="s">
        <v>185</v>
      </c>
      <c r="H93" s="41"/>
      <c r="I93" s="95"/>
      <c r="J93" s="41"/>
      <c r="K93" s="41"/>
      <c r="L93" s="52"/>
      <c r="M93" s="53"/>
    </row>
    <row r="94" spans="1:13" ht="12.75" customHeight="1" x14ac:dyDescent="0.2">
      <c r="B94" s="154"/>
      <c r="C94" s="45"/>
      <c r="H94" s="41"/>
      <c r="I94" s="95"/>
      <c r="J94" s="41"/>
      <c r="K94" s="41"/>
      <c r="L94" s="52"/>
      <c r="M94" s="53"/>
    </row>
    <row r="95" spans="1:13" x14ac:dyDescent="0.2">
      <c r="B95" s="160" t="s">
        <v>178</v>
      </c>
      <c r="C95" s="155">
        <v>0</v>
      </c>
      <c r="D95" s="156">
        <v>6618.64</v>
      </c>
      <c r="E95" s="155">
        <v>6585.54</v>
      </c>
      <c r="F95" s="155">
        <v>6552.62</v>
      </c>
      <c r="G95" s="156">
        <v>6519.85</v>
      </c>
    </row>
    <row r="96" spans="1:13" x14ac:dyDescent="0.2">
      <c r="B96" s="158" t="s">
        <v>176</v>
      </c>
      <c r="C96" s="122">
        <v>0</v>
      </c>
      <c r="D96" s="159">
        <v>193.14400000000001</v>
      </c>
      <c r="E96" s="122">
        <v>197.02600000000001</v>
      </c>
      <c r="F96" s="122">
        <v>200.98699999999999</v>
      </c>
      <c r="G96" s="159">
        <v>205.02799999999999</v>
      </c>
    </row>
    <row r="97" spans="2:102" x14ac:dyDescent="0.2">
      <c r="B97" s="158" t="s">
        <v>177</v>
      </c>
      <c r="C97" s="122">
        <v>0</v>
      </c>
      <c r="D97" s="159">
        <v>1647.23</v>
      </c>
      <c r="E97" s="122">
        <v>1680.17</v>
      </c>
      <c r="F97" s="122">
        <v>1713.77</v>
      </c>
      <c r="G97" s="159">
        <v>1748.04</v>
      </c>
    </row>
    <row r="103" spans="2:102" x14ac:dyDescent="0.2">
      <c r="H103" s="155">
        <v>6487.25</v>
      </c>
      <c r="I103" s="155">
        <v>6454.82</v>
      </c>
      <c r="J103" s="155">
        <v>6422.54</v>
      </c>
      <c r="K103" s="155">
        <v>6390.43</v>
      </c>
      <c r="L103" s="155">
        <v>6358.48</v>
      </c>
      <c r="M103" s="155">
        <v>6326.69</v>
      </c>
      <c r="N103" s="155">
        <v>6295.05</v>
      </c>
      <c r="O103" s="155">
        <v>6263.58</v>
      </c>
      <c r="P103" s="155">
        <v>6232.26</v>
      </c>
      <c r="Q103" s="155">
        <v>6201.1</v>
      </c>
      <c r="R103" s="155">
        <v>6170.09</v>
      </c>
      <c r="S103" s="155">
        <v>6139.24</v>
      </c>
      <c r="T103" s="155">
        <v>6108.55</v>
      </c>
      <c r="U103" s="155">
        <v>6078</v>
      </c>
      <c r="V103" s="155">
        <v>6047.61</v>
      </c>
      <c r="W103" s="155">
        <v>6017.38</v>
      </c>
      <c r="X103" s="155">
        <v>5987.29</v>
      </c>
      <c r="Y103" s="155">
        <v>5957.35</v>
      </c>
      <c r="Z103" s="155">
        <v>5927.57</v>
      </c>
      <c r="AA103" s="155">
        <v>5897.93</v>
      </c>
      <c r="AB103" s="155">
        <v>5868.44</v>
      </c>
      <c r="AC103" s="155"/>
      <c r="AD103" s="155"/>
      <c r="AE103" s="155"/>
      <c r="AF103" s="155"/>
      <c r="AG103" s="155"/>
      <c r="AH103" s="155"/>
      <c r="AI103" s="155"/>
      <c r="AJ103" s="155"/>
      <c r="AK103" s="155"/>
      <c r="AL103" s="155"/>
      <c r="AM103" s="155"/>
      <c r="AN103" s="155"/>
      <c r="AO103" s="155"/>
      <c r="AP103" s="155"/>
      <c r="AQ103" s="155"/>
      <c r="AR103" s="155"/>
      <c r="AS103" s="155"/>
      <c r="AT103" s="155"/>
      <c r="AU103" s="155"/>
      <c r="AV103" s="155"/>
      <c r="AW103" s="155"/>
      <c r="AX103" s="155"/>
      <c r="AY103" s="155"/>
      <c r="AZ103" s="155"/>
      <c r="BA103" s="155"/>
      <c r="BB103" s="155"/>
      <c r="BC103" s="155"/>
      <c r="BD103" s="155"/>
      <c r="BE103" s="155"/>
      <c r="BF103" s="155"/>
      <c r="BG103" s="155"/>
      <c r="BH103" s="155"/>
      <c r="BI103" s="155"/>
      <c r="BJ103" s="155"/>
      <c r="BK103" s="155"/>
      <c r="BL103" s="155"/>
      <c r="BM103" s="155"/>
      <c r="BN103" s="155"/>
      <c r="BO103" s="155"/>
      <c r="BP103" s="155"/>
      <c r="BQ103" s="155"/>
      <c r="BR103" s="155"/>
      <c r="BS103" s="155"/>
      <c r="BT103" s="155"/>
      <c r="BU103" s="155"/>
      <c r="BV103" s="155"/>
      <c r="BW103" s="155"/>
      <c r="BX103" s="155"/>
      <c r="BY103" s="155"/>
      <c r="BZ103" s="155"/>
      <c r="CA103" s="155"/>
      <c r="CB103" s="155"/>
      <c r="CC103" s="155"/>
      <c r="CD103" s="155"/>
      <c r="CE103" s="155"/>
      <c r="CF103" s="155"/>
      <c r="CG103" s="155"/>
      <c r="CH103" s="155"/>
      <c r="CI103" s="155"/>
      <c r="CJ103" s="155"/>
      <c r="CK103" s="155"/>
      <c r="CL103" s="155"/>
      <c r="CM103" s="155"/>
      <c r="CN103" s="155"/>
      <c r="CO103" s="155"/>
      <c r="CP103" s="155"/>
      <c r="CQ103" s="155"/>
      <c r="CR103" s="155"/>
      <c r="CS103" s="155"/>
      <c r="CT103" s="155"/>
      <c r="CU103" s="155"/>
      <c r="CV103" s="155"/>
      <c r="CW103" s="155"/>
      <c r="CX103" s="157"/>
    </row>
    <row r="104" spans="2:102" x14ac:dyDescent="0.2">
      <c r="H104" s="122">
        <v>209.15</v>
      </c>
      <c r="I104" s="122">
        <v>213.35499999999999</v>
      </c>
      <c r="J104" s="122">
        <v>217.64500000000001</v>
      </c>
      <c r="K104" s="122">
        <v>222.02199999999999</v>
      </c>
      <c r="L104" s="122">
        <v>226.48599999999999</v>
      </c>
      <c r="M104" s="122">
        <v>231.041</v>
      </c>
      <c r="N104" s="122">
        <v>235.68799999999999</v>
      </c>
      <c r="O104" s="122">
        <v>240.428</v>
      </c>
      <c r="P104" s="122">
        <v>245.26400000000001</v>
      </c>
      <c r="Q104" s="122">
        <v>250.19800000000001</v>
      </c>
      <c r="R104" s="122">
        <v>255.23099999999999</v>
      </c>
      <c r="S104" s="122">
        <v>260.36599999999999</v>
      </c>
      <c r="T104" s="122">
        <v>265.60399999999998</v>
      </c>
      <c r="U104" s="122">
        <v>270.94799999999998</v>
      </c>
      <c r="V104" s="122">
        <v>276.39999999999998</v>
      </c>
      <c r="W104" s="122">
        <v>281.96100000000001</v>
      </c>
      <c r="X104" s="122">
        <v>287.63499999999999</v>
      </c>
      <c r="Y104" s="122">
        <v>293.42399999999998</v>
      </c>
      <c r="Z104" s="122">
        <v>299.32900000000001</v>
      </c>
      <c r="AA104" s="122">
        <v>305.35399999999998</v>
      </c>
      <c r="AB104" s="122">
        <v>311.5</v>
      </c>
      <c r="AC104" s="122">
        <v>5839.1</v>
      </c>
      <c r="AD104" s="122">
        <v>5809.9</v>
      </c>
      <c r="AE104" s="122">
        <v>5780.85</v>
      </c>
      <c r="AF104" s="122">
        <v>5751.95</v>
      </c>
      <c r="AG104" s="122">
        <v>5723.19</v>
      </c>
      <c r="AH104" s="122"/>
      <c r="AI104" s="122"/>
      <c r="AJ104" s="122"/>
      <c r="AK104" s="122"/>
      <c r="AL104" s="122"/>
      <c r="AM104" s="122"/>
      <c r="AN104" s="122"/>
      <c r="AO104" s="122"/>
      <c r="AP104" s="122"/>
      <c r="AQ104" s="122"/>
      <c r="AR104" s="122"/>
      <c r="AS104" s="122"/>
      <c r="AT104" s="122"/>
      <c r="AU104" s="122"/>
      <c r="AV104" s="122"/>
      <c r="AW104" s="122"/>
      <c r="AX104" s="122"/>
      <c r="AY104" s="122"/>
      <c r="AZ104" s="122"/>
      <c r="BA104" s="122"/>
      <c r="BB104" s="122"/>
      <c r="BC104" s="122"/>
      <c r="BD104" s="122"/>
      <c r="BE104" s="122"/>
      <c r="BF104" s="122"/>
      <c r="BG104" s="122"/>
      <c r="BH104" s="122"/>
      <c r="BI104" s="122"/>
      <c r="BJ104" s="122"/>
      <c r="BK104" s="122"/>
      <c r="BL104" s="122"/>
      <c r="BM104" s="122"/>
      <c r="BN104" s="122"/>
      <c r="BO104" s="122"/>
      <c r="BP104" s="122"/>
      <c r="BQ104" s="122"/>
      <c r="BR104" s="122"/>
      <c r="BS104" s="122"/>
      <c r="BT104" s="122"/>
      <c r="BU104" s="122"/>
      <c r="BV104" s="122"/>
      <c r="BW104" s="122"/>
      <c r="BX104" s="122"/>
      <c r="BY104" s="122"/>
      <c r="BZ104" s="122"/>
      <c r="CA104" s="122"/>
      <c r="CB104" s="122"/>
      <c r="CC104" s="122"/>
      <c r="CD104" s="122"/>
      <c r="CE104" s="122"/>
      <c r="CF104" s="122"/>
      <c r="CG104" s="122"/>
      <c r="CH104" s="122"/>
      <c r="CI104" s="122"/>
      <c r="CJ104" s="122"/>
      <c r="CK104" s="122"/>
      <c r="CL104" s="122"/>
      <c r="CM104" s="122"/>
      <c r="CN104" s="122"/>
      <c r="CO104" s="122"/>
      <c r="CP104" s="122"/>
      <c r="CQ104" s="122"/>
      <c r="CR104" s="122"/>
      <c r="CS104" s="122"/>
      <c r="CT104" s="122"/>
      <c r="CU104" s="122"/>
      <c r="CV104" s="122"/>
      <c r="CW104" s="122"/>
      <c r="CX104" s="122"/>
    </row>
    <row r="105" spans="2:102" x14ac:dyDescent="0.2">
      <c r="H105" s="122">
        <v>1782.99</v>
      </c>
      <c r="I105" s="122">
        <v>1818.65</v>
      </c>
      <c r="J105" s="122">
        <v>1855.02</v>
      </c>
      <c r="K105" s="122">
        <v>1892.12</v>
      </c>
      <c r="L105" s="122">
        <v>1929.96</v>
      </c>
      <c r="M105" s="122">
        <v>1968.56</v>
      </c>
      <c r="N105" s="122">
        <v>2007.79</v>
      </c>
      <c r="O105" s="122">
        <v>2047.77</v>
      </c>
      <c r="P105" s="122">
        <v>2088.5500000000002</v>
      </c>
      <c r="Q105" s="122">
        <v>2130.15</v>
      </c>
      <c r="R105" s="122">
        <v>2172.5700000000002</v>
      </c>
      <c r="S105" s="122">
        <v>2215.84</v>
      </c>
      <c r="T105" s="122">
        <v>2259.9699999999998</v>
      </c>
      <c r="U105" s="122">
        <v>2304.98</v>
      </c>
      <c r="V105" s="122">
        <v>2350.89</v>
      </c>
      <c r="W105" s="122">
        <v>2397.71</v>
      </c>
      <c r="X105" s="122">
        <v>2445.4699999999998</v>
      </c>
      <c r="Y105" s="122">
        <v>2494.17</v>
      </c>
      <c r="Z105" s="122">
        <v>2543.85</v>
      </c>
      <c r="AA105" s="122">
        <v>2594.52</v>
      </c>
      <c r="AB105" s="122">
        <v>2646.2</v>
      </c>
      <c r="AC105" s="122">
        <v>2698.91</v>
      </c>
      <c r="AD105" s="122">
        <v>2752.66</v>
      </c>
      <c r="AE105" s="122">
        <v>2807.49</v>
      </c>
      <c r="AF105" s="122">
        <v>2863.41</v>
      </c>
      <c r="AG105" s="122">
        <v>2920.45</v>
      </c>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c r="BV105" s="122"/>
      <c r="BW105" s="122"/>
      <c r="BX105" s="122"/>
      <c r="BY105" s="122"/>
      <c r="BZ105" s="122"/>
      <c r="CA105" s="122"/>
      <c r="CB105" s="122"/>
      <c r="CC105" s="122"/>
      <c r="CD105" s="122"/>
      <c r="CE105" s="122"/>
      <c r="CF105" s="122"/>
      <c r="CG105" s="122"/>
      <c r="CH105" s="122"/>
      <c r="CI105" s="122"/>
      <c r="CJ105" s="122"/>
      <c r="CK105" s="122"/>
      <c r="CL105" s="122"/>
      <c r="CM105" s="122"/>
      <c r="CN105" s="122"/>
      <c r="CO105" s="122"/>
      <c r="CP105" s="122"/>
      <c r="CQ105" s="122"/>
      <c r="CR105" s="122"/>
      <c r="CS105" s="122"/>
      <c r="CT105" s="122"/>
      <c r="CU105" s="122"/>
      <c r="CV105" s="122"/>
      <c r="CW105" s="122"/>
      <c r="CX105" s="122"/>
    </row>
    <row r="114" spans="4:34" x14ac:dyDescent="0.2">
      <c r="D114" s="41"/>
      <c r="E114" s="41"/>
      <c r="F114" s="41"/>
      <c r="G114" s="41"/>
    </row>
    <row r="115" spans="4:34" x14ac:dyDescent="0.2">
      <c r="D115" s="41"/>
      <c r="E115" s="41"/>
      <c r="F115" s="41"/>
      <c r="G115" s="41"/>
    </row>
    <row r="116" spans="4:34" x14ac:dyDescent="0.2">
      <c r="D116" s="41"/>
      <c r="E116" s="41"/>
      <c r="F116" s="41"/>
      <c r="G116" s="41"/>
    </row>
    <row r="117" spans="4:34" x14ac:dyDescent="0.2">
      <c r="D117" s="41"/>
      <c r="E117" s="41"/>
      <c r="F117" s="41"/>
      <c r="G117" s="41"/>
    </row>
    <row r="118" spans="4:34" x14ac:dyDescent="0.2">
      <c r="D118" s="41"/>
      <c r="E118" s="41"/>
      <c r="F118" s="41"/>
      <c r="G118" s="41"/>
    </row>
    <row r="119" spans="4:34" x14ac:dyDescent="0.2">
      <c r="D119" s="41"/>
      <c r="E119" s="41"/>
      <c r="F119" s="41"/>
      <c r="G119" s="41"/>
    </row>
    <row r="120" spans="4:34" x14ac:dyDescent="0.2">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row>
    <row r="121" spans="4:34" x14ac:dyDescent="0.2">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row>
    <row r="122" spans="4:34" x14ac:dyDescent="0.2">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row>
    <row r="123" spans="4:34" x14ac:dyDescent="0.2">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row>
    <row r="124" spans="4:34" x14ac:dyDescent="0.2">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row>
    <row r="125" spans="4:34" x14ac:dyDescent="0.2">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row>
    <row r="126" spans="4:34" x14ac:dyDescent="0.2">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row>
    <row r="127" spans="4:34" x14ac:dyDescent="0.2">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row>
    <row r="128" spans="4:34" x14ac:dyDescent="0.2">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row>
    <row r="129" spans="4:34" x14ac:dyDescent="0.2">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row>
    <row r="130" spans="4:34" x14ac:dyDescent="0.2">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row>
    <row r="131" spans="4:34" x14ac:dyDescent="0.2">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row>
    <row r="132" spans="4:34" x14ac:dyDescent="0.2">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row>
    <row r="133" spans="4:34" x14ac:dyDescent="0.2">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row>
    <row r="134" spans="4:34" x14ac:dyDescent="0.2">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row>
    <row r="135" spans="4:34" x14ac:dyDescent="0.2">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row>
    <row r="136" spans="4:34" x14ac:dyDescent="0.2">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row>
    <row r="137" spans="4:34" x14ac:dyDescent="0.2">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row>
    <row r="138" spans="4:34" x14ac:dyDescent="0.2">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row>
    <row r="139" spans="4:34" x14ac:dyDescent="0.2">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row>
    <row r="140" spans="4:34" x14ac:dyDescent="0.2">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row>
    <row r="141" spans="4:34" x14ac:dyDescent="0.2">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row>
    <row r="142" spans="4:34" x14ac:dyDescent="0.2">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row>
    <row r="143" spans="4:34" x14ac:dyDescent="0.2">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row>
    <row r="144" spans="4:34" x14ac:dyDescent="0.2">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row>
    <row r="145" spans="8:34" x14ac:dyDescent="0.2">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row>
    <row r="146" spans="8:34" x14ac:dyDescent="0.2">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row>
    <row r="147" spans="8:34" x14ac:dyDescent="0.2">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row>
    <row r="148" spans="8:34" x14ac:dyDescent="0.2">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row>
    <row r="149" spans="8:34" x14ac:dyDescent="0.2">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row>
    <row r="150" spans="8:34" x14ac:dyDescent="0.2">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row>
  </sheetData>
  <mergeCells count="1">
    <mergeCell ref="F56:G56"/>
  </mergeCells>
  <phoneticPr fontId="0" type="noConversion"/>
  <conditionalFormatting sqref="C61 C73">
    <cfRule type="expression" dxfId="8" priority="14" stopIfTrue="1">
      <formula>$E$61="Fixed"</formula>
    </cfRule>
  </conditionalFormatting>
  <conditionalFormatting sqref="C62">
    <cfRule type="expression" dxfId="7" priority="16" stopIfTrue="1">
      <formula>$E$62="Fixed"</formula>
    </cfRule>
  </conditionalFormatting>
  <conditionalFormatting sqref="C71">
    <cfRule type="expression" dxfId="6" priority="17" stopIfTrue="1">
      <formula>#REF!="Fixed"</formula>
    </cfRule>
  </conditionalFormatting>
  <conditionalFormatting sqref="C72">
    <cfRule type="expression" dxfId="5" priority="18" stopIfTrue="1">
      <formula>#REF!="Fixed"</formula>
    </cfRule>
  </conditionalFormatting>
  <conditionalFormatting sqref="C70">
    <cfRule type="expression" dxfId="4" priority="23" stopIfTrue="1">
      <formula>#REF!="Fixed"</formula>
    </cfRule>
  </conditionalFormatting>
  <conditionalFormatting sqref="C75">
    <cfRule type="expression" dxfId="3" priority="24" stopIfTrue="1">
      <formula>$I$82="Fixed"</formula>
    </cfRule>
  </conditionalFormatting>
  <conditionalFormatting sqref="C76">
    <cfRule type="expression" dxfId="2" priority="25" stopIfTrue="1">
      <formula>$I$83="Fixed"</formula>
    </cfRule>
  </conditionalFormatting>
  <conditionalFormatting sqref="C77">
    <cfRule type="expression" dxfId="1" priority="26" stopIfTrue="1">
      <formula>$I$84="Fixed"</formula>
    </cfRule>
  </conditionalFormatting>
  <conditionalFormatting sqref="C78">
    <cfRule type="expression" dxfId="0" priority="27" stopIfTrue="1">
      <formula>$I$85="Fixed"</formula>
    </cfRule>
  </conditionalFormatting>
  <dataValidations count="3">
    <dataValidation type="list" allowBlank="1" showInputMessage="1" showErrorMessage="1" sqref="C91:C92">
      <formula1>"No Depreciation,5-yr MACRS,Straight Line,Custom,N/A"</formula1>
    </dataValidation>
    <dataValidation type="list" allowBlank="1" showInputMessage="1" showErrorMessage="1" sqref="C93:C94">
      <formula1>"Yes,No"</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C43"/>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U142"/>
  <sheetViews>
    <sheetView zoomScaleNormal="100" workbookViewId="0">
      <pane xSplit="1" ySplit="2" topLeftCell="B18" activePane="bottomRight" state="frozen"/>
      <selection pane="topRight" activeCell="C1" sqref="C1"/>
      <selection pane="bottomLeft" activeCell="A7" sqref="A7"/>
      <selection pane="bottomRight" activeCell="B35" sqref="B35"/>
    </sheetView>
  </sheetViews>
  <sheetFormatPr defaultRowHeight="12.75" x14ac:dyDescent="0.2"/>
  <cols>
    <col min="1" max="1" width="54.42578125" customWidth="1"/>
    <col min="2" max="102" width="15.7109375" customWidth="1"/>
  </cols>
  <sheetData>
    <row r="1" spans="1:102" ht="21" thickBot="1" x14ac:dyDescent="0.4">
      <c r="A1" s="153" t="s">
        <v>141</v>
      </c>
      <c r="B1" s="10"/>
      <c r="C1" s="11"/>
      <c r="D1" s="94"/>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2"/>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row>
    <row r="2" spans="1:102" x14ac:dyDescent="0.2">
      <c r="A2" s="13" t="s">
        <v>0</v>
      </c>
      <c r="B2" s="14">
        <v>0</v>
      </c>
      <c r="C2" s="14">
        <f t="shared" ref="C2:AH2" si="0">IF(( (COLUMN(C1) - COLUMN($B1)) &lt;= analysis_period), (COLUMN(C1) - COLUMN($B1)), "")</f>
        <v>1</v>
      </c>
      <c r="D2" s="14">
        <f t="shared" si="0"/>
        <v>2</v>
      </c>
      <c r="E2" s="14">
        <f t="shared" si="0"/>
        <v>3</v>
      </c>
      <c r="F2" s="14">
        <f t="shared" si="0"/>
        <v>4</v>
      </c>
      <c r="G2" s="14">
        <f t="shared" si="0"/>
        <v>5</v>
      </c>
      <c r="H2" s="14">
        <f t="shared" si="0"/>
        <v>6</v>
      </c>
      <c r="I2" s="14">
        <f t="shared" si="0"/>
        <v>7</v>
      </c>
      <c r="J2" s="14">
        <f t="shared" si="0"/>
        <v>8</v>
      </c>
      <c r="K2" s="14">
        <f t="shared" si="0"/>
        <v>9</v>
      </c>
      <c r="L2" s="14">
        <f t="shared" si="0"/>
        <v>10</v>
      </c>
      <c r="M2" s="14">
        <f t="shared" si="0"/>
        <v>11</v>
      </c>
      <c r="N2" s="14">
        <f t="shared" si="0"/>
        <v>12</v>
      </c>
      <c r="O2" s="14">
        <f t="shared" si="0"/>
        <v>13</v>
      </c>
      <c r="P2" s="14">
        <f t="shared" si="0"/>
        <v>14</v>
      </c>
      <c r="Q2" s="14">
        <f t="shared" si="0"/>
        <v>15</v>
      </c>
      <c r="R2" s="14">
        <f t="shared" si="0"/>
        <v>16</v>
      </c>
      <c r="S2" s="14">
        <f t="shared" si="0"/>
        <v>17</v>
      </c>
      <c r="T2" s="14">
        <f t="shared" si="0"/>
        <v>18</v>
      </c>
      <c r="U2" s="14">
        <f t="shared" si="0"/>
        <v>19</v>
      </c>
      <c r="V2" s="14">
        <f t="shared" si="0"/>
        <v>20</v>
      </c>
      <c r="W2" s="14">
        <f t="shared" si="0"/>
        <v>21</v>
      </c>
      <c r="X2" s="14">
        <f t="shared" si="0"/>
        <v>22</v>
      </c>
      <c r="Y2" s="14">
        <f t="shared" si="0"/>
        <v>23</v>
      </c>
      <c r="Z2" s="14">
        <f t="shared" si="0"/>
        <v>24</v>
      </c>
      <c r="AA2" s="14">
        <f t="shared" si="0"/>
        <v>25</v>
      </c>
      <c r="AB2" s="14" t="str">
        <f t="shared" si="0"/>
        <v/>
      </c>
      <c r="AC2" s="14" t="str">
        <f t="shared" si="0"/>
        <v/>
      </c>
      <c r="AD2" s="14" t="str">
        <f t="shared" si="0"/>
        <v/>
      </c>
      <c r="AE2" s="14" t="str">
        <f t="shared" si="0"/>
        <v/>
      </c>
      <c r="AF2" s="14" t="str">
        <f t="shared" si="0"/>
        <v/>
      </c>
      <c r="AG2" s="14" t="str">
        <f t="shared" si="0"/>
        <v/>
      </c>
      <c r="AH2" s="14" t="str">
        <f t="shared" si="0"/>
        <v/>
      </c>
      <c r="AI2" s="14" t="str">
        <f t="shared" ref="AI2:BN2" si="1">IF(( (COLUMN(AI1) - COLUMN($B1)) &lt;= analysis_period), (COLUMN(AI1) - COLUMN($B1)), "")</f>
        <v/>
      </c>
      <c r="AJ2" s="14" t="str">
        <f t="shared" si="1"/>
        <v/>
      </c>
      <c r="AK2" s="14" t="str">
        <f t="shared" si="1"/>
        <v/>
      </c>
      <c r="AL2" s="14" t="str">
        <f t="shared" si="1"/>
        <v/>
      </c>
      <c r="AM2" s="14" t="str">
        <f t="shared" si="1"/>
        <v/>
      </c>
      <c r="AN2" s="14" t="str">
        <f t="shared" si="1"/>
        <v/>
      </c>
      <c r="AO2" s="14" t="str">
        <f t="shared" si="1"/>
        <v/>
      </c>
      <c r="AP2" s="14" t="str">
        <f t="shared" si="1"/>
        <v/>
      </c>
      <c r="AQ2" s="14" t="str">
        <f t="shared" si="1"/>
        <v/>
      </c>
      <c r="AR2" s="14" t="str">
        <f t="shared" si="1"/>
        <v/>
      </c>
      <c r="AS2" s="14" t="str">
        <f t="shared" si="1"/>
        <v/>
      </c>
      <c r="AT2" s="14" t="str">
        <f t="shared" si="1"/>
        <v/>
      </c>
      <c r="AU2" s="14" t="str">
        <f t="shared" si="1"/>
        <v/>
      </c>
      <c r="AV2" s="14" t="str">
        <f t="shared" si="1"/>
        <v/>
      </c>
      <c r="AW2" s="14" t="str">
        <f t="shared" si="1"/>
        <v/>
      </c>
      <c r="AX2" s="14" t="str">
        <f t="shared" si="1"/>
        <v/>
      </c>
      <c r="AY2" s="14" t="str">
        <f t="shared" si="1"/>
        <v/>
      </c>
      <c r="AZ2" s="14" t="str">
        <f t="shared" si="1"/>
        <v/>
      </c>
      <c r="BA2" s="14" t="str">
        <f t="shared" si="1"/>
        <v/>
      </c>
      <c r="BB2" s="14" t="str">
        <f t="shared" si="1"/>
        <v/>
      </c>
      <c r="BC2" s="14" t="str">
        <f t="shared" si="1"/>
        <v/>
      </c>
      <c r="BD2" s="14" t="str">
        <f t="shared" si="1"/>
        <v/>
      </c>
      <c r="BE2" s="14" t="str">
        <f t="shared" si="1"/>
        <v/>
      </c>
      <c r="BF2" s="14" t="str">
        <f t="shared" si="1"/>
        <v/>
      </c>
      <c r="BG2" s="14" t="str">
        <f t="shared" si="1"/>
        <v/>
      </c>
      <c r="BH2" s="14" t="str">
        <f t="shared" si="1"/>
        <v/>
      </c>
      <c r="BI2" s="14" t="str">
        <f t="shared" si="1"/>
        <v/>
      </c>
      <c r="BJ2" s="14" t="str">
        <f t="shared" si="1"/>
        <v/>
      </c>
      <c r="BK2" s="14" t="str">
        <f t="shared" si="1"/>
        <v/>
      </c>
      <c r="BL2" s="14" t="str">
        <f t="shared" si="1"/>
        <v/>
      </c>
      <c r="BM2" s="14" t="str">
        <f t="shared" si="1"/>
        <v/>
      </c>
      <c r="BN2" s="14" t="str">
        <f t="shared" si="1"/>
        <v/>
      </c>
      <c r="BO2" s="14" t="str">
        <f t="shared" ref="BO2:CT2" si="2">IF(( (COLUMN(BO1) - COLUMN($B1)) &lt;= analysis_period), (COLUMN(BO1) - COLUMN($B1)), "")</f>
        <v/>
      </c>
      <c r="BP2" s="14" t="str">
        <f t="shared" si="2"/>
        <v/>
      </c>
      <c r="BQ2" s="14" t="str">
        <f t="shared" si="2"/>
        <v/>
      </c>
      <c r="BR2" s="14" t="str">
        <f t="shared" si="2"/>
        <v/>
      </c>
      <c r="BS2" s="14" t="str">
        <f t="shared" si="2"/>
        <v/>
      </c>
      <c r="BT2" s="14" t="str">
        <f t="shared" si="2"/>
        <v/>
      </c>
      <c r="BU2" s="14" t="str">
        <f t="shared" si="2"/>
        <v/>
      </c>
      <c r="BV2" s="14" t="str">
        <f t="shared" si="2"/>
        <v/>
      </c>
      <c r="BW2" s="14" t="str">
        <f t="shared" si="2"/>
        <v/>
      </c>
      <c r="BX2" s="14" t="str">
        <f t="shared" si="2"/>
        <v/>
      </c>
      <c r="BY2" s="14" t="str">
        <f t="shared" si="2"/>
        <v/>
      </c>
      <c r="BZ2" s="14" t="str">
        <f t="shared" si="2"/>
        <v/>
      </c>
      <c r="CA2" s="14" t="str">
        <f t="shared" si="2"/>
        <v/>
      </c>
      <c r="CB2" s="14" t="str">
        <f t="shared" si="2"/>
        <v/>
      </c>
      <c r="CC2" s="14" t="str">
        <f t="shared" si="2"/>
        <v/>
      </c>
      <c r="CD2" s="14" t="str">
        <f t="shared" si="2"/>
        <v/>
      </c>
      <c r="CE2" s="14" t="str">
        <f t="shared" si="2"/>
        <v/>
      </c>
      <c r="CF2" s="14" t="str">
        <f t="shared" si="2"/>
        <v/>
      </c>
      <c r="CG2" s="14" t="str">
        <f t="shared" si="2"/>
        <v/>
      </c>
      <c r="CH2" s="14" t="str">
        <f t="shared" si="2"/>
        <v/>
      </c>
      <c r="CI2" s="14" t="str">
        <f t="shared" si="2"/>
        <v/>
      </c>
      <c r="CJ2" s="14" t="str">
        <f t="shared" si="2"/>
        <v/>
      </c>
      <c r="CK2" s="14" t="str">
        <f t="shared" si="2"/>
        <v/>
      </c>
      <c r="CL2" s="14" t="str">
        <f t="shared" si="2"/>
        <v/>
      </c>
      <c r="CM2" s="14" t="str">
        <f t="shared" si="2"/>
        <v/>
      </c>
      <c r="CN2" s="14" t="str">
        <f t="shared" si="2"/>
        <v/>
      </c>
      <c r="CO2" s="14" t="str">
        <f t="shared" si="2"/>
        <v/>
      </c>
      <c r="CP2" s="14" t="str">
        <f t="shared" si="2"/>
        <v/>
      </c>
      <c r="CQ2" s="14" t="str">
        <f t="shared" si="2"/>
        <v/>
      </c>
      <c r="CR2" s="14" t="str">
        <f t="shared" si="2"/>
        <v/>
      </c>
      <c r="CS2" s="14" t="str">
        <f t="shared" si="2"/>
        <v/>
      </c>
      <c r="CT2" s="14" t="str">
        <f t="shared" si="2"/>
        <v/>
      </c>
      <c r="CU2" s="14" t="str">
        <f>IF(( (COLUMN(CU1) - COLUMN($B1)) &lt;= analysis_period), (COLUMN(CU1) - COLUMN($B1)), "")</f>
        <v/>
      </c>
      <c r="CV2" s="14" t="str">
        <f>IF(( (COLUMN(CV1) - COLUMN($B1)) &lt;= analysis_period), (COLUMN(CV1) - COLUMN($B1)), "")</f>
        <v/>
      </c>
      <c r="CW2" s="14" t="str">
        <f>IF(( (COLUMN(CW1) - COLUMN($B1)) &lt;= analysis_period), (COLUMN(CW1) - COLUMN($B1)), "")</f>
        <v/>
      </c>
      <c r="CX2" s="14" t="str">
        <f>IF(( (COLUMN(CX1) - COLUMN($B1)) &lt;= analysis_period), (COLUMN(CX1) - COLUMN($B1)), "")</f>
        <v/>
      </c>
    </row>
    <row r="3" spans="1:102" x14ac:dyDescent="0.2">
      <c r="A3" s="123" t="s">
        <v>176</v>
      </c>
      <c r="B3" s="152">
        <f t="array" ref="B3:CX3">'Inputs and Outputs'!C104:CY104</f>
        <v>0</v>
      </c>
      <c r="C3" s="152">
        <v>0</v>
      </c>
      <c r="D3" s="152">
        <v>0</v>
      </c>
      <c r="E3" s="152">
        <v>0</v>
      </c>
      <c r="F3" s="152">
        <v>0</v>
      </c>
      <c r="G3" s="152">
        <v>209.15</v>
      </c>
      <c r="H3" s="152">
        <v>213.35499999999999</v>
      </c>
      <c r="I3" s="152">
        <v>217.64500000000001</v>
      </c>
      <c r="J3" s="152">
        <v>222.02199999999999</v>
      </c>
      <c r="K3" s="152">
        <v>226.48599999999999</v>
      </c>
      <c r="L3" s="152">
        <v>231.041</v>
      </c>
      <c r="M3" s="152">
        <v>235.68799999999999</v>
      </c>
      <c r="N3" s="152">
        <v>240.428</v>
      </c>
      <c r="O3" s="152">
        <v>245.26400000000001</v>
      </c>
      <c r="P3" s="152">
        <v>250.19800000000001</v>
      </c>
      <c r="Q3" s="152">
        <v>255.23099999999999</v>
      </c>
      <c r="R3" s="152">
        <v>260.36599999999999</v>
      </c>
      <c r="S3" s="152">
        <v>265.60399999999998</v>
      </c>
      <c r="T3" s="152">
        <v>270.94799999999998</v>
      </c>
      <c r="U3" s="152">
        <v>276.39999999999998</v>
      </c>
      <c r="V3" s="152">
        <v>281.96100000000001</v>
      </c>
      <c r="W3" s="152">
        <v>287.63499999999999</v>
      </c>
      <c r="X3" s="152">
        <v>293.42399999999998</v>
      </c>
      <c r="Y3" s="152">
        <v>299.32900000000001</v>
      </c>
      <c r="Z3" s="152">
        <v>305.35399999999998</v>
      </c>
      <c r="AA3" s="152">
        <v>311.5</v>
      </c>
      <c r="AB3" s="152">
        <v>5839.1</v>
      </c>
      <c r="AC3" s="152">
        <v>5809.9</v>
      </c>
      <c r="AD3" s="152">
        <v>5780.85</v>
      </c>
      <c r="AE3" s="152">
        <v>5751.95</v>
      </c>
      <c r="AF3" s="152">
        <v>5723.19</v>
      </c>
      <c r="AG3" s="152">
        <v>0</v>
      </c>
      <c r="AH3" s="152">
        <v>0</v>
      </c>
      <c r="AI3" s="152">
        <v>0</v>
      </c>
      <c r="AJ3" s="152">
        <v>0</v>
      </c>
      <c r="AK3" s="152">
        <v>0</v>
      </c>
      <c r="AL3" s="152">
        <v>0</v>
      </c>
      <c r="AM3" s="152">
        <v>0</v>
      </c>
      <c r="AN3" s="152">
        <v>0</v>
      </c>
      <c r="AO3" s="152">
        <v>0</v>
      </c>
      <c r="AP3" s="152">
        <v>0</v>
      </c>
      <c r="AQ3" s="152">
        <v>0</v>
      </c>
      <c r="AR3" s="152">
        <v>0</v>
      </c>
      <c r="AS3" s="152">
        <v>0</v>
      </c>
      <c r="AT3" s="152">
        <v>0</v>
      </c>
      <c r="AU3" s="152">
        <v>0</v>
      </c>
      <c r="AV3" s="152">
        <v>0</v>
      </c>
      <c r="AW3" s="152">
        <v>0</v>
      </c>
      <c r="AX3" s="152">
        <v>0</v>
      </c>
      <c r="AY3" s="152">
        <v>0</v>
      </c>
      <c r="AZ3" s="152">
        <v>0</v>
      </c>
      <c r="BA3" s="152">
        <v>0</v>
      </c>
      <c r="BB3" s="152">
        <v>0</v>
      </c>
      <c r="BC3" s="152">
        <v>0</v>
      </c>
      <c r="BD3" s="152">
        <v>0</v>
      </c>
      <c r="BE3" s="152">
        <v>0</v>
      </c>
      <c r="BF3" s="152">
        <v>0</v>
      </c>
      <c r="BG3" s="152">
        <v>0</v>
      </c>
      <c r="BH3" s="152">
        <v>0</v>
      </c>
      <c r="BI3" s="152">
        <v>0</v>
      </c>
      <c r="BJ3" s="152">
        <v>0</v>
      </c>
      <c r="BK3" s="152">
        <v>0</v>
      </c>
      <c r="BL3" s="152">
        <v>0</v>
      </c>
      <c r="BM3" s="152">
        <v>0</v>
      </c>
      <c r="BN3" s="152">
        <v>0</v>
      </c>
      <c r="BO3" s="152">
        <v>0</v>
      </c>
      <c r="BP3" s="152">
        <v>0</v>
      </c>
      <c r="BQ3" s="152">
        <v>0</v>
      </c>
      <c r="BR3" s="152">
        <v>0</v>
      </c>
      <c r="BS3" s="152">
        <v>0</v>
      </c>
      <c r="BT3" s="152">
        <v>0</v>
      </c>
      <c r="BU3" s="152">
        <v>0</v>
      </c>
      <c r="BV3" s="152">
        <v>0</v>
      </c>
      <c r="BW3" s="152">
        <v>0</v>
      </c>
      <c r="BX3" s="152">
        <v>0</v>
      </c>
      <c r="BY3" s="152">
        <v>0</v>
      </c>
      <c r="BZ3" s="152">
        <v>0</v>
      </c>
      <c r="CA3" s="152">
        <v>0</v>
      </c>
      <c r="CB3" s="152">
        <v>0</v>
      </c>
      <c r="CC3" s="152">
        <v>0</v>
      </c>
      <c r="CD3" s="152">
        <v>0</v>
      </c>
      <c r="CE3" s="152">
        <v>0</v>
      </c>
      <c r="CF3" s="152">
        <v>0</v>
      </c>
      <c r="CG3" s="152">
        <v>0</v>
      </c>
      <c r="CH3" s="152">
        <v>0</v>
      </c>
      <c r="CI3" s="152">
        <v>0</v>
      </c>
      <c r="CJ3" s="152">
        <v>0</v>
      </c>
      <c r="CK3" s="152">
        <v>0</v>
      </c>
      <c r="CL3" s="152">
        <v>0</v>
      </c>
      <c r="CM3" s="152">
        <v>0</v>
      </c>
      <c r="CN3" s="152">
        <v>0</v>
      </c>
      <c r="CO3" s="152">
        <v>0</v>
      </c>
      <c r="CP3" s="152">
        <v>0</v>
      </c>
      <c r="CQ3" s="152">
        <v>0</v>
      </c>
      <c r="CR3" s="152">
        <v>0</v>
      </c>
      <c r="CS3" s="152">
        <v>0</v>
      </c>
      <c r="CT3" s="152">
        <v>0</v>
      </c>
      <c r="CU3" s="152">
        <v>0</v>
      </c>
      <c r="CV3" s="152">
        <v>0</v>
      </c>
      <c r="CW3" s="152">
        <v>0</v>
      </c>
      <c r="CX3" s="152">
        <v>0</v>
      </c>
    </row>
    <row r="4" spans="1:102" x14ac:dyDescent="0.2">
      <c r="A4" s="124" t="s">
        <v>177</v>
      </c>
      <c r="B4" s="148">
        <f t="array" ref="B4:CX4">'Inputs and Outputs'!C105:CY105</f>
        <v>0</v>
      </c>
      <c r="C4" s="148">
        <v>0</v>
      </c>
      <c r="D4" s="148">
        <v>0</v>
      </c>
      <c r="E4" s="148">
        <v>0</v>
      </c>
      <c r="F4" s="148">
        <v>0</v>
      </c>
      <c r="G4" s="148">
        <v>1782.99</v>
      </c>
      <c r="H4" s="148">
        <v>1818.65</v>
      </c>
      <c r="I4" s="148">
        <v>1855.02</v>
      </c>
      <c r="J4" s="148">
        <v>1892.12</v>
      </c>
      <c r="K4" s="148">
        <v>1929.96</v>
      </c>
      <c r="L4" s="148">
        <v>1968.56</v>
      </c>
      <c r="M4" s="148">
        <v>2007.79</v>
      </c>
      <c r="N4" s="148">
        <v>2047.77</v>
      </c>
      <c r="O4" s="148">
        <v>2088.5500000000002</v>
      </c>
      <c r="P4" s="148">
        <v>2130.15</v>
      </c>
      <c r="Q4" s="148">
        <v>2172.5700000000002</v>
      </c>
      <c r="R4" s="148">
        <v>2215.84</v>
      </c>
      <c r="S4" s="148">
        <v>2259.9699999999998</v>
      </c>
      <c r="T4" s="148">
        <v>2304.98</v>
      </c>
      <c r="U4" s="148">
        <v>2350.89</v>
      </c>
      <c r="V4" s="148">
        <v>2397.71</v>
      </c>
      <c r="W4" s="148">
        <v>2445.4699999999998</v>
      </c>
      <c r="X4" s="148">
        <v>2494.17</v>
      </c>
      <c r="Y4" s="148">
        <v>2543.85</v>
      </c>
      <c r="Z4" s="148">
        <v>2594.52</v>
      </c>
      <c r="AA4" s="148">
        <v>2646.2</v>
      </c>
      <c r="AB4" s="148">
        <v>2698.91</v>
      </c>
      <c r="AC4" s="148">
        <v>2752.66</v>
      </c>
      <c r="AD4" s="148">
        <v>2807.49</v>
      </c>
      <c r="AE4" s="148">
        <v>2863.41</v>
      </c>
      <c r="AF4" s="148">
        <v>2920.45</v>
      </c>
      <c r="AG4" s="148">
        <v>0</v>
      </c>
      <c r="AH4" s="148">
        <v>0</v>
      </c>
      <c r="AI4" s="148">
        <v>0</v>
      </c>
      <c r="AJ4" s="148">
        <v>0</v>
      </c>
      <c r="AK4" s="148">
        <v>0</v>
      </c>
      <c r="AL4" s="148">
        <v>0</v>
      </c>
      <c r="AM4" s="148">
        <v>0</v>
      </c>
      <c r="AN4" s="148">
        <v>0</v>
      </c>
      <c r="AO4" s="148">
        <v>0</v>
      </c>
      <c r="AP4" s="148">
        <v>0</v>
      </c>
      <c r="AQ4" s="148">
        <v>0</v>
      </c>
      <c r="AR4" s="148">
        <v>0</v>
      </c>
      <c r="AS4" s="148">
        <v>0</v>
      </c>
      <c r="AT4" s="148">
        <v>0</v>
      </c>
      <c r="AU4" s="148">
        <v>0</v>
      </c>
      <c r="AV4" s="148">
        <v>0</v>
      </c>
      <c r="AW4" s="148">
        <v>0</v>
      </c>
      <c r="AX4" s="148">
        <v>0</v>
      </c>
      <c r="AY4" s="148">
        <v>0</v>
      </c>
      <c r="AZ4" s="148">
        <v>0</v>
      </c>
      <c r="BA4" s="148">
        <v>0</v>
      </c>
      <c r="BB4" s="148">
        <v>0</v>
      </c>
      <c r="BC4" s="148">
        <v>0</v>
      </c>
      <c r="BD4" s="148">
        <v>0</v>
      </c>
      <c r="BE4" s="148">
        <v>0</v>
      </c>
      <c r="BF4" s="148">
        <v>0</v>
      </c>
      <c r="BG4" s="148">
        <v>0</v>
      </c>
      <c r="BH4" s="148">
        <v>0</v>
      </c>
      <c r="BI4" s="148">
        <v>0</v>
      </c>
      <c r="BJ4" s="148">
        <v>0</v>
      </c>
      <c r="BK4" s="148">
        <v>0</v>
      </c>
      <c r="BL4" s="148">
        <v>0</v>
      </c>
      <c r="BM4" s="148">
        <v>0</v>
      </c>
      <c r="BN4" s="148">
        <v>0</v>
      </c>
      <c r="BO4" s="148">
        <v>0</v>
      </c>
      <c r="BP4" s="148">
        <v>0</v>
      </c>
      <c r="BQ4" s="148">
        <v>0</v>
      </c>
      <c r="BR4" s="148">
        <v>0</v>
      </c>
      <c r="BS4" s="148">
        <v>0</v>
      </c>
      <c r="BT4" s="148">
        <v>0</v>
      </c>
      <c r="BU4" s="148">
        <v>0</v>
      </c>
      <c r="BV4" s="148">
        <v>0</v>
      </c>
      <c r="BW4" s="148">
        <v>0</v>
      </c>
      <c r="BX4" s="148">
        <v>0</v>
      </c>
      <c r="BY4" s="148">
        <v>0</v>
      </c>
      <c r="BZ4" s="148">
        <v>0</v>
      </c>
      <c r="CA4" s="148">
        <v>0</v>
      </c>
      <c r="CB4" s="148">
        <v>0</v>
      </c>
      <c r="CC4" s="148">
        <v>0</v>
      </c>
      <c r="CD4" s="148">
        <v>0</v>
      </c>
      <c r="CE4" s="148">
        <v>0</v>
      </c>
      <c r="CF4" s="148">
        <v>0</v>
      </c>
      <c r="CG4" s="148">
        <v>0</v>
      </c>
      <c r="CH4" s="148">
        <v>0</v>
      </c>
      <c r="CI4" s="148">
        <v>0</v>
      </c>
      <c r="CJ4" s="148">
        <v>0</v>
      </c>
      <c r="CK4" s="148">
        <v>0</v>
      </c>
      <c r="CL4" s="148">
        <v>0</v>
      </c>
      <c r="CM4" s="148">
        <v>0</v>
      </c>
      <c r="CN4" s="148">
        <v>0</v>
      </c>
      <c r="CO4" s="148">
        <v>0</v>
      </c>
      <c r="CP4" s="148">
        <v>0</v>
      </c>
      <c r="CQ4" s="148">
        <v>0</v>
      </c>
      <c r="CR4" s="148">
        <v>0</v>
      </c>
      <c r="CS4" s="148">
        <v>0</v>
      </c>
      <c r="CT4" s="148">
        <v>0</v>
      </c>
      <c r="CU4" s="148">
        <v>0</v>
      </c>
      <c r="CV4" s="148">
        <v>0</v>
      </c>
      <c r="CW4" s="148">
        <v>0</v>
      </c>
      <c r="CX4" s="148">
        <v>0</v>
      </c>
    </row>
    <row r="5" spans="1:102" x14ac:dyDescent="0.2">
      <c r="A5" s="4"/>
      <c r="B5" s="1"/>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row>
    <row r="6" spans="1:102" x14ac:dyDescent="0.2">
      <c r="A6" s="128" t="s">
        <v>168</v>
      </c>
      <c r="B6" s="125"/>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c r="BP6" s="126"/>
      <c r="BQ6" s="126"/>
      <c r="BR6" s="126"/>
      <c r="BS6" s="126"/>
      <c r="BT6" s="126"/>
      <c r="BU6" s="126"/>
      <c r="BV6" s="126"/>
      <c r="BW6" s="126"/>
      <c r="BX6" s="126"/>
      <c r="BY6" s="126"/>
      <c r="BZ6" s="126"/>
      <c r="CA6" s="126"/>
      <c r="CB6" s="126"/>
      <c r="CC6" s="126"/>
      <c r="CD6" s="126"/>
      <c r="CE6" s="126"/>
      <c r="CF6" s="126"/>
      <c r="CG6" s="126"/>
      <c r="CH6" s="126"/>
      <c r="CI6" s="126"/>
      <c r="CJ6" s="126"/>
      <c r="CK6" s="126"/>
      <c r="CL6" s="126"/>
      <c r="CM6" s="126"/>
      <c r="CN6" s="126"/>
      <c r="CO6" s="126"/>
      <c r="CP6" s="126"/>
      <c r="CQ6" s="126"/>
      <c r="CR6" s="126"/>
      <c r="CS6" s="126"/>
      <c r="CT6" s="126"/>
      <c r="CU6" s="126"/>
      <c r="CV6" s="126"/>
      <c r="CW6" s="126"/>
      <c r="CX6" s="127"/>
    </row>
    <row r="7" spans="1:102" s="2" customFormat="1" x14ac:dyDescent="0.2">
      <c r="A7" s="123" t="s">
        <v>136</v>
      </c>
      <c r="B7" s="1"/>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row>
    <row r="8" spans="1:102" s="2" customFormat="1" x14ac:dyDescent="0.2">
      <c r="A8" s="129" t="s">
        <v>148</v>
      </c>
      <c r="B8" s="35"/>
      <c r="C8" s="36" t="e">
        <f t="shared" ref="C8:AH8" si="3">IF(ISNUMBER(outYear),inLumpOandM*(1+inInflationRate+inLumpOandMEsc)^B2,"")</f>
        <v>#NAME?</v>
      </c>
      <c r="D8" s="36" t="e">
        <f t="shared" si="3"/>
        <v>#NAME?</v>
      </c>
      <c r="E8" s="36" t="e">
        <f t="shared" si="3"/>
        <v>#NAME?</v>
      </c>
      <c r="F8" s="36" t="e">
        <f t="shared" si="3"/>
        <v>#NAME?</v>
      </c>
      <c r="G8" s="36" t="e">
        <f t="shared" si="3"/>
        <v>#NAME?</v>
      </c>
      <c r="H8" s="36" t="e">
        <f t="shared" si="3"/>
        <v>#NAME?</v>
      </c>
      <c r="I8" s="36" t="e">
        <f t="shared" si="3"/>
        <v>#NAME?</v>
      </c>
      <c r="J8" s="36" t="e">
        <f t="shared" si="3"/>
        <v>#NAME?</v>
      </c>
      <c r="K8" s="36" t="e">
        <f t="shared" si="3"/>
        <v>#NAME?</v>
      </c>
      <c r="L8" s="36" t="e">
        <f t="shared" si="3"/>
        <v>#NAME?</v>
      </c>
      <c r="M8" s="36" t="e">
        <f t="shared" si="3"/>
        <v>#NAME?</v>
      </c>
      <c r="N8" s="36" t="e">
        <f t="shared" si="3"/>
        <v>#NAME?</v>
      </c>
      <c r="O8" s="36" t="e">
        <f t="shared" si="3"/>
        <v>#NAME?</v>
      </c>
      <c r="P8" s="36" t="e">
        <f t="shared" si="3"/>
        <v>#NAME?</v>
      </c>
      <c r="Q8" s="36" t="e">
        <f t="shared" si="3"/>
        <v>#NAME?</v>
      </c>
      <c r="R8" s="36" t="e">
        <f t="shared" si="3"/>
        <v>#NAME?</v>
      </c>
      <c r="S8" s="36" t="e">
        <f t="shared" si="3"/>
        <v>#NAME?</v>
      </c>
      <c r="T8" s="36" t="e">
        <f t="shared" si="3"/>
        <v>#NAME?</v>
      </c>
      <c r="U8" s="36" t="e">
        <f t="shared" si="3"/>
        <v>#NAME?</v>
      </c>
      <c r="V8" s="36" t="e">
        <f t="shared" si="3"/>
        <v>#NAME?</v>
      </c>
      <c r="W8" s="36" t="e">
        <f t="shared" si="3"/>
        <v>#NAME?</v>
      </c>
      <c r="X8" s="36" t="e">
        <f t="shared" si="3"/>
        <v>#NAME?</v>
      </c>
      <c r="Y8" s="36" t="e">
        <f t="shared" si="3"/>
        <v>#NAME?</v>
      </c>
      <c r="Z8" s="36" t="e">
        <f t="shared" si="3"/>
        <v>#NAME?</v>
      </c>
      <c r="AA8" s="36" t="e">
        <f t="shared" si="3"/>
        <v>#NAME?</v>
      </c>
      <c r="AB8" s="36" t="str">
        <f t="shared" si="3"/>
        <v/>
      </c>
      <c r="AC8" s="36" t="str">
        <f t="shared" si="3"/>
        <v/>
      </c>
      <c r="AD8" s="36" t="str">
        <f t="shared" si="3"/>
        <v/>
      </c>
      <c r="AE8" s="36" t="str">
        <f t="shared" si="3"/>
        <v/>
      </c>
      <c r="AF8" s="36" t="str">
        <f t="shared" si="3"/>
        <v/>
      </c>
      <c r="AG8" s="36" t="str">
        <f t="shared" si="3"/>
        <v/>
      </c>
      <c r="AH8" s="36" t="str">
        <f t="shared" si="3"/>
        <v/>
      </c>
      <c r="AI8" s="36" t="str">
        <f t="shared" ref="AI8:BN8" si="4">IF(ISNUMBER(outYear),inLumpOandM*(1+inInflationRate+inLumpOandMEsc)^AH2,"")</f>
        <v/>
      </c>
      <c r="AJ8" s="36" t="str">
        <f t="shared" si="4"/>
        <v/>
      </c>
      <c r="AK8" s="36" t="str">
        <f t="shared" si="4"/>
        <v/>
      </c>
      <c r="AL8" s="36" t="str">
        <f t="shared" si="4"/>
        <v/>
      </c>
      <c r="AM8" s="36" t="str">
        <f t="shared" si="4"/>
        <v/>
      </c>
      <c r="AN8" s="36" t="str">
        <f t="shared" si="4"/>
        <v/>
      </c>
      <c r="AO8" s="36" t="str">
        <f t="shared" si="4"/>
        <v/>
      </c>
      <c r="AP8" s="36" t="str">
        <f t="shared" si="4"/>
        <v/>
      </c>
      <c r="AQ8" s="36" t="str">
        <f t="shared" si="4"/>
        <v/>
      </c>
      <c r="AR8" s="36" t="str">
        <f t="shared" si="4"/>
        <v/>
      </c>
      <c r="AS8" s="36" t="str">
        <f t="shared" si="4"/>
        <v/>
      </c>
      <c r="AT8" s="36" t="str">
        <f t="shared" si="4"/>
        <v/>
      </c>
      <c r="AU8" s="36" t="str">
        <f t="shared" si="4"/>
        <v/>
      </c>
      <c r="AV8" s="36" t="str">
        <f t="shared" si="4"/>
        <v/>
      </c>
      <c r="AW8" s="36" t="str">
        <f t="shared" si="4"/>
        <v/>
      </c>
      <c r="AX8" s="36" t="str">
        <f t="shared" si="4"/>
        <v/>
      </c>
      <c r="AY8" s="36" t="str">
        <f t="shared" si="4"/>
        <v/>
      </c>
      <c r="AZ8" s="36" t="str">
        <f t="shared" si="4"/>
        <v/>
      </c>
      <c r="BA8" s="36" t="str">
        <f t="shared" si="4"/>
        <v/>
      </c>
      <c r="BB8" s="36" t="str">
        <f t="shared" si="4"/>
        <v/>
      </c>
      <c r="BC8" s="36" t="str">
        <f t="shared" si="4"/>
        <v/>
      </c>
      <c r="BD8" s="36" t="str">
        <f t="shared" si="4"/>
        <v/>
      </c>
      <c r="BE8" s="36" t="str">
        <f t="shared" si="4"/>
        <v/>
      </c>
      <c r="BF8" s="36" t="str">
        <f t="shared" si="4"/>
        <v/>
      </c>
      <c r="BG8" s="36" t="str">
        <f t="shared" si="4"/>
        <v/>
      </c>
      <c r="BH8" s="36" t="str">
        <f t="shared" si="4"/>
        <v/>
      </c>
      <c r="BI8" s="36" t="str">
        <f t="shared" si="4"/>
        <v/>
      </c>
      <c r="BJ8" s="36" t="str">
        <f t="shared" si="4"/>
        <v/>
      </c>
      <c r="BK8" s="36" t="str">
        <f t="shared" si="4"/>
        <v/>
      </c>
      <c r="BL8" s="36" t="str">
        <f t="shared" si="4"/>
        <v/>
      </c>
      <c r="BM8" s="36" t="str">
        <f t="shared" si="4"/>
        <v/>
      </c>
      <c r="BN8" s="36" t="str">
        <f t="shared" si="4"/>
        <v/>
      </c>
      <c r="BO8" s="36" t="str">
        <f t="shared" ref="BO8:CX8" si="5">IF(ISNUMBER(outYear),inLumpOandM*(1+inInflationRate+inLumpOandMEsc)^BN2,"")</f>
        <v/>
      </c>
      <c r="BP8" s="36" t="str">
        <f t="shared" si="5"/>
        <v/>
      </c>
      <c r="BQ8" s="36" t="str">
        <f t="shared" si="5"/>
        <v/>
      </c>
      <c r="BR8" s="36" t="str">
        <f t="shared" si="5"/>
        <v/>
      </c>
      <c r="BS8" s="36" t="str">
        <f t="shared" si="5"/>
        <v/>
      </c>
      <c r="BT8" s="36" t="str">
        <f t="shared" si="5"/>
        <v/>
      </c>
      <c r="BU8" s="36" t="str">
        <f t="shared" si="5"/>
        <v/>
      </c>
      <c r="BV8" s="36" t="str">
        <f t="shared" si="5"/>
        <v/>
      </c>
      <c r="BW8" s="36" t="str">
        <f t="shared" si="5"/>
        <v/>
      </c>
      <c r="BX8" s="36" t="str">
        <f t="shared" si="5"/>
        <v/>
      </c>
      <c r="BY8" s="36" t="str">
        <f t="shared" si="5"/>
        <v/>
      </c>
      <c r="BZ8" s="36" t="str">
        <f t="shared" si="5"/>
        <v/>
      </c>
      <c r="CA8" s="36" t="str">
        <f t="shared" si="5"/>
        <v/>
      </c>
      <c r="CB8" s="36" t="str">
        <f t="shared" si="5"/>
        <v/>
      </c>
      <c r="CC8" s="36" t="str">
        <f t="shared" si="5"/>
        <v/>
      </c>
      <c r="CD8" s="36" t="str">
        <f t="shared" si="5"/>
        <v/>
      </c>
      <c r="CE8" s="36" t="str">
        <f t="shared" si="5"/>
        <v/>
      </c>
      <c r="CF8" s="36" t="str">
        <f t="shared" si="5"/>
        <v/>
      </c>
      <c r="CG8" s="36" t="str">
        <f t="shared" si="5"/>
        <v/>
      </c>
      <c r="CH8" s="36" t="str">
        <f t="shared" si="5"/>
        <v/>
      </c>
      <c r="CI8" s="36" t="str">
        <f t="shared" si="5"/>
        <v/>
      </c>
      <c r="CJ8" s="36" t="str">
        <f t="shared" si="5"/>
        <v/>
      </c>
      <c r="CK8" s="36" t="str">
        <f t="shared" si="5"/>
        <v/>
      </c>
      <c r="CL8" s="36" t="str">
        <f t="shared" si="5"/>
        <v/>
      </c>
      <c r="CM8" s="36" t="str">
        <f t="shared" si="5"/>
        <v/>
      </c>
      <c r="CN8" s="36" t="str">
        <f t="shared" si="5"/>
        <v/>
      </c>
      <c r="CO8" s="36" t="str">
        <f t="shared" si="5"/>
        <v/>
      </c>
      <c r="CP8" s="36" t="str">
        <f t="shared" si="5"/>
        <v/>
      </c>
      <c r="CQ8" s="36" t="str">
        <f t="shared" si="5"/>
        <v/>
      </c>
      <c r="CR8" s="36" t="str">
        <f t="shared" si="5"/>
        <v/>
      </c>
      <c r="CS8" s="36" t="str">
        <f t="shared" si="5"/>
        <v/>
      </c>
      <c r="CT8" s="36" t="str">
        <f t="shared" si="5"/>
        <v/>
      </c>
      <c r="CU8" s="36" t="str">
        <f t="shared" si="5"/>
        <v/>
      </c>
      <c r="CV8" s="36" t="str">
        <f t="shared" si="5"/>
        <v/>
      </c>
      <c r="CW8" s="36" t="str">
        <f t="shared" si="5"/>
        <v/>
      </c>
      <c r="CX8" s="36" t="str">
        <f t="shared" si="5"/>
        <v/>
      </c>
    </row>
    <row r="9" spans="1:102" s="2" customFormat="1" x14ac:dyDescent="0.2">
      <c r="A9" s="130" t="s">
        <v>137</v>
      </c>
      <c r="B9" s="35"/>
      <c r="C9" s="36">
        <v>0</v>
      </c>
      <c r="D9" s="36">
        <v>0</v>
      </c>
      <c r="E9" s="36">
        <v>0</v>
      </c>
      <c r="F9" s="36">
        <v>0</v>
      </c>
      <c r="G9" s="36">
        <v>0</v>
      </c>
      <c r="H9" s="36">
        <v>0</v>
      </c>
      <c r="I9" s="36">
        <v>0</v>
      </c>
      <c r="J9" s="36">
        <v>0</v>
      </c>
      <c r="K9" s="36">
        <v>0</v>
      </c>
      <c r="L9" s="36">
        <v>0</v>
      </c>
      <c r="M9" s="36">
        <v>0</v>
      </c>
      <c r="N9" s="36">
        <v>0</v>
      </c>
      <c r="O9" s="36">
        <v>0</v>
      </c>
      <c r="P9" s="36">
        <v>0</v>
      </c>
      <c r="Q9" s="36">
        <v>0</v>
      </c>
      <c r="R9" s="36">
        <v>0</v>
      </c>
      <c r="S9" s="36">
        <v>0</v>
      </c>
      <c r="T9" s="36">
        <v>0</v>
      </c>
      <c r="U9" s="36">
        <v>0</v>
      </c>
      <c r="V9" s="36">
        <v>0</v>
      </c>
      <c r="W9" s="36">
        <v>0</v>
      </c>
      <c r="X9" s="36">
        <v>0</v>
      </c>
      <c r="Y9" s="36">
        <v>0</v>
      </c>
      <c r="Z9" s="36">
        <v>0</v>
      </c>
      <c r="AA9" s="36">
        <v>0</v>
      </c>
      <c r="AB9" s="36">
        <v>0</v>
      </c>
      <c r="AC9" s="36">
        <v>0</v>
      </c>
      <c r="AD9" s="36">
        <v>0</v>
      </c>
      <c r="AE9" s="36">
        <v>0</v>
      </c>
      <c r="AF9" s="36">
        <v>0</v>
      </c>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row>
    <row r="10" spans="1:102" s="2" customFormat="1" x14ac:dyDescent="0.2">
      <c r="A10" s="129" t="s">
        <v>149</v>
      </c>
      <c r="B10" s="35"/>
      <c r="C10" s="36" t="e">
        <f t="shared" ref="C10:AH10" si="6">IF(ISNUMBER(outYear),inFixedOandM*(1+inInflationRate+inFixedOandMEsc)^B2*system_capacity,"")</f>
        <v>#NAME?</v>
      </c>
      <c r="D10" s="36" t="e">
        <f t="shared" si="6"/>
        <v>#NAME?</v>
      </c>
      <c r="E10" s="36" t="e">
        <f t="shared" si="6"/>
        <v>#NAME?</v>
      </c>
      <c r="F10" s="36" t="e">
        <f t="shared" si="6"/>
        <v>#NAME?</v>
      </c>
      <c r="G10" s="36" t="e">
        <f t="shared" si="6"/>
        <v>#NAME?</v>
      </c>
      <c r="H10" s="36" t="e">
        <f t="shared" si="6"/>
        <v>#NAME?</v>
      </c>
      <c r="I10" s="36" t="e">
        <f t="shared" si="6"/>
        <v>#NAME?</v>
      </c>
      <c r="J10" s="36" t="e">
        <f t="shared" si="6"/>
        <v>#NAME?</v>
      </c>
      <c r="K10" s="36" t="e">
        <f t="shared" si="6"/>
        <v>#NAME?</v>
      </c>
      <c r="L10" s="36" t="e">
        <f t="shared" si="6"/>
        <v>#NAME?</v>
      </c>
      <c r="M10" s="36" t="e">
        <f t="shared" si="6"/>
        <v>#NAME?</v>
      </c>
      <c r="N10" s="36" t="e">
        <f t="shared" si="6"/>
        <v>#NAME?</v>
      </c>
      <c r="O10" s="36" t="e">
        <f t="shared" si="6"/>
        <v>#NAME?</v>
      </c>
      <c r="P10" s="36" t="e">
        <f t="shared" si="6"/>
        <v>#NAME?</v>
      </c>
      <c r="Q10" s="36" t="e">
        <f t="shared" si="6"/>
        <v>#NAME?</v>
      </c>
      <c r="R10" s="36" t="e">
        <f t="shared" si="6"/>
        <v>#NAME?</v>
      </c>
      <c r="S10" s="36" t="e">
        <f t="shared" si="6"/>
        <v>#NAME?</v>
      </c>
      <c r="T10" s="36" t="e">
        <f t="shared" si="6"/>
        <v>#NAME?</v>
      </c>
      <c r="U10" s="36" t="e">
        <f t="shared" si="6"/>
        <v>#NAME?</v>
      </c>
      <c r="V10" s="36" t="e">
        <f t="shared" si="6"/>
        <v>#NAME?</v>
      </c>
      <c r="W10" s="36" t="e">
        <f t="shared" si="6"/>
        <v>#NAME?</v>
      </c>
      <c r="X10" s="36" t="e">
        <f t="shared" si="6"/>
        <v>#NAME?</v>
      </c>
      <c r="Y10" s="36" t="e">
        <f t="shared" si="6"/>
        <v>#NAME?</v>
      </c>
      <c r="Z10" s="36" t="e">
        <f t="shared" si="6"/>
        <v>#NAME?</v>
      </c>
      <c r="AA10" s="36" t="e">
        <f t="shared" si="6"/>
        <v>#NAME?</v>
      </c>
      <c r="AB10" s="36" t="str">
        <f t="shared" si="6"/>
        <v/>
      </c>
      <c r="AC10" s="36" t="str">
        <f t="shared" si="6"/>
        <v/>
      </c>
      <c r="AD10" s="36" t="str">
        <f t="shared" si="6"/>
        <v/>
      </c>
      <c r="AE10" s="36" t="str">
        <f t="shared" si="6"/>
        <v/>
      </c>
      <c r="AF10" s="36" t="str">
        <f t="shared" si="6"/>
        <v/>
      </c>
      <c r="AG10" s="36" t="str">
        <f t="shared" si="6"/>
        <v/>
      </c>
      <c r="AH10" s="36" t="str">
        <f t="shared" si="6"/>
        <v/>
      </c>
      <c r="AI10" s="36" t="str">
        <f t="shared" ref="AI10:BN10" si="7">IF(ISNUMBER(outYear),inFixedOandM*(1+inInflationRate+inFixedOandMEsc)^AH2*system_capacity,"")</f>
        <v/>
      </c>
      <c r="AJ10" s="36" t="str">
        <f t="shared" si="7"/>
        <v/>
      </c>
      <c r="AK10" s="36" t="str">
        <f t="shared" si="7"/>
        <v/>
      </c>
      <c r="AL10" s="36" t="str">
        <f t="shared" si="7"/>
        <v/>
      </c>
      <c r="AM10" s="36" t="str">
        <f t="shared" si="7"/>
        <v/>
      </c>
      <c r="AN10" s="36" t="str">
        <f t="shared" si="7"/>
        <v/>
      </c>
      <c r="AO10" s="36" t="str">
        <f t="shared" si="7"/>
        <v/>
      </c>
      <c r="AP10" s="36" t="str">
        <f t="shared" si="7"/>
        <v/>
      </c>
      <c r="AQ10" s="36" t="str">
        <f t="shared" si="7"/>
        <v/>
      </c>
      <c r="AR10" s="36" t="str">
        <f t="shared" si="7"/>
        <v/>
      </c>
      <c r="AS10" s="36" t="str">
        <f t="shared" si="7"/>
        <v/>
      </c>
      <c r="AT10" s="36" t="str">
        <f t="shared" si="7"/>
        <v/>
      </c>
      <c r="AU10" s="36" t="str">
        <f t="shared" si="7"/>
        <v/>
      </c>
      <c r="AV10" s="36" t="str">
        <f t="shared" si="7"/>
        <v/>
      </c>
      <c r="AW10" s="36" t="str">
        <f t="shared" si="7"/>
        <v/>
      </c>
      <c r="AX10" s="36" t="str">
        <f t="shared" si="7"/>
        <v/>
      </c>
      <c r="AY10" s="36" t="str">
        <f t="shared" si="7"/>
        <v/>
      </c>
      <c r="AZ10" s="36" t="str">
        <f t="shared" si="7"/>
        <v/>
      </c>
      <c r="BA10" s="36" t="str">
        <f t="shared" si="7"/>
        <v/>
      </c>
      <c r="BB10" s="36" t="str">
        <f t="shared" si="7"/>
        <v/>
      </c>
      <c r="BC10" s="36" t="str">
        <f t="shared" si="7"/>
        <v/>
      </c>
      <c r="BD10" s="36" t="str">
        <f t="shared" si="7"/>
        <v/>
      </c>
      <c r="BE10" s="36" t="str">
        <f t="shared" si="7"/>
        <v/>
      </c>
      <c r="BF10" s="36" t="str">
        <f t="shared" si="7"/>
        <v/>
      </c>
      <c r="BG10" s="36" t="str">
        <f t="shared" si="7"/>
        <v/>
      </c>
      <c r="BH10" s="36" t="str">
        <f t="shared" si="7"/>
        <v/>
      </c>
      <c r="BI10" s="36" t="str">
        <f t="shared" si="7"/>
        <v/>
      </c>
      <c r="BJ10" s="36" t="str">
        <f t="shared" si="7"/>
        <v/>
      </c>
      <c r="BK10" s="36" t="str">
        <f t="shared" si="7"/>
        <v/>
      </c>
      <c r="BL10" s="36" t="str">
        <f t="shared" si="7"/>
        <v/>
      </c>
      <c r="BM10" s="36" t="str">
        <f t="shared" si="7"/>
        <v/>
      </c>
      <c r="BN10" s="36" t="str">
        <f t="shared" si="7"/>
        <v/>
      </c>
      <c r="BO10" s="36" t="str">
        <f t="shared" ref="BO10:CX10" si="8">IF(ISNUMBER(outYear),inFixedOandM*(1+inInflationRate+inFixedOandMEsc)^BN2*system_capacity,"")</f>
        <v/>
      </c>
      <c r="BP10" s="36" t="str">
        <f t="shared" si="8"/>
        <v/>
      </c>
      <c r="BQ10" s="36" t="str">
        <f t="shared" si="8"/>
        <v/>
      </c>
      <c r="BR10" s="36" t="str">
        <f t="shared" si="8"/>
        <v/>
      </c>
      <c r="BS10" s="36" t="str">
        <f t="shared" si="8"/>
        <v/>
      </c>
      <c r="BT10" s="36" t="str">
        <f t="shared" si="8"/>
        <v/>
      </c>
      <c r="BU10" s="36" t="str">
        <f t="shared" si="8"/>
        <v/>
      </c>
      <c r="BV10" s="36" t="str">
        <f t="shared" si="8"/>
        <v/>
      </c>
      <c r="BW10" s="36" t="str">
        <f t="shared" si="8"/>
        <v/>
      </c>
      <c r="BX10" s="36" t="str">
        <f t="shared" si="8"/>
        <v/>
      </c>
      <c r="BY10" s="36" t="str">
        <f t="shared" si="8"/>
        <v/>
      </c>
      <c r="BZ10" s="36" t="str">
        <f t="shared" si="8"/>
        <v/>
      </c>
      <c r="CA10" s="36" t="str">
        <f t="shared" si="8"/>
        <v/>
      </c>
      <c r="CB10" s="36" t="str">
        <f t="shared" si="8"/>
        <v/>
      </c>
      <c r="CC10" s="36" t="str">
        <f t="shared" si="8"/>
        <v/>
      </c>
      <c r="CD10" s="36" t="str">
        <f t="shared" si="8"/>
        <v/>
      </c>
      <c r="CE10" s="36" t="str">
        <f t="shared" si="8"/>
        <v/>
      </c>
      <c r="CF10" s="36" t="str">
        <f t="shared" si="8"/>
        <v/>
      </c>
      <c r="CG10" s="36" t="str">
        <f t="shared" si="8"/>
        <v/>
      </c>
      <c r="CH10" s="36" t="str">
        <f t="shared" si="8"/>
        <v/>
      </c>
      <c r="CI10" s="36" t="str">
        <f t="shared" si="8"/>
        <v/>
      </c>
      <c r="CJ10" s="36" t="str">
        <f t="shared" si="8"/>
        <v/>
      </c>
      <c r="CK10" s="36" t="str">
        <f t="shared" si="8"/>
        <v/>
      </c>
      <c r="CL10" s="36" t="str">
        <f t="shared" si="8"/>
        <v/>
      </c>
      <c r="CM10" s="36" t="str">
        <f t="shared" si="8"/>
        <v/>
      </c>
      <c r="CN10" s="36" t="str">
        <f t="shared" si="8"/>
        <v/>
      </c>
      <c r="CO10" s="36" t="str">
        <f t="shared" si="8"/>
        <v/>
      </c>
      <c r="CP10" s="36" t="str">
        <f t="shared" si="8"/>
        <v/>
      </c>
      <c r="CQ10" s="36" t="str">
        <f t="shared" si="8"/>
        <v/>
      </c>
      <c r="CR10" s="36" t="str">
        <f t="shared" si="8"/>
        <v/>
      </c>
      <c r="CS10" s="36" t="str">
        <f t="shared" si="8"/>
        <v/>
      </c>
      <c r="CT10" s="36" t="str">
        <f t="shared" si="8"/>
        <v/>
      </c>
      <c r="CU10" s="36" t="str">
        <f t="shared" si="8"/>
        <v/>
      </c>
      <c r="CV10" s="36" t="str">
        <f t="shared" si="8"/>
        <v/>
      </c>
      <c r="CW10" s="36" t="str">
        <f t="shared" si="8"/>
        <v/>
      </c>
      <c r="CX10" s="36" t="str">
        <f t="shared" si="8"/>
        <v/>
      </c>
    </row>
    <row r="11" spans="1:102" s="2" customFormat="1" x14ac:dyDescent="0.2">
      <c r="A11" s="130" t="s">
        <v>137</v>
      </c>
      <c r="B11" s="35"/>
      <c r="C11" s="36">
        <v>0</v>
      </c>
      <c r="D11" s="36">
        <v>0</v>
      </c>
      <c r="E11" s="36">
        <v>0</v>
      </c>
      <c r="F11" s="36">
        <v>0</v>
      </c>
      <c r="G11" s="36">
        <v>0</v>
      </c>
      <c r="H11" s="36">
        <v>0</v>
      </c>
      <c r="I11" s="36">
        <v>0</v>
      </c>
      <c r="J11" s="36">
        <v>0</v>
      </c>
      <c r="K11" s="36">
        <v>0</v>
      </c>
      <c r="L11" s="36">
        <v>0</v>
      </c>
      <c r="M11" s="36">
        <v>0</v>
      </c>
      <c r="N11" s="36">
        <v>0</v>
      </c>
      <c r="O11" s="36">
        <v>0</v>
      </c>
      <c r="P11" s="36">
        <v>0</v>
      </c>
      <c r="Q11" s="36">
        <v>0</v>
      </c>
      <c r="R11" s="36">
        <v>0</v>
      </c>
      <c r="S11" s="36">
        <v>0</v>
      </c>
      <c r="T11" s="36">
        <v>0</v>
      </c>
      <c r="U11" s="36">
        <v>0</v>
      </c>
      <c r="V11" s="36">
        <v>0</v>
      </c>
      <c r="W11" s="36">
        <v>0</v>
      </c>
      <c r="X11" s="36">
        <v>0</v>
      </c>
      <c r="Y11" s="36">
        <v>0</v>
      </c>
      <c r="Z11" s="36">
        <v>0</v>
      </c>
      <c r="AA11" s="36">
        <v>0</v>
      </c>
      <c r="AB11" s="36">
        <v>0</v>
      </c>
      <c r="AC11" s="36">
        <v>0</v>
      </c>
      <c r="AD11" s="36">
        <v>0</v>
      </c>
      <c r="AE11" s="36">
        <v>0</v>
      </c>
      <c r="AF11" s="36">
        <v>0</v>
      </c>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row>
    <row r="12" spans="1:102" s="2" customFormat="1" x14ac:dyDescent="0.2">
      <c r="A12" s="129" t="s">
        <v>150</v>
      </c>
      <c r="B12" s="35"/>
      <c r="C12" s="36" t="e">
        <f t="shared" ref="C12:AH12" si="9">IF(ISNUMBER(outYear),inVariableOandM*(C3/1000)*(1+inInflationRate+inVariableOandMEsc)^B2,"")</f>
        <v>#NAME?</v>
      </c>
      <c r="D12" s="36" t="e">
        <f t="shared" si="9"/>
        <v>#NAME?</v>
      </c>
      <c r="E12" s="36" t="e">
        <f t="shared" si="9"/>
        <v>#NAME?</v>
      </c>
      <c r="F12" s="36" t="e">
        <f t="shared" si="9"/>
        <v>#NAME?</v>
      </c>
      <c r="G12" s="36" t="e">
        <f t="shared" si="9"/>
        <v>#NAME?</v>
      </c>
      <c r="H12" s="36" t="e">
        <f t="shared" si="9"/>
        <v>#NAME?</v>
      </c>
      <c r="I12" s="36" t="e">
        <f t="shared" si="9"/>
        <v>#NAME?</v>
      </c>
      <c r="J12" s="36" t="e">
        <f t="shared" si="9"/>
        <v>#NAME?</v>
      </c>
      <c r="K12" s="36" t="e">
        <f t="shared" si="9"/>
        <v>#NAME?</v>
      </c>
      <c r="L12" s="36" t="e">
        <f t="shared" si="9"/>
        <v>#NAME?</v>
      </c>
      <c r="M12" s="36" t="e">
        <f t="shared" si="9"/>
        <v>#NAME?</v>
      </c>
      <c r="N12" s="36" t="e">
        <f t="shared" si="9"/>
        <v>#NAME?</v>
      </c>
      <c r="O12" s="36" t="e">
        <f t="shared" si="9"/>
        <v>#NAME?</v>
      </c>
      <c r="P12" s="36" t="e">
        <f t="shared" si="9"/>
        <v>#NAME?</v>
      </c>
      <c r="Q12" s="36" t="e">
        <f t="shared" si="9"/>
        <v>#NAME?</v>
      </c>
      <c r="R12" s="36" t="e">
        <f t="shared" si="9"/>
        <v>#NAME?</v>
      </c>
      <c r="S12" s="36" t="e">
        <f t="shared" si="9"/>
        <v>#NAME?</v>
      </c>
      <c r="T12" s="36" t="e">
        <f t="shared" si="9"/>
        <v>#NAME?</v>
      </c>
      <c r="U12" s="36" t="e">
        <f t="shared" si="9"/>
        <v>#NAME?</v>
      </c>
      <c r="V12" s="36" t="e">
        <f t="shared" si="9"/>
        <v>#NAME?</v>
      </c>
      <c r="W12" s="36" t="e">
        <f t="shared" si="9"/>
        <v>#NAME?</v>
      </c>
      <c r="X12" s="36" t="e">
        <f t="shared" si="9"/>
        <v>#NAME?</v>
      </c>
      <c r="Y12" s="36" t="e">
        <f t="shared" si="9"/>
        <v>#NAME?</v>
      </c>
      <c r="Z12" s="36" t="e">
        <f t="shared" si="9"/>
        <v>#NAME?</v>
      </c>
      <c r="AA12" s="36" t="e">
        <f t="shared" si="9"/>
        <v>#NAME?</v>
      </c>
      <c r="AB12" s="36" t="str">
        <f t="shared" si="9"/>
        <v/>
      </c>
      <c r="AC12" s="36" t="str">
        <f t="shared" si="9"/>
        <v/>
      </c>
      <c r="AD12" s="36" t="str">
        <f t="shared" si="9"/>
        <v/>
      </c>
      <c r="AE12" s="36" t="str">
        <f t="shared" si="9"/>
        <v/>
      </c>
      <c r="AF12" s="36" t="str">
        <f t="shared" si="9"/>
        <v/>
      </c>
      <c r="AG12" s="36" t="str">
        <f t="shared" si="9"/>
        <v/>
      </c>
      <c r="AH12" s="36" t="str">
        <f t="shared" si="9"/>
        <v/>
      </c>
      <c r="AI12" s="36" t="str">
        <f t="shared" ref="AI12:BN12" si="10">IF(ISNUMBER(outYear),inVariableOandM*(AI3/1000)*(1+inInflationRate+inVariableOandMEsc)^AH2,"")</f>
        <v/>
      </c>
      <c r="AJ12" s="36" t="str">
        <f t="shared" si="10"/>
        <v/>
      </c>
      <c r="AK12" s="36" t="str">
        <f t="shared" si="10"/>
        <v/>
      </c>
      <c r="AL12" s="36" t="str">
        <f t="shared" si="10"/>
        <v/>
      </c>
      <c r="AM12" s="36" t="str">
        <f t="shared" si="10"/>
        <v/>
      </c>
      <c r="AN12" s="36" t="str">
        <f t="shared" si="10"/>
        <v/>
      </c>
      <c r="AO12" s="36" t="str">
        <f t="shared" si="10"/>
        <v/>
      </c>
      <c r="AP12" s="36" t="str">
        <f t="shared" si="10"/>
        <v/>
      </c>
      <c r="AQ12" s="36" t="str">
        <f t="shared" si="10"/>
        <v/>
      </c>
      <c r="AR12" s="36" t="str">
        <f t="shared" si="10"/>
        <v/>
      </c>
      <c r="AS12" s="36" t="str">
        <f t="shared" si="10"/>
        <v/>
      </c>
      <c r="AT12" s="36" t="str">
        <f t="shared" si="10"/>
        <v/>
      </c>
      <c r="AU12" s="36" t="str">
        <f t="shared" si="10"/>
        <v/>
      </c>
      <c r="AV12" s="36" t="str">
        <f t="shared" si="10"/>
        <v/>
      </c>
      <c r="AW12" s="36" t="str">
        <f t="shared" si="10"/>
        <v/>
      </c>
      <c r="AX12" s="36" t="str">
        <f t="shared" si="10"/>
        <v/>
      </c>
      <c r="AY12" s="36" t="str">
        <f t="shared" si="10"/>
        <v/>
      </c>
      <c r="AZ12" s="36" t="str">
        <f t="shared" si="10"/>
        <v/>
      </c>
      <c r="BA12" s="36" t="str">
        <f t="shared" si="10"/>
        <v/>
      </c>
      <c r="BB12" s="36" t="str">
        <f t="shared" si="10"/>
        <v/>
      </c>
      <c r="BC12" s="36" t="str">
        <f t="shared" si="10"/>
        <v/>
      </c>
      <c r="BD12" s="36" t="str">
        <f t="shared" si="10"/>
        <v/>
      </c>
      <c r="BE12" s="36" t="str">
        <f t="shared" si="10"/>
        <v/>
      </c>
      <c r="BF12" s="36" t="str">
        <f t="shared" si="10"/>
        <v/>
      </c>
      <c r="BG12" s="36" t="str">
        <f t="shared" si="10"/>
        <v/>
      </c>
      <c r="BH12" s="36" t="str">
        <f t="shared" si="10"/>
        <v/>
      </c>
      <c r="BI12" s="36" t="str">
        <f t="shared" si="10"/>
        <v/>
      </c>
      <c r="BJ12" s="36" t="str">
        <f t="shared" si="10"/>
        <v/>
      </c>
      <c r="BK12" s="36" t="str">
        <f t="shared" si="10"/>
        <v/>
      </c>
      <c r="BL12" s="36" t="str">
        <f t="shared" si="10"/>
        <v/>
      </c>
      <c r="BM12" s="36" t="str">
        <f t="shared" si="10"/>
        <v/>
      </c>
      <c r="BN12" s="36" t="str">
        <f t="shared" si="10"/>
        <v/>
      </c>
      <c r="BO12" s="36" t="str">
        <f t="shared" ref="BO12:CX12" si="11">IF(ISNUMBER(outYear),inVariableOandM*(BO3/1000)*(1+inInflationRate+inVariableOandMEsc)^BN2,"")</f>
        <v/>
      </c>
      <c r="BP12" s="36" t="str">
        <f t="shared" si="11"/>
        <v/>
      </c>
      <c r="BQ12" s="36" t="str">
        <f t="shared" si="11"/>
        <v/>
      </c>
      <c r="BR12" s="36" t="str">
        <f t="shared" si="11"/>
        <v/>
      </c>
      <c r="BS12" s="36" t="str">
        <f t="shared" si="11"/>
        <v/>
      </c>
      <c r="BT12" s="36" t="str">
        <f t="shared" si="11"/>
        <v/>
      </c>
      <c r="BU12" s="36" t="str">
        <f t="shared" si="11"/>
        <v/>
      </c>
      <c r="BV12" s="36" t="str">
        <f t="shared" si="11"/>
        <v/>
      </c>
      <c r="BW12" s="36" t="str">
        <f t="shared" si="11"/>
        <v/>
      </c>
      <c r="BX12" s="36" t="str">
        <f t="shared" si="11"/>
        <v/>
      </c>
      <c r="BY12" s="36" t="str">
        <f t="shared" si="11"/>
        <v/>
      </c>
      <c r="BZ12" s="36" t="str">
        <f t="shared" si="11"/>
        <v/>
      </c>
      <c r="CA12" s="36" t="str">
        <f t="shared" si="11"/>
        <v/>
      </c>
      <c r="CB12" s="36" t="str">
        <f t="shared" si="11"/>
        <v/>
      </c>
      <c r="CC12" s="36" t="str">
        <f t="shared" si="11"/>
        <v/>
      </c>
      <c r="CD12" s="36" t="str">
        <f t="shared" si="11"/>
        <v/>
      </c>
      <c r="CE12" s="36" t="str">
        <f t="shared" si="11"/>
        <v/>
      </c>
      <c r="CF12" s="36" t="str">
        <f t="shared" si="11"/>
        <v/>
      </c>
      <c r="CG12" s="36" t="str">
        <f t="shared" si="11"/>
        <v/>
      </c>
      <c r="CH12" s="36" t="str">
        <f t="shared" si="11"/>
        <v/>
      </c>
      <c r="CI12" s="36" t="str">
        <f t="shared" si="11"/>
        <v/>
      </c>
      <c r="CJ12" s="36" t="str">
        <f t="shared" si="11"/>
        <v/>
      </c>
      <c r="CK12" s="36" t="str">
        <f t="shared" si="11"/>
        <v/>
      </c>
      <c r="CL12" s="36" t="str">
        <f t="shared" si="11"/>
        <v/>
      </c>
      <c r="CM12" s="36" t="str">
        <f t="shared" si="11"/>
        <v/>
      </c>
      <c r="CN12" s="36" t="str">
        <f t="shared" si="11"/>
        <v/>
      </c>
      <c r="CO12" s="36" t="str">
        <f t="shared" si="11"/>
        <v/>
      </c>
      <c r="CP12" s="36" t="str">
        <f t="shared" si="11"/>
        <v/>
      </c>
      <c r="CQ12" s="36" t="str">
        <f t="shared" si="11"/>
        <v/>
      </c>
      <c r="CR12" s="36" t="str">
        <f t="shared" si="11"/>
        <v/>
      </c>
      <c r="CS12" s="36" t="str">
        <f t="shared" si="11"/>
        <v/>
      </c>
      <c r="CT12" s="36" t="str">
        <f t="shared" si="11"/>
        <v/>
      </c>
      <c r="CU12" s="36" t="str">
        <f t="shared" si="11"/>
        <v/>
      </c>
      <c r="CV12" s="36" t="str">
        <f t="shared" si="11"/>
        <v/>
      </c>
      <c r="CW12" s="36" t="str">
        <f t="shared" si="11"/>
        <v/>
      </c>
      <c r="CX12" s="36" t="str">
        <f t="shared" si="11"/>
        <v/>
      </c>
    </row>
    <row r="13" spans="1:102" s="2" customFormat="1" x14ac:dyDescent="0.2">
      <c r="A13" s="130" t="s">
        <v>137</v>
      </c>
      <c r="B13" s="35"/>
      <c r="C13" s="36">
        <v>0</v>
      </c>
      <c r="D13" s="36">
        <v>0</v>
      </c>
      <c r="E13" s="36">
        <v>0</v>
      </c>
      <c r="F13" s="36">
        <v>0</v>
      </c>
      <c r="G13" s="36">
        <v>0</v>
      </c>
      <c r="H13" s="36">
        <v>0</v>
      </c>
      <c r="I13" s="36">
        <v>0</v>
      </c>
      <c r="J13" s="36">
        <v>0</v>
      </c>
      <c r="K13" s="36">
        <v>0</v>
      </c>
      <c r="L13" s="36">
        <v>0</v>
      </c>
      <c r="M13" s="36">
        <v>0</v>
      </c>
      <c r="N13" s="36">
        <v>0</v>
      </c>
      <c r="O13" s="36">
        <v>0</v>
      </c>
      <c r="P13" s="36">
        <v>0</v>
      </c>
      <c r="Q13" s="36">
        <v>0</v>
      </c>
      <c r="R13" s="36">
        <v>0</v>
      </c>
      <c r="S13" s="36">
        <v>0</v>
      </c>
      <c r="T13" s="36">
        <v>0</v>
      </c>
      <c r="U13" s="36">
        <v>0</v>
      </c>
      <c r="V13" s="36">
        <v>0</v>
      </c>
      <c r="W13" s="36">
        <v>0</v>
      </c>
      <c r="X13" s="36">
        <v>0</v>
      </c>
      <c r="Y13" s="36">
        <v>0</v>
      </c>
      <c r="Z13" s="36">
        <v>0</v>
      </c>
      <c r="AA13" s="36">
        <v>0</v>
      </c>
      <c r="AB13" s="36">
        <v>0</v>
      </c>
      <c r="AC13" s="36">
        <v>0</v>
      </c>
      <c r="AD13" s="36">
        <v>0</v>
      </c>
      <c r="AE13" s="36">
        <v>0</v>
      </c>
      <c r="AF13" s="36">
        <v>0</v>
      </c>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row>
    <row r="14" spans="1:102" s="2" customFormat="1" x14ac:dyDescent="0.2">
      <c r="A14" s="124" t="s">
        <v>138</v>
      </c>
      <c r="B14" s="35"/>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row>
    <row r="15" spans="1:102" s="2" customFormat="1" x14ac:dyDescent="0.2">
      <c r="A15" s="129" t="s">
        <v>140</v>
      </c>
      <c r="B15" s="35"/>
      <c r="C15" s="36" t="e">
        <f t="shared" ref="C15:AH15" si="12">IF(ISNUMBER(outYear),inFuelCost*inHeatRate*(inFuelUsage/1000)*(1+inInflationRate+inFuelCostEsc)^B2,"")</f>
        <v>#NAME?</v>
      </c>
      <c r="D15" s="36" t="e">
        <f t="shared" si="12"/>
        <v>#NAME?</v>
      </c>
      <c r="E15" s="36" t="e">
        <f t="shared" si="12"/>
        <v>#NAME?</v>
      </c>
      <c r="F15" s="36" t="e">
        <f t="shared" si="12"/>
        <v>#NAME?</v>
      </c>
      <c r="G15" s="36" t="e">
        <f t="shared" si="12"/>
        <v>#NAME?</v>
      </c>
      <c r="H15" s="36" t="e">
        <f t="shared" si="12"/>
        <v>#NAME?</v>
      </c>
      <c r="I15" s="36" t="e">
        <f t="shared" si="12"/>
        <v>#NAME?</v>
      </c>
      <c r="J15" s="36" t="e">
        <f t="shared" si="12"/>
        <v>#NAME?</v>
      </c>
      <c r="K15" s="36" t="e">
        <f t="shared" si="12"/>
        <v>#NAME?</v>
      </c>
      <c r="L15" s="36" t="e">
        <f t="shared" si="12"/>
        <v>#NAME?</v>
      </c>
      <c r="M15" s="36" t="e">
        <f t="shared" si="12"/>
        <v>#NAME?</v>
      </c>
      <c r="N15" s="36" t="e">
        <f t="shared" si="12"/>
        <v>#NAME?</v>
      </c>
      <c r="O15" s="36" t="e">
        <f t="shared" si="12"/>
        <v>#NAME?</v>
      </c>
      <c r="P15" s="36" t="e">
        <f t="shared" si="12"/>
        <v>#NAME?</v>
      </c>
      <c r="Q15" s="36" t="e">
        <f t="shared" si="12"/>
        <v>#NAME?</v>
      </c>
      <c r="R15" s="36" t="e">
        <f t="shared" si="12"/>
        <v>#NAME?</v>
      </c>
      <c r="S15" s="36" t="e">
        <f t="shared" si="12"/>
        <v>#NAME?</v>
      </c>
      <c r="T15" s="36" t="e">
        <f t="shared" si="12"/>
        <v>#NAME?</v>
      </c>
      <c r="U15" s="36" t="e">
        <f t="shared" si="12"/>
        <v>#NAME?</v>
      </c>
      <c r="V15" s="36" t="e">
        <f t="shared" si="12"/>
        <v>#NAME?</v>
      </c>
      <c r="W15" s="36" t="e">
        <f t="shared" si="12"/>
        <v>#NAME?</v>
      </c>
      <c r="X15" s="36" t="e">
        <f t="shared" si="12"/>
        <v>#NAME?</v>
      </c>
      <c r="Y15" s="36" t="e">
        <f t="shared" si="12"/>
        <v>#NAME?</v>
      </c>
      <c r="Z15" s="36" t="e">
        <f t="shared" si="12"/>
        <v>#NAME?</v>
      </c>
      <c r="AA15" s="36" t="e">
        <f t="shared" si="12"/>
        <v>#NAME?</v>
      </c>
      <c r="AB15" s="36" t="str">
        <f t="shared" si="12"/>
        <v/>
      </c>
      <c r="AC15" s="36" t="str">
        <f t="shared" si="12"/>
        <v/>
      </c>
      <c r="AD15" s="36" t="str">
        <f t="shared" si="12"/>
        <v/>
      </c>
      <c r="AE15" s="36" t="str">
        <f t="shared" si="12"/>
        <v/>
      </c>
      <c r="AF15" s="36" t="str">
        <f t="shared" si="12"/>
        <v/>
      </c>
      <c r="AG15" s="36" t="str">
        <f t="shared" si="12"/>
        <v/>
      </c>
      <c r="AH15" s="36" t="str">
        <f t="shared" si="12"/>
        <v/>
      </c>
      <c r="AI15" s="36" t="str">
        <f t="shared" ref="AI15:BN15" si="13">IF(ISNUMBER(outYear),inFuelCost*inHeatRate*(inFuelUsage/1000)*(1+inInflationRate+inFuelCostEsc)^AH2,"")</f>
        <v/>
      </c>
      <c r="AJ15" s="36" t="str">
        <f t="shared" si="13"/>
        <v/>
      </c>
      <c r="AK15" s="36" t="str">
        <f t="shared" si="13"/>
        <v/>
      </c>
      <c r="AL15" s="36" t="str">
        <f t="shared" si="13"/>
        <v/>
      </c>
      <c r="AM15" s="36" t="str">
        <f t="shared" si="13"/>
        <v/>
      </c>
      <c r="AN15" s="36" t="str">
        <f t="shared" si="13"/>
        <v/>
      </c>
      <c r="AO15" s="36" t="str">
        <f t="shared" si="13"/>
        <v/>
      </c>
      <c r="AP15" s="36" t="str">
        <f t="shared" si="13"/>
        <v/>
      </c>
      <c r="AQ15" s="36" t="str">
        <f t="shared" si="13"/>
        <v/>
      </c>
      <c r="AR15" s="36" t="str">
        <f t="shared" si="13"/>
        <v/>
      </c>
      <c r="AS15" s="36" t="str">
        <f t="shared" si="13"/>
        <v/>
      </c>
      <c r="AT15" s="36" t="str">
        <f t="shared" si="13"/>
        <v/>
      </c>
      <c r="AU15" s="36" t="str">
        <f t="shared" si="13"/>
        <v/>
      </c>
      <c r="AV15" s="36" t="str">
        <f t="shared" si="13"/>
        <v/>
      </c>
      <c r="AW15" s="36" t="str">
        <f t="shared" si="13"/>
        <v/>
      </c>
      <c r="AX15" s="36" t="str">
        <f t="shared" si="13"/>
        <v/>
      </c>
      <c r="AY15" s="36" t="str">
        <f t="shared" si="13"/>
        <v/>
      </c>
      <c r="AZ15" s="36" t="str">
        <f t="shared" si="13"/>
        <v/>
      </c>
      <c r="BA15" s="36" t="str">
        <f t="shared" si="13"/>
        <v/>
      </c>
      <c r="BB15" s="36" t="str">
        <f t="shared" si="13"/>
        <v/>
      </c>
      <c r="BC15" s="36" t="str">
        <f t="shared" si="13"/>
        <v/>
      </c>
      <c r="BD15" s="36" t="str">
        <f t="shared" si="13"/>
        <v/>
      </c>
      <c r="BE15" s="36" t="str">
        <f t="shared" si="13"/>
        <v/>
      </c>
      <c r="BF15" s="36" t="str">
        <f t="shared" si="13"/>
        <v/>
      </c>
      <c r="BG15" s="36" t="str">
        <f t="shared" si="13"/>
        <v/>
      </c>
      <c r="BH15" s="36" t="str">
        <f t="shared" si="13"/>
        <v/>
      </c>
      <c r="BI15" s="36" t="str">
        <f t="shared" si="13"/>
        <v/>
      </c>
      <c r="BJ15" s="36" t="str">
        <f t="shared" si="13"/>
        <v/>
      </c>
      <c r="BK15" s="36" t="str">
        <f t="shared" si="13"/>
        <v/>
      </c>
      <c r="BL15" s="36" t="str">
        <f t="shared" si="13"/>
        <v/>
      </c>
      <c r="BM15" s="36" t="str">
        <f t="shared" si="13"/>
        <v/>
      </c>
      <c r="BN15" s="36" t="str">
        <f t="shared" si="13"/>
        <v/>
      </c>
      <c r="BO15" s="36" t="str">
        <f t="shared" ref="BO15:CX15" si="14">IF(ISNUMBER(outYear),inFuelCost*inHeatRate*(inFuelUsage/1000)*(1+inInflationRate+inFuelCostEsc)^BN2,"")</f>
        <v/>
      </c>
      <c r="BP15" s="36" t="str">
        <f t="shared" si="14"/>
        <v/>
      </c>
      <c r="BQ15" s="36" t="str">
        <f t="shared" si="14"/>
        <v/>
      </c>
      <c r="BR15" s="36" t="str">
        <f t="shared" si="14"/>
        <v/>
      </c>
      <c r="BS15" s="36" t="str">
        <f t="shared" si="14"/>
        <v/>
      </c>
      <c r="BT15" s="36" t="str">
        <f t="shared" si="14"/>
        <v/>
      </c>
      <c r="BU15" s="36" t="str">
        <f t="shared" si="14"/>
        <v/>
      </c>
      <c r="BV15" s="36" t="str">
        <f t="shared" si="14"/>
        <v/>
      </c>
      <c r="BW15" s="36" t="str">
        <f t="shared" si="14"/>
        <v/>
      </c>
      <c r="BX15" s="36" t="str">
        <f t="shared" si="14"/>
        <v/>
      </c>
      <c r="BY15" s="36" t="str">
        <f t="shared" si="14"/>
        <v/>
      </c>
      <c r="BZ15" s="36" t="str">
        <f t="shared" si="14"/>
        <v/>
      </c>
      <c r="CA15" s="36" t="str">
        <f t="shared" si="14"/>
        <v/>
      </c>
      <c r="CB15" s="36" t="str">
        <f t="shared" si="14"/>
        <v/>
      </c>
      <c r="CC15" s="36" t="str">
        <f t="shared" si="14"/>
        <v/>
      </c>
      <c r="CD15" s="36" t="str">
        <f t="shared" si="14"/>
        <v/>
      </c>
      <c r="CE15" s="36" t="str">
        <f t="shared" si="14"/>
        <v/>
      </c>
      <c r="CF15" s="36" t="str">
        <f t="shared" si="14"/>
        <v/>
      </c>
      <c r="CG15" s="36" t="str">
        <f t="shared" si="14"/>
        <v/>
      </c>
      <c r="CH15" s="36" t="str">
        <f t="shared" si="14"/>
        <v/>
      </c>
      <c r="CI15" s="36" t="str">
        <f t="shared" si="14"/>
        <v/>
      </c>
      <c r="CJ15" s="36" t="str">
        <f t="shared" si="14"/>
        <v/>
      </c>
      <c r="CK15" s="36" t="str">
        <f t="shared" si="14"/>
        <v/>
      </c>
      <c r="CL15" s="36" t="str">
        <f t="shared" si="14"/>
        <v/>
      </c>
      <c r="CM15" s="36" t="str">
        <f t="shared" si="14"/>
        <v/>
      </c>
      <c r="CN15" s="36" t="str">
        <f t="shared" si="14"/>
        <v/>
      </c>
      <c r="CO15" s="36" t="str">
        <f t="shared" si="14"/>
        <v/>
      </c>
      <c r="CP15" s="36" t="str">
        <f t="shared" si="14"/>
        <v/>
      </c>
      <c r="CQ15" s="36" t="str">
        <f t="shared" si="14"/>
        <v/>
      </c>
      <c r="CR15" s="36" t="str">
        <f t="shared" si="14"/>
        <v/>
      </c>
      <c r="CS15" s="36" t="str">
        <f t="shared" si="14"/>
        <v/>
      </c>
      <c r="CT15" s="36" t="str">
        <f t="shared" si="14"/>
        <v/>
      </c>
      <c r="CU15" s="36" t="str">
        <f t="shared" si="14"/>
        <v/>
      </c>
      <c r="CV15" s="36" t="str">
        <f t="shared" si="14"/>
        <v/>
      </c>
      <c r="CW15" s="36" t="str">
        <f t="shared" si="14"/>
        <v/>
      </c>
      <c r="CX15" s="36" t="str">
        <f t="shared" si="14"/>
        <v/>
      </c>
    </row>
    <row r="16" spans="1:102" s="2" customFormat="1" x14ac:dyDescent="0.2">
      <c r="A16" s="130" t="s">
        <v>137</v>
      </c>
      <c r="B16" s="35"/>
      <c r="C16" s="36">
        <v>0</v>
      </c>
      <c r="D16" s="36">
        <v>0</v>
      </c>
      <c r="E16" s="36">
        <v>0</v>
      </c>
      <c r="F16" s="36">
        <v>0</v>
      </c>
      <c r="G16" s="36">
        <v>0</v>
      </c>
      <c r="H16" s="36">
        <v>0</v>
      </c>
      <c r="I16" s="36">
        <v>0</v>
      </c>
      <c r="J16" s="36">
        <v>0</v>
      </c>
      <c r="K16" s="36">
        <v>0</v>
      </c>
      <c r="L16" s="36">
        <v>0</v>
      </c>
      <c r="M16" s="36">
        <v>0</v>
      </c>
      <c r="N16" s="36">
        <v>0</v>
      </c>
      <c r="O16" s="36">
        <v>0</v>
      </c>
      <c r="P16" s="36">
        <v>0</v>
      </c>
      <c r="Q16" s="36">
        <v>0</v>
      </c>
      <c r="R16" s="36">
        <v>0</v>
      </c>
      <c r="S16" s="36">
        <v>0</v>
      </c>
      <c r="T16" s="36">
        <v>0</v>
      </c>
      <c r="U16" s="36">
        <v>0</v>
      </c>
      <c r="V16" s="36">
        <v>0</v>
      </c>
      <c r="W16" s="36">
        <v>0</v>
      </c>
      <c r="X16" s="36">
        <v>0</v>
      </c>
      <c r="Y16" s="36">
        <v>0</v>
      </c>
      <c r="Z16" s="36">
        <v>0</v>
      </c>
      <c r="AA16" s="36">
        <v>0</v>
      </c>
      <c r="AB16" s="36">
        <v>0</v>
      </c>
      <c r="AC16" s="36">
        <v>0</v>
      </c>
      <c r="AD16" s="36">
        <v>0</v>
      </c>
      <c r="AE16" s="36">
        <v>0</v>
      </c>
      <c r="AF16" s="36">
        <v>0</v>
      </c>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row>
    <row r="17" spans="1:102" s="2" customFormat="1" x14ac:dyDescent="0.2">
      <c r="A17" s="129" t="s">
        <v>142</v>
      </c>
      <c r="B17" s="35"/>
      <c r="C17" s="36" t="e">
        <f t="shared" ref="C17:AH17" si="15">IF(ISNUMBER(outYear),om_opt_fuel_1_cost*om_opt_fuel_1_usage*(1+inInflationRate+om_opt_fuel_1_cost_escal)^B2,"")</f>
        <v>#NAME?</v>
      </c>
      <c r="D17" s="36" t="e">
        <f t="shared" si="15"/>
        <v>#NAME?</v>
      </c>
      <c r="E17" s="36" t="e">
        <f t="shared" si="15"/>
        <v>#NAME?</v>
      </c>
      <c r="F17" s="36" t="e">
        <f t="shared" si="15"/>
        <v>#NAME?</v>
      </c>
      <c r="G17" s="36" t="e">
        <f t="shared" si="15"/>
        <v>#NAME?</v>
      </c>
      <c r="H17" s="36" t="e">
        <f t="shared" si="15"/>
        <v>#NAME?</v>
      </c>
      <c r="I17" s="36" t="e">
        <f t="shared" si="15"/>
        <v>#NAME?</v>
      </c>
      <c r="J17" s="36" t="e">
        <f t="shared" si="15"/>
        <v>#NAME?</v>
      </c>
      <c r="K17" s="36" t="e">
        <f t="shared" si="15"/>
        <v>#NAME?</v>
      </c>
      <c r="L17" s="36" t="e">
        <f t="shared" si="15"/>
        <v>#NAME?</v>
      </c>
      <c r="M17" s="36" t="e">
        <f t="shared" si="15"/>
        <v>#NAME?</v>
      </c>
      <c r="N17" s="36" t="e">
        <f t="shared" si="15"/>
        <v>#NAME?</v>
      </c>
      <c r="O17" s="36" t="e">
        <f t="shared" si="15"/>
        <v>#NAME?</v>
      </c>
      <c r="P17" s="36" t="e">
        <f t="shared" si="15"/>
        <v>#NAME?</v>
      </c>
      <c r="Q17" s="36" t="e">
        <f t="shared" si="15"/>
        <v>#NAME?</v>
      </c>
      <c r="R17" s="36" t="e">
        <f t="shared" si="15"/>
        <v>#NAME?</v>
      </c>
      <c r="S17" s="36" t="e">
        <f t="shared" si="15"/>
        <v>#NAME?</v>
      </c>
      <c r="T17" s="36" t="e">
        <f t="shared" si="15"/>
        <v>#NAME?</v>
      </c>
      <c r="U17" s="36" t="e">
        <f t="shared" si="15"/>
        <v>#NAME?</v>
      </c>
      <c r="V17" s="36" t="e">
        <f t="shared" si="15"/>
        <v>#NAME?</v>
      </c>
      <c r="W17" s="36" t="e">
        <f t="shared" si="15"/>
        <v>#NAME?</v>
      </c>
      <c r="X17" s="36" t="e">
        <f t="shared" si="15"/>
        <v>#NAME?</v>
      </c>
      <c r="Y17" s="36" t="e">
        <f t="shared" si="15"/>
        <v>#NAME?</v>
      </c>
      <c r="Z17" s="36" t="e">
        <f t="shared" si="15"/>
        <v>#NAME?</v>
      </c>
      <c r="AA17" s="36" t="e">
        <f t="shared" si="15"/>
        <v>#NAME?</v>
      </c>
      <c r="AB17" s="36" t="str">
        <f t="shared" si="15"/>
        <v/>
      </c>
      <c r="AC17" s="36" t="str">
        <f t="shared" si="15"/>
        <v/>
      </c>
      <c r="AD17" s="36" t="str">
        <f t="shared" si="15"/>
        <v/>
      </c>
      <c r="AE17" s="36" t="str">
        <f t="shared" si="15"/>
        <v/>
      </c>
      <c r="AF17" s="36" t="str">
        <f t="shared" si="15"/>
        <v/>
      </c>
      <c r="AG17" s="36" t="str">
        <f t="shared" si="15"/>
        <v/>
      </c>
      <c r="AH17" s="36" t="str">
        <f t="shared" si="15"/>
        <v/>
      </c>
      <c r="AI17" s="36" t="str">
        <f t="shared" ref="AI17:BN17" si="16">IF(ISNUMBER(outYear),om_opt_fuel_1_cost*om_opt_fuel_1_usage*(1+inInflationRate+om_opt_fuel_1_cost_escal)^AH2,"")</f>
        <v/>
      </c>
      <c r="AJ17" s="36" t="str">
        <f t="shared" si="16"/>
        <v/>
      </c>
      <c r="AK17" s="36" t="str">
        <f t="shared" si="16"/>
        <v/>
      </c>
      <c r="AL17" s="36" t="str">
        <f t="shared" si="16"/>
        <v/>
      </c>
      <c r="AM17" s="36" t="str">
        <f t="shared" si="16"/>
        <v/>
      </c>
      <c r="AN17" s="36" t="str">
        <f t="shared" si="16"/>
        <v/>
      </c>
      <c r="AO17" s="36" t="str">
        <f t="shared" si="16"/>
        <v/>
      </c>
      <c r="AP17" s="36" t="str">
        <f t="shared" si="16"/>
        <v/>
      </c>
      <c r="AQ17" s="36" t="str">
        <f t="shared" si="16"/>
        <v/>
      </c>
      <c r="AR17" s="36" t="str">
        <f t="shared" si="16"/>
        <v/>
      </c>
      <c r="AS17" s="36" t="str">
        <f t="shared" si="16"/>
        <v/>
      </c>
      <c r="AT17" s="36" t="str">
        <f t="shared" si="16"/>
        <v/>
      </c>
      <c r="AU17" s="36" t="str">
        <f t="shared" si="16"/>
        <v/>
      </c>
      <c r="AV17" s="36" t="str">
        <f t="shared" si="16"/>
        <v/>
      </c>
      <c r="AW17" s="36" t="str">
        <f t="shared" si="16"/>
        <v/>
      </c>
      <c r="AX17" s="36" t="str">
        <f t="shared" si="16"/>
        <v/>
      </c>
      <c r="AY17" s="36" t="str">
        <f t="shared" si="16"/>
        <v/>
      </c>
      <c r="AZ17" s="36" t="str">
        <f t="shared" si="16"/>
        <v/>
      </c>
      <c r="BA17" s="36" t="str">
        <f t="shared" si="16"/>
        <v/>
      </c>
      <c r="BB17" s="36" t="str">
        <f t="shared" si="16"/>
        <v/>
      </c>
      <c r="BC17" s="36" t="str">
        <f t="shared" si="16"/>
        <v/>
      </c>
      <c r="BD17" s="36" t="str">
        <f t="shared" si="16"/>
        <v/>
      </c>
      <c r="BE17" s="36" t="str">
        <f t="shared" si="16"/>
        <v/>
      </c>
      <c r="BF17" s="36" t="str">
        <f t="shared" si="16"/>
        <v/>
      </c>
      <c r="BG17" s="36" t="str">
        <f t="shared" si="16"/>
        <v/>
      </c>
      <c r="BH17" s="36" t="str">
        <f t="shared" si="16"/>
        <v/>
      </c>
      <c r="BI17" s="36" t="str">
        <f t="shared" si="16"/>
        <v/>
      </c>
      <c r="BJ17" s="36" t="str">
        <f t="shared" si="16"/>
        <v/>
      </c>
      <c r="BK17" s="36" t="str">
        <f t="shared" si="16"/>
        <v/>
      </c>
      <c r="BL17" s="36" t="str">
        <f t="shared" si="16"/>
        <v/>
      </c>
      <c r="BM17" s="36" t="str">
        <f t="shared" si="16"/>
        <v/>
      </c>
      <c r="BN17" s="36" t="str">
        <f t="shared" si="16"/>
        <v/>
      </c>
      <c r="BO17" s="36" t="str">
        <f t="shared" ref="BO17:CX17" si="17">IF(ISNUMBER(outYear),om_opt_fuel_1_cost*om_opt_fuel_1_usage*(1+inInflationRate+om_opt_fuel_1_cost_escal)^BN2,"")</f>
        <v/>
      </c>
      <c r="BP17" s="36" t="str">
        <f t="shared" si="17"/>
        <v/>
      </c>
      <c r="BQ17" s="36" t="str">
        <f t="shared" si="17"/>
        <v/>
      </c>
      <c r="BR17" s="36" t="str">
        <f t="shared" si="17"/>
        <v/>
      </c>
      <c r="BS17" s="36" t="str">
        <f t="shared" si="17"/>
        <v/>
      </c>
      <c r="BT17" s="36" t="str">
        <f t="shared" si="17"/>
        <v/>
      </c>
      <c r="BU17" s="36" t="str">
        <f t="shared" si="17"/>
        <v/>
      </c>
      <c r="BV17" s="36" t="str">
        <f t="shared" si="17"/>
        <v/>
      </c>
      <c r="BW17" s="36" t="str">
        <f t="shared" si="17"/>
        <v/>
      </c>
      <c r="BX17" s="36" t="str">
        <f t="shared" si="17"/>
        <v/>
      </c>
      <c r="BY17" s="36" t="str">
        <f t="shared" si="17"/>
        <v/>
      </c>
      <c r="BZ17" s="36" t="str">
        <f t="shared" si="17"/>
        <v/>
      </c>
      <c r="CA17" s="36" t="str">
        <f t="shared" si="17"/>
        <v/>
      </c>
      <c r="CB17" s="36" t="str">
        <f t="shared" si="17"/>
        <v/>
      </c>
      <c r="CC17" s="36" t="str">
        <f t="shared" si="17"/>
        <v/>
      </c>
      <c r="CD17" s="36" t="str">
        <f t="shared" si="17"/>
        <v/>
      </c>
      <c r="CE17" s="36" t="str">
        <f t="shared" si="17"/>
        <v/>
      </c>
      <c r="CF17" s="36" t="str">
        <f t="shared" si="17"/>
        <v/>
      </c>
      <c r="CG17" s="36" t="str">
        <f t="shared" si="17"/>
        <v/>
      </c>
      <c r="CH17" s="36" t="str">
        <f t="shared" si="17"/>
        <v/>
      </c>
      <c r="CI17" s="36" t="str">
        <f t="shared" si="17"/>
        <v/>
      </c>
      <c r="CJ17" s="36" t="str">
        <f t="shared" si="17"/>
        <v/>
      </c>
      <c r="CK17" s="36" t="str">
        <f t="shared" si="17"/>
        <v/>
      </c>
      <c r="CL17" s="36" t="str">
        <f t="shared" si="17"/>
        <v/>
      </c>
      <c r="CM17" s="36" t="str">
        <f t="shared" si="17"/>
        <v/>
      </c>
      <c r="CN17" s="36" t="str">
        <f t="shared" si="17"/>
        <v/>
      </c>
      <c r="CO17" s="36" t="str">
        <f t="shared" si="17"/>
        <v/>
      </c>
      <c r="CP17" s="36" t="str">
        <f t="shared" si="17"/>
        <v/>
      </c>
      <c r="CQ17" s="36" t="str">
        <f t="shared" si="17"/>
        <v/>
      </c>
      <c r="CR17" s="36" t="str">
        <f t="shared" si="17"/>
        <v/>
      </c>
      <c r="CS17" s="36" t="str">
        <f t="shared" si="17"/>
        <v/>
      </c>
      <c r="CT17" s="36" t="str">
        <f t="shared" si="17"/>
        <v/>
      </c>
      <c r="CU17" s="36" t="str">
        <f t="shared" si="17"/>
        <v/>
      </c>
      <c r="CV17" s="36" t="str">
        <f t="shared" si="17"/>
        <v/>
      </c>
      <c r="CW17" s="36" t="str">
        <f t="shared" si="17"/>
        <v/>
      </c>
      <c r="CX17" s="36" t="str">
        <f t="shared" si="17"/>
        <v/>
      </c>
    </row>
    <row r="18" spans="1:102" s="2" customFormat="1" x14ac:dyDescent="0.2">
      <c r="A18" s="129" t="s">
        <v>143</v>
      </c>
      <c r="B18" s="35"/>
      <c r="C18" s="36" t="e">
        <f t="shared" ref="C18:AH18" si="18">IF(ISNUMBER(outYear),om_opt_fuel_2_cost*om_opt_fuel_2_usage*(1+inInflationRate+om_opt_fuel_2_cost_escal)^B2,"")</f>
        <v>#NAME?</v>
      </c>
      <c r="D18" s="36" t="e">
        <f t="shared" si="18"/>
        <v>#NAME?</v>
      </c>
      <c r="E18" s="36" t="e">
        <f t="shared" si="18"/>
        <v>#NAME?</v>
      </c>
      <c r="F18" s="36" t="e">
        <f t="shared" si="18"/>
        <v>#NAME?</v>
      </c>
      <c r="G18" s="36" t="e">
        <f t="shared" si="18"/>
        <v>#NAME?</v>
      </c>
      <c r="H18" s="36" t="e">
        <f t="shared" si="18"/>
        <v>#NAME?</v>
      </c>
      <c r="I18" s="36" t="e">
        <f t="shared" si="18"/>
        <v>#NAME?</v>
      </c>
      <c r="J18" s="36" t="e">
        <f t="shared" si="18"/>
        <v>#NAME?</v>
      </c>
      <c r="K18" s="36" t="e">
        <f t="shared" si="18"/>
        <v>#NAME?</v>
      </c>
      <c r="L18" s="36" t="e">
        <f t="shared" si="18"/>
        <v>#NAME?</v>
      </c>
      <c r="M18" s="36" t="e">
        <f t="shared" si="18"/>
        <v>#NAME?</v>
      </c>
      <c r="N18" s="36" t="e">
        <f t="shared" si="18"/>
        <v>#NAME?</v>
      </c>
      <c r="O18" s="36" t="e">
        <f t="shared" si="18"/>
        <v>#NAME?</v>
      </c>
      <c r="P18" s="36" t="e">
        <f t="shared" si="18"/>
        <v>#NAME?</v>
      </c>
      <c r="Q18" s="36" t="e">
        <f t="shared" si="18"/>
        <v>#NAME?</v>
      </c>
      <c r="R18" s="36" t="e">
        <f t="shared" si="18"/>
        <v>#NAME?</v>
      </c>
      <c r="S18" s="36" t="e">
        <f t="shared" si="18"/>
        <v>#NAME?</v>
      </c>
      <c r="T18" s="36" t="e">
        <f t="shared" si="18"/>
        <v>#NAME?</v>
      </c>
      <c r="U18" s="36" t="e">
        <f t="shared" si="18"/>
        <v>#NAME?</v>
      </c>
      <c r="V18" s="36" t="e">
        <f t="shared" si="18"/>
        <v>#NAME?</v>
      </c>
      <c r="W18" s="36" t="e">
        <f t="shared" si="18"/>
        <v>#NAME?</v>
      </c>
      <c r="X18" s="36" t="e">
        <f t="shared" si="18"/>
        <v>#NAME?</v>
      </c>
      <c r="Y18" s="36" t="e">
        <f t="shared" si="18"/>
        <v>#NAME?</v>
      </c>
      <c r="Z18" s="36" t="e">
        <f t="shared" si="18"/>
        <v>#NAME?</v>
      </c>
      <c r="AA18" s="36" t="e">
        <f t="shared" si="18"/>
        <v>#NAME?</v>
      </c>
      <c r="AB18" s="36" t="str">
        <f t="shared" si="18"/>
        <v/>
      </c>
      <c r="AC18" s="36" t="str">
        <f t="shared" si="18"/>
        <v/>
      </c>
      <c r="AD18" s="36" t="str">
        <f t="shared" si="18"/>
        <v/>
      </c>
      <c r="AE18" s="36" t="str">
        <f t="shared" si="18"/>
        <v/>
      </c>
      <c r="AF18" s="36" t="str">
        <f t="shared" si="18"/>
        <v/>
      </c>
      <c r="AG18" s="36" t="str">
        <f t="shared" si="18"/>
        <v/>
      </c>
      <c r="AH18" s="36" t="str">
        <f t="shared" si="18"/>
        <v/>
      </c>
      <c r="AI18" s="36" t="str">
        <f t="shared" ref="AI18:BN18" si="19">IF(ISNUMBER(outYear),om_opt_fuel_2_cost*om_opt_fuel_2_usage*(1+inInflationRate+om_opt_fuel_2_cost_escal)^AH2,"")</f>
        <v/>
      </c>
      <c r="AJ18" s="36" t="str">
        <f t="shared" si="19"/>
        <v/>
      </c>
      <c r="AK18" s="36" t="str">
        <f t="shared" si="19"/>
        <v/>
      </c>
      <c r="AL18" s="36" t="str">
        <f t="shared" si="19"/>
        <v/>
      </c>
      <c r="AM18" s="36" t="str">
        <f t="shared" si="19"/>
        <v/>
      </c>
      <c r="AN18" s="36" t="str">
        <f t="shared" si="19"/>
        <v/>
      </c>
      <c r="AO18" s="36" t="str">
        <f t="shared" si="19"/>
        <v/>
      </c>
      <c r="AP18" s="36" t="str">
        <f t="shared" si="19"/>
        <v/>
      </c>
      <c r="AQ18" s="36" t="str">
        <f t="shared" si="19"/>
        <v/>
      </c>
      <c r="AR18" s="36" t="str">
        <f t="shared" si="19"/>
        <v/>
      </c>
      <c r="AS18" s="36" t="str">
        <f t="shared" si="19"/>
        <v/>
      </c>
      <c r="AT18" s="36" t="str">
        <f t="shared" si="19"/>
        <v/>
      </c>
      <c r="AU18" s="36" t="str">
        <f t="shared" si="19"/>
        <v/>
      </c>
      <c r="AV18" s="36" t="str">
        <f t="shared" si="19"/>
        <v/>
      </c>
      <c r="AW18" s="36" t="str">
        <f t="shared" si="19"/>
        <v/>
      </c>
      <c r="AX18" s="36" t="str">
        <f t="shared" si="19"/>
        <v/>
      </c>
      <c r="AY18" s="36" t="str">
        <f t="shared" si="19"/>
        <v/>
      </c>
      <c r="AZ18" s="36" t="str">
        <f t="shared" si="19"/>
        <v/>
      </c>
      <c r="BA18" s="36" t="str">
        <f t="shared" si="19"/>
        <v/>
      </c>
      <c r="BB18" s="36" t="str">
        <f t="shared" si="19"/>
        <v/>
      </c>
      <c r="BC18" s="36" t="str">
        <f t="shared" si="19"/>
        <v/>
      </c>
      <c r="BD18" s="36" t="str">
        <f t="shared" si="19"/>
        <v/>
      </c>
      <c r="BE18" s="36" t="str">
        <f t="shared" si="19"/>
        <v/>
      </c>
      <c r="BF18" s="36" t="str">
        <f t="shared" si="19"/>
        <v/>
      </c>
      <c r="BG18" s="36" t="str">
        <f t="shared" si="19"/>
        <v/>
      </c>
      <c r="BH18" s="36" t="str">
        <f t="shared" si="19"/>
        <v/>
      </c>
      <c r="BI18" s="36" t="str">
        <f t="shared" si="19"/>
        <v/>
      </c>
      <c r="BJ18" s="36" t="str">
        <f t="shared" si="19"/>
        <v/>
      </c>
      <c r="BK18" s="36" t="str">
        <f t="shared" si="19"/>
        <v/>
      </c>
      <c r="BL18" s="36" t="str">
        <f t="shared" si="19"/>
        <v/>
      </c>
      <c r="BM18" s="36" t="str">
        <f t="shared" si="19"/>
        <v/>
      </c>
      <c r="BN18" s="36" t="str">
        <f t="shared" si="19"/>
        <v/>
      </c>
      <c r="BO18" s="36" t="str">
        <f t="shared" ref="BO18:CX18" si="20">IF(ISNUMBER(outYear),om_opt_fuel_2_cost*om_opt_fuel_2_usage*(1+inInflationRate+om_opt_fuel_2_cost_escal)^BN2,"")</f>
        <v/>
      </c>
      <c r="BP18" s="36" t="str">
        <f t="shared" si="20"/>
        <v/>
      </c>
      <c r="BQ18" s="36" t="str">
        <f t="shared" si="20"/>
        <v/>
      </c>
      <c r="BR18" s="36" t="str">
        <f t="shared" si="20"/>
        <v/>
      </c>
      <c r="BS18" s="36" t="str">
        <f t="shared" si="20"/>
        <v/>
      </c>
      <c r="BT18" s="36" t="str">
        <f t="shared" si="20"/>
        <v/>
      </c>
      <c r="BU18" s="36" t="str">
        <f t="shared" si="20"/>
        <v/>
      </c>
      <c r="BV18" s="36" t="str">
        <f t="shared" si="20"/>
        <v/>
      </c>
      <c r="BW18" s="36" t="str">
        <f t="shared" si="20"/>
        <v/>
      </c>
      <c r="BX18" s="36" t="str">
        <f t="shared" si="20"/>
        <v/>
      </c>
      <c r="BY18" s="36" t="str">
        <f t="shared" si="20"/>
        <v/>
      </c>
      <c r="BZ18" s="36" t="str">
        <f t="shared" si="20"/>
        <v/>
      </c>
      <c r="CA18" s="36" t="str">
        <f t="shared" si="20"/>
        <v/>
      </c>
      <c r="CB18" s="36" t="str">
        <f t="shared" si="20"/>
        <v/>
      </c>
      <c r="CC18" s="36" t="str">
        <f t="shared" si="20"/>
        <v/>
      </c>
      <c r="CD18" s="36" t="str">
        <f t="shared" si="20"/>
        <v/>
      </c>
      <c r="CE18" s="36" t="str">
        <f t="shared" si="20"/>
        <v/>
      </c>
      <c r="CF18" s="36" t="str">
        <f t="shared" si="20"/>
        <v/>
      </c>
      <c r="CG18" s="36" t="str">
        <f t="shared" si="20"/>
        <v/>
      </c>
      <c r="CH18" s="36" t="str">
        <f t="shared" si="20"/>
        <v/>
      </c>
      <c r="CI18" s="36" t="str">
        <f t="shared" si="20"/>
        <v/>
      </c>
      <c r="CJ18" s="36" t="str">
        <f t="shared" si="20"/>
        <v/>
      </c>
      <c r="CK18" s="36" t="str">
        <f t="shared" si="20"/>
        <v/>
      </c>
      <c r="CL18" s="36" t="str">
        <f t="shared" si="20"/>
        <v/>
      </c>
      <c r="CM18" s="36" t="str">
        <f t="shared" si="20"/>
        <v/>
      </c>
      <c r="CN18" s="36" t="str">
        <f t="shared" si="20"/>
        <v/>
      </c>
      <c r="CO18" s="36" t="str">
        <f t="shared" si="20"/>
        <v/>
      </c>
      <c r="CP18" s="36" t="str">
        <f t="shared" si="20"/>
        <v/>
      </c>
      <c r="CQ18" s="36" t="str">
        <f t="shared" si="20"/>
        <v/>
      </c>
      <c r="CR18" s="36" t="str">
        <f t="shared" si="20"/>
        <v/>
      </c>
      <c r="CS18" s="36" t="str">
        <f t="shared" si="20"/>
        <v/>
      </c>
      <c r="CT18" s="36" t="str">
        <f t="shared" si="20"/>
        <v/>
      </c>
      <c r="CU18" s="36" t="str">
        <f t="shared" si="20"/>
        <v/>
      </c>
      <c r="CV18" s="36" t="str">
        <f t="shared" si="20"/>
        <v/>
      </c>
      <c r="CW18" s="36" t="str">
        <f t="shared" si="20"/>
        <v/>
      </c>
      <c r="CX18" s="36" t="str">
        <f t="shared" si="20"/>
        <v/>
      </c>
    </row>
    <row r="19" spans="1:102" s="2" customFormat="1" x14ac:dyDescent="0.2">
      <c r="A19" s="132" t="s">
        <v>1</v>
      </c>
      <c r="B19" s="35"/>
      <c r="C19" s="36" t="e">
        <f t="shared" ref="C19:AH19" si="21">IF(ISNUMBER(outYear),total_installed_cost*inInsurance*(1+inInflationRate)^B2,"")</f>
        <v>#NAME?</v>
      </c>
      <c r="D19" s="36" t="e">
        <f t="shared" si="21"/>
        <v>#NAME?</v>
      </c>
      <c r="E19" s="36" t="e">
        <f t="shared" si="21"/>
        <v>#NAME?</v>
      </c>
      <c r="F19" s="36" t="e">
        <f t="shared" si="21"/>
        <v>#NAME?</v>
      </c>
      <c r="G19" s="36" t="e">
        <f t="shared" si="21"/>
        <v>#NAME?</v>
      </c>
      <c r="H19" s="36" t="e">
        <f t="shared" si="21"/>
        <v>#NAME?</v>
      </c>
      <c r="I19" s="36" t="e">
        <f t="shared" si="21"/>
        <v>#NAME?</v>
      </c>
      <c r="J19" s="36" t="e">
        <f t="shared" si="21"/>
        <v>#NAME?</v>
      </c>
      <c r="K19" s="36" t="e">
        <f t="shared" si="21"/>
        <v>#NAME?</v>
      </c>
      <c r="L19" s="36" t="e">
        <f t="shared" si="21"/>
        <v>#NAME?</v>
      </c>
      <c r="M19" s="36" t="e">
        <f t="shared" si="21"/>
        <v>#NAME?</v>
      </c>
      <c r="N19" s="36" t="e">
        <f t="shared" si="21"/>
        <v>#NAME?</v>
      </c>
      <c r="O19" s="36" t="e">
        <f t="shared" si="21"/>
        <v>#NAME?</v>
      </c>
      <c r="P19" s="36" t="e">
        <f t="shared" si="21"/>
        <v>#NAME?</v>
      </c>
      <c r="Q19" s="36" t="e">
        <f t="shared" si="21"/>
        <v>#NAME?</v>
      </c>
      <c r="R19" s="36" t="e">
        <f t="shared" si="21"/>
        <v>#NAME?</v>
      </c>
      <c r="S19" s="36" t="e">
        <f t="shared" si="21"/>
        <v>#NAME?</v>
      </c>
      <c r="T19" s="36" t="e">
        <f t="shared" si="21"/>
        <v>#NAME?</v>
      </c>
      <c r="U19" s="36" t="e">
        <f t="shared" si="21"/>
        <v>#NAME?</v>
      </c>
      <c r="V19" s="36" t="e">
        <f t="shared" si="21"/>
        <v>#NAME?</v>
      </c>
      <c r="W19" s="36" t="e">
        <f t="shared" si="21"/>
        <v>#NAME?</v>
      </c>
      <c r="X19" s="36" t="e">
        <f t="shared" si="21"/>
        <v>#NAME?</v>
      </c>
      <c r="Y19" s="36" t="e">
        <f t="shared" si="21"/>
        <v>#NAME?</v>
      </c>
      <c r="Z19" s="36" t="e">
        <f t="shared" si="21"/>
        <v>#NAME?</v>
      </c>
      <c r="AA19" s="36" t="e">
        <f t="shared" si="21"/>
        <v>#NAME?</v>
      </c>
      <c r="AB19" s="36" t="str">
        <f t="shared" si="21"/>
        <v/>
      </c>
      <c r="AC19" s="36" t="str">
        <f t="shared" si="21"/>
        <v/>
      </c>
      <c r="AD19" s="36" t="str">
        <f t="shared" si="21"/>
        <v/>
      </c>
      <c r="AE19" s="36" t="str">
        <f t="shared" si="21"/>
        <v/>
      </c>
      <c r="AF19" s="36" t="str">
        <f t="shared" si="21"/>
        <v/>
      </c>
      <c r="AG19" s="36" t="str">
        <f t="shared" si="21"/>
        <v/>
      </c>
      <c r="AH19" s="36" t="str">
        <f t="shared" si="21"/>
        <v/>
      </c>
      <c r="AI19" s="36" t="str">
        <f t="shared" ref="AI19:BN19" si="22">IF(ISNUMBER(outYear),total_installed_cost*inInsurance*(1+inInflationRate)^AH2,"")</f>
        <v/>
      </c>
      <c r="AJ19" s="36" t="str">
        <f t="shared" si="22"/>
        <v/>
      </c>
      <c r="AK19" s="36" t="str">
        <f t="shared" si="22"/>
        <v/>
      </c>
      <c r="AL19" s="36" t="str">
        <f t="shared" si="22"/>
        <v/>
      </c>
      <c r="AM19" s="36" t="str">
        <f t="shared" si="22"/>
        <v/>
      </c>
      <c r="AN19" s="36" t="str">
        <f t="shared" si="22"/>
        <v/>
      </c>
      <c r="AO19" s="36" t="str">
        <f t="shared" si="22"/>
        <v/>
      </c>
      <c r="AP19" s="36" t="str">
        <f t="shared" si="22"/>
        <v/>
      </c>
      <c r="AQ19" s="36" t="str">
        <f t="shared" si="22"/>
        <v/>
      </c>
      <c r="AR19" s="36" t="str">
        <f t="shared" si="22"/>
        <v/>
      </c>
      <c r="AS19" s="36" t="str">
        <f t="shared" si="22"/>
        <v/>
      </c>
      <c r="AT19" s="36" t="str">
        <f t="shared" si="22"/>
        <v/>
      </c>
      <c r="AU19" s="36" t="str">
        <f t="shared" si="22"/>
        <v/>
      </c>
      <c r="AV19" s="36" t="str">
        <f t="shared" si="22"/>
        <v/>
      </c>
      <c r="AW19" s="36" t="str">
        <f t="shared" si="22"/>
        <v/>
      </c>
      <c r="AX19" s="36" t="str">
        <f t="shared" si="22"/>
        <v/>
      </c>
      <c r="AY19" s="36" t="str">
        <f t="shared" si="22"/>
        <v/>
      </c>
      <c r="AZ19" s="36" t="str">
        <f t="shared" si="22"/>
        <v/>
      </c>
      <c r="BA19" s="36" t="str">
        <f t="shared" si="22"/>
        <v/>
      </c>
      <c r="BB19" s="36" t="str">
        <f t="shared" si="22"/>
        <v/>
      </c>
      <c r="BC19" s="36" t="str">
        <f t="shared" si="22"/>
        <v/>
      </c>
      <c r="BD19" s="36" t="str">
        <f t="shared" si="22"/>
        <v/>
      </c>
      <c r="BE19" s="36" t="str">
        <f t="shared" si="22"/>
        <v/>
      </c>
      <c r="BF19" s="36" t="str">
        <f t="shared" si="22"/>
        <v/>
      </c>
      <c r="BG19" s="36" t="str">
        <f t="shared" si="22"/>
        <v/>
      </c>
      <c r="BH19" s="36" t="str">
        <f t="shared" si="22"/>
        <v/>
      </c>
      <c r="BI19" s="36" t="str">
        <f t="shared" si="22"/>
        <v/>
      </c>
      <c r="BJ19" s="36" t="str">
        <f t="shared" si="22"/>
        <v/>
      </c>
      <c r="BK19" s="36" t="str">
        <f t="shared" si="22"/>
        <v/>
      </c>
      <c r="BL19" s="36" t="str">
        <f t="shared" si="22"/>
        <v/>
      </c>
      <c r="BM19" s="36" t="str">
        <f t="shared" si="22"/>
        <v/>
      </c>
      <c r="BN19" s="36" t="str">
        <f t="shared" si="22"/>
        <v/>
      </c>
      <c r="BO19" s="36" t="str">
        <f t="shared" ref="BO19:CX19" si="23">IF(ISNUMBER(outYear),total_installed_cost*inInsurance*(1+inInflationRate)^BN2,"")</f>
        <v/>
      </c>
      <c r="BP19" s="36" t="str">
        <f t="shared" si="23"/>
        <v/>
      </c>
      <c r="BQ19" s="36" t="str">
        <f t="shared" si="23"/>
        <v/>
      </c>
      <c r="BR19" s="36" t="str">
        <f t="shared" si="23"/>
        <v/>
      </c>
      <c r="BS19" s="36" t="str">
        <f t="shared" si="23"/>
        <v/>
      </c>
      <c r="BT19" s="36" t="str">
        <f t="shared" si="23"/>
        <v/>
      </c>
      <c r="BU19" s="36" t="str">
        <f t="shared" si="23"/>
        <v/>
      </c>
      <c r="BV19" s="36" t="str">
        <f t="shared" si="23"/>
        <v/>
      </c>
      <c r="BW19" s="36" t="str">
        <f t="shared" si="23"/>
        <v/>
      </c>
      <c r="BX19" s="36" t="str">
        <f t="shared" si="23"/>
        <v/>
      </c>
      <c r="BY19" s="36" t="str">
        <f t="shared" si="23"/>
        <v/>
      </c>
      <c r="BZ19" s="36" t="str">
        <f t="shared" si="23"/>
        <v/>
      </c>
      <c r="CA19" s="36" t="str">
        <f t="shared" si="23"/>
        <v/>
      </c>
      <c r="CB19" s="36" t="str">
        <f t="shared" si="23"/>
        <v/>
      </c>
      <c r="CC19" s="36" t="str">
        <f t="shared" si="23"/>
        <v/>
      </c>
      <c r="CD19" s="36" t="str">
        <f t="shared" si="23"/>
        <v/>
      </c>
      <c r="CE19" s="36" t="str">
        <f t="shared" si="23"/>
        <v/>
      </c>
      <c r="CF19" s="36" t="str">
        <f t="shared" si="23"/>
        <v/>
      </c>
      <c r="CG19" s="36" t="str">
        <f t="shared" si="23"/>
        <v/>
      </c>
      <c r="CH19" s="36" t="str">
        <f t="shared" si="23"/>
        <v/>
      </c>
      <c r="CI19" s="36" t="str">
        <f t="shared" si="23"/>
        <v/>
      </c>
      <c r="CJ19" s="36" t="str">
        <f t="shared" si="23"/>
        <v/>
      </c>
      <c r="CK19" s="36" t="str">
        <f t="shared" si="23"/>
        <v/>
      </c>
      <c r="CL19" s="36" t="str">
        <f t="shared" si="23"/>
        <v/>
      </c>
      <c r="CM19" s="36" t="str">
        <f t="shared" si="23"/>
        <v/>
      </c>
      <c r="CN19" s="36" t="str">
        <f t="shared" si="23"/>
        <v/>
      </c>
      <c r="CO19" s="36" t="str">
        <f t="shared" si="23"/>
        <v/>
      </c>
      <c r="CP19" s="36" t="str">
        <f t="shared" si="23"/>
        <v/>
      </c>
      <c r="CQ19" s="36" t="str">
        <f t="shared" si="23"/>
        <v/>
      </c>
      <c r="CR19" s="36" t="str">
        <f t="shared" si="23"/>
        <v/>
      </c>
      <c r="CS19" s="36" t="str">
        <f t="shared" si="23"/>
        <v/>
      </c>
      <c r="CT19" s="36" t="str">
        <f t="shared" si="23"/>
        <v/>
      </c>
      <c r="CU19" s="36" t="str">
        <f t="shared" si="23"/>
        <v/>
      </c>
      <c r="CV19" s="36" t="str">
        <f t="shared" si="23"/>
        <v/>
      </c>
      <c r="CW19" s="36" t="str">
        <f t="shared" si="23"/>
        <v/>
      </c>
      <c r="CX19" s="36" t="str">
        <f t="shared" si="23"/>
        <v/>
      </c>
    </row>
    <row r="20" spans="1:102" s="2" customFormat="1" x14ac:dyDescent="0.2">
      <c r="A20" s="132" t="s">
        <v>56</v>
      </c>
      <c r="B20" s="35"/>
      <c r="C20" s="36">
        <f t="shared" ref="C20:AH20" si="24">IF(ISNUMBER(outYear),IF( (1-(outYear-1)*inPropertyAssessedDecline)&gt;0,(1-(outYear-1)*inPropertyAssessedDecline)*total_installed_cost*inPropertyAssessedPercent,0 ),"")</f>
        <v>50000</v>
      </c>
      <c r="D20" s="36">
        <f t="shared" si="24"/>
        <v>50000</v>
      </c>
      <c r="E20" s="36">
        <f t="shared" si="24"/>
        <v>50000</v>
      </c>
      <c r="F20" s="36">
        <f t="shared" si="24"/>
        <v>50000</v>
      </c>
      <c r="G20" s="36">
        <f t="shared" si="24"/>
        <v>50000</v>
      </c>
      <c r="H20" s="36">
        <f t="shared" si="24"/>
        <v>50000</v>
      </c>
      <c r="I20" s="36">
        <f t="shared" si="24"/>
        <v>50000</v>
      </c>
      <c r="J20" s="36">
        <f t="shared" si="24"/>
        <v>50000</v>
      </c>
      <c r="K20" s="36">
        <f t="shared" si="24"/>
        <v>50000</v>
      </c>
      <c r="L20" s="36">
        <f t="shared" si="24"/>
        <v>50000</v>
      </c>
      <c r="M20" s="36">
        <f t="shared" si="24"/>
        <v>50000</v>
      </c>
      <c r="N20" s="36">
        <f t="shared" si="24"/>
        <v>50000</v>
      </c>
      <c r="O20" s="36">
        <f t="shared" si="24"/>
        <v>50000</v>
      </c>
      <c r="P20" s="36">
        <f t="shared" si="24"/>
        <v>50000</v>
      </c>
      <c r="Q20" s="36">
        <f t="shared" si="24"/>
        <v>50000</v>
      </c>
      <c r="R20" s="36">
        <f t="shared" si="24"/>
        <v>50000</v>
      </c>
      <c r="S20" s="36">
        <f t="shared" si="24"/>
        <v>50000</v>
      </c>
      <c r="T20" s="36">
        <f t="shared" si="24"/>
        <v>50000</v>
      </c>
      <c r="U20" s="36">
        <f t="shared" si="24"/>
        <v>50000</v>
      </c>
      <c r="V20" s="36">
        <f t="shared" si="24"/>
        <v>50000</v>
      </c>
      <c r="W20" s="36">
        <f t="shared" si="24"/>
        <v>50000</v>
      </c>
      <c r="X20" s="36">
        <f t="shared" si="24"/>
        <v>50000</v>
      </c>
      <c r="Y20" s="36">
        <f t="shared" si="24"/>
        <v>50000</v>
      </c>
      <c r="Z20" s="36">
        <f t="shared" si="24"/>
        <v>50000</v>
      </c>
      <c r="AA20" s="36">
        <f t="shared" si="24"/>
        <v>50000</v>
      </c>
      <c r="AB20" s="36" t="str">
        <f t="shared" si="24"/>
        <v/>
      </c>
      <c r="AC20" s="36" t="str">
        <f t="shared" si="24"/>
        <v/>
      </c>
      <c r="AD20" s="36" t="str">
        <f t="shared" si="24"/>
        <v/>
      </c>
      <c r="AE20" s="36" t="str">
        <f t="shared" si="24"/>
        <v/>
      </c>
      <c r="AF20" s="36" t="str">
        <f t="shared" si="24"/>
        <v/>
      </c>
      <c r="AG20" s="36" t="str">
        <f t="shared" si="24"/>
        <v/>
      </c>
      <c r="AH20" s="36" t="str">
        <f t="shared" si="24"/>
        <v/>
      </c>
      <c r="AI20" s="36" t="str">
        <f t="shared" ref="AI20:BN20" si="25">IF(ISNUMBER(outYear),IF( (1-(outYear-1)*inPropertyAssessedDecline)&gt;0,(1-(outYear-1)*inPropertyAssessedDecline)*total_installed_cost*inPropertyAssessedPercent,0 ),"")</f>
        <v/>
      </c>
      <c r="AJ20" s="36" t="str">
        <f t="shared" si="25"/>
        <v/>
      </c>
      <c r="AK20" s="36" t="str">
        <f t="shared" si="25"/>
        <v/>
      </c>
      <c r="AL20" s="36" t="str">
        <f t="shared" si="25"/>
        <v/>
      </c>
      <c r="AM20" s="36" t="str">
        <f t="shared" si="25"/>
        <v/>
      </c>
      <c r="AN20" s="36" t="str">
        <f t="shared" si="25"/>
        <v/>
      </c>
      <c r="AO20" s="36" t="str">
        <f t="shared" si="25"/>
        <v/>
      </c>
      <c r="AP20" s="36" t="str">
        <f t="shared" si="25"/>
        <v/>
      </c>
      <c r="AQ20" s="36" t="str">
        <f t="shared" si="25"/>
        <v/>
      </c>
      <c r="AR20" s="36" t="str">
        <f t="shared" si="25"/>
        <v/>
      </c>
      <c r="AS20" s="36" t="str">
        <f t="shared" si="25"/>
        <v/>
      </c>
      <c r="AT20" s="36" t="str">
        <f t="shared" si="25"/>
        <v/>
      </c>
      <c r="AU20" s="36" t="str">
        <f t="shared" si="25"/>
        <v/>
      </c>
      <c r="AV20" s="36" t="str">
        <f t="shared" si="25"/>
        <v/>
      </c>
      <c r="AW20" s="36" t="str">
        <f t="shared" si="25"/>
        <v/>
      </c>
      <c r="AX20" s="36" t="str">
        <f t="shared" si="25"/>
        <v/>
      </c>
      <c r="AY20" s="36" t="str">
        <f t="shared" si="25"/>
        <v/>
      </c>
      <c r="AZ20" s="36" t="str">
        <f t="shared" si="25"/>
        <v/>
      </c>
      <c r="BA20" s="36" t="str">
        <f t="shared" si="25"/>
        <v/>
      </c>
      <c r="BB20" s="36" t="str">
        <f t="shared" si="25"/>
        <v/>
      </c>
      <c r="BC20" s="36" t="str">
        <f t="shared" si="25"/>
        <v/>
      </c>
      <c r="BD20" s="36" t="str">
        <f t="shared" si="25"/>
        <v/>
      </c>
      <c r="BE20" s="36" t="str">
        <f t="shared" si="25"/>
        <v/>
      </c>
      <c r="BF20" s="36" t="str">
        <f t="shared" si="25"/>
        <v/>
      </c>
      <c r="BG20" s="36" t="str">
        <f t="shared" si="25"/>
        <v/>
      </c>
      <c r="BH20" s="36" t="str">
        <f t="shared" si="25"/>
        <v/>
      </c>
      <c r="BI20" s="36" t="str">
        <f t="shared" si="25"/>
        <v/>
      </c>
      <c r="BJ20" s="36" t="str">
        <f t="shared" si="25"/>
        <v/>
      </c>
      <c r="BK20" s="36" t="str">
        <f t="shared" si="25"/>
        <v/>
      </c>
      <c r="BL20" s="36" t="str">
        <f t="shared" si="25"/>
        <v/>
      </c>
      <c r="BM20" s="36" t="str">
        <f t="shared" si="25"/>
        <v/>
      </c>
      <c r="BN20" s="36" t="str">
        <f t="shared" si="25"/>
        <v/>
      </c>
      <c r="BO20" s="36" t="str">
        <f t="shared" ref="BO20:CX20" si="26">IF(ISNUMBER(outYear),IF( (1-(outYear-1)*inPropertyAssessedDecline)&gt;0,(1-(outYear-1)*inPropertyAssessedDecline)*total_installed_cost*inPropertyAssessedPercent,0 ),"")</f>
        <v/>
      </c>
      <c r="BP20" s="36" t="str">
        <f t="shared" si="26"/>
        <v/>
      </c>
      <c r="BQ20" s="36" t="str">
        <f t="shared" si="26"/>
        <v/>
      </c>
      <c r="BR20" s="36" t="str">
        <f t="shared" si="26"/>
        <v/>
      </c>
      <c r="BS20" s="36" t="str">
        <f t="shared" si="26"/>
        <v/>
      </c>
      <c r="BT20" s="36" t="str">
        <f t="shared" si="26"/>
        <v/>
      </c>
      <c r="BU20" s="36" t="str">
        <f t="shared" si="26"/>
        <v/>
      </c>
      <c r="BV20" s="36" t="str">
        <f t="shared" si="26"/>
        <v/>
      </c>
      <c r="BW20" s="36" t="str">
        <f t="shared" si="26"/>
        <v/>
      </c>
      <c r="BX20" s="36" t="str">
        <f t="shared" si="26"/>
        <v/>
      </c>
      <c r="BY20" s="36" t="str">
        <f t="shared" si="26"/>
        <v/>
      </c>
      <c r="BZ20" s="36" t="str">
        <f t="shared" si="26"/>
        <v/>
      </c>
      <c r="CA20" s="36" t="str">
        <f t="shared" si="26"/>
        <v/>
      </c>
      <c r="CB20" s="36" t="str">
        <f t="shared" si="26"/>
        <v/>
      </c>
      <c r="CC20" s="36" t="str">
        <f t="shared" si="26"/>
        <v/>
      </c>
      <c r="CD20" s="36" t="str">
        <f t="shared" si="26"/>
        <v/>
      </c>
      <c r="CE20" s="36" t="str">
        <f t="shared" si="26"/>
        <v/>
      </c>
      <c r="CF20" s="36" t="str">
        <f t="shared" si="26"/>
        <v/>
      </c>
      <c r="CG20" s="36" t="str">
        <f t="shared" si="26"/>
        <v/>
      </c>
      <c r="CH20" s="36" t="str">
        <f t="shared" si="26"/>
        <v/>
      </c>
      <c r="CI20" s="36" t="str">
        <f t="shared" si="26"/>
        <v/>
      </c>
      <c r="CJ20" s="36" t="str">
        <f t="shared" si="26"/>
        <v/>
      </c>
      <c r="CK20" s="36" t="str">
        <f t="shared" si="26"/>
        <v/>
      </c>
      <c r="CL20" s="36" t="str">
        <f t="shared" si="26"/>
        <v/>
      </c>
      <c r="CM20" s="36" t="str">
        <f t="shared" si="26"/>
        <v/>
      </c>
      <c r="CN20" s="36" t="str">
        <f t="shared" si="26"/>
        <v/>
      </c>
      <c r="CO20" s="36" t="str">
        <f t="shared" si="26"/>
        <v/>
      </c>
      <c r="CP20" s="36" t="str">
        <f t="shared" si="26"/>
        <v/>
      </c>
      <c r="CQ20" s="36" t="str">
        <f t="shared" si="26"/>
        <v/>
      </c>
      <c r="CR20" s="36" t="str">
        <f t="shared" si="26"/>
        <v/>
      </c>
      <c r="CS20" s="36" t="str">
        <f t="shared" si="26"/>
        <v/>
      </c>
      <c r="CT20" s="36" t="str">
        <f t="shared" si="26"/>
        <v/>
      </c>
      <c r="CU20" s="36" t="str">
        <f t="shared" si="26"/>
        <v/>
      </c>
      <c r="CV20" s="36" t="str">
        <f t="shared" si="26"/>
        <v/>
      </c>
      <c r="CW20" s="36" t="str">
        <f t="shared" si="26"/>
        <v/>
      </c>
      <c r="CX20" s="36" t="str">
        <f t="shared" si="26"/>
        <v/>
      </c>
    </row>
    <row r="21" spans="1:102" s="2" customFormat="1" x14ac:dyDescent="0.2">
      <c r="A21" s="132" t="s">
        <v>17</v>
      </c>
      <c r="B21" s="35"/>
      <c r="C21" s="36">
        <f t="shared" ref="C21:AH21" si="27">IF(ISNUMBER(outYear),C20*inPropertyTax,"")</f>
        <v>1500</v>
      </c>
      <c r="D21" s="36">
        <f t="shared" si="27"/>
        <v>1500</v>
      </c>
      <c r="E21" s="36">
        <f t="shared" si="27"/>
        <v>1500</v>
      </c>
      <c r="F21" s="36">
        <f t="shared" si="27"/>
        <v>1500</v>
      </c>
      <c r="G21" s="36">
        <f t="shared" si="27"/>
        <v>1500</v>
      </c>
      <c r="H21" s="36">
        <f t="shared" si="27"/>
        <v>1500</v>
      </c>
      <c r="I21" s="36">
        <f t="shared" si="27"/>
        <v>1500</v>
      </c>
      <c r="J21" s="36">
        <f t="shared" si="27"/>
        <v>1500</v>
      </c>
      <c r="K21" s="36">
        <f t="shared" si="27"/>
        <v>1500</v>
      </c>
      <c r="L21" s="36">
        <f t="shared" si="27"/>
        <v>1500</v>
      </c>
      <c r="M21" s="36">
        <f t="shared" si="27"/>
        <v>1500</v>
      </c>
      <c r="N21" s="36">
        <f t="shared" si="27"/>
        <v>1500</v>
      </c>
      <c r="O21" s="36">
        <f t="shared" si="27"/>
        <v>1500</v>
      </c>
      <c r="P21" s="36">
        <f t="shared" si="27"/>
        <v>1500</v>
      </c>
      <c r="Q21" s="36">
        <f t="shared" si="27"/>
        <v>1500</v>
      </c>
      <c r="R21" s="36">
        <f t="shared" si="27"/>
        <v>1500</v>
      </c>
      <c r="S21" s="36">
        <f t="shared" si="27"/>
        <v>1500</v>
      </c>
      <c r="T21" s="36">
        <f t="shared" si="27"/>
        <v>1500</v>
      </c>
      <c r="U21" s="36">
        <f t="shared" si="27"/>
        <v>1500</v>
      </c>
      <c r="V21" s="36">
        <f t="shared" si="27"/>
        <v>1500</v>
      </c>
      <c r="W21" s="36">
        <f t="shared" si="27"/>
        <v>1500</v>
      </c>
      <c r="X21" s="36">
        <f t="shared" si="27"/>
        <v>1500</v>
      </c>
      <c r="Y21" s="36">
        <f t="shared" si="27"/>
        <v>1500</v>
      </c>
      <c r="Z21" s="36">
        <f t="shared" si="27"/>
        <v>1500</v>
      </c>
      <c r="AA21" s="36">
        <f t="shared" si="27"/>
        <v>1500</v>
      </c>
      <c r="AB21" s="36" t="str">
        <f t="shared" si="27"/>
        <v/>
      </c>
      <c r="AC21" s="36" t="str">
        <f t="shared" si="27"/>
        <v/>
      </c>
      <c r="AD21" s="36" t="str">
        <f t="shared" si="27"/>
        <v/>
      </c>
      <c r="AE21" s="36" t="str">
        <f t="shared" si="27"/>
        <v/>
      </c>
      <c r="AF21" s="36" t="str">
        <f t="shared" si="27"/>
        <v/>
      </c>
      <c r="AG21" s="36" t="str">
        <f t="shared" si="27"/>
        <v/>
      </c>
      <c r="AH21" s="36" t="str">
        <f t="shared" si="27"/>
        <v/>
      </c>
      <c r="AI21" s="36" t="str">
        <f t="shared" ref="AI21:BN21" si="28">IF(ISNUMBER(outYear),AI20*inPropertyTax,"")</f>
        <v/>
      </c>
      <c r="AJ21" s="36" t="str">
        <f t="shared" si="28"/>
        <v/>
      </c>
      <c r="AK21" s="36" t="str">
        <f t="shared" si="28"/>
        <v/>
      </c>
      <c r="AL21" s="36" t="str">
        <f t="shared" si="28"/>
        <v/>
      </c>
      <c r="AM21" s="36" t="str">
        <f t="shared" si="28"/>
        <v/>
      </c>
      <c r="AN21" s="36" t="str">
        <f t="shared" si="28"/>
        <v/>
      </c>
      <c r="AO21" s="36" t="str">
        <f t="shared" si="28"/>
        <v/>
      </c>
      <c r="AP21" s="36" t="str">
        <f t="shared" si="28"/>
        <v/>
      </c>
      <c r="AQ21" s="36" t="str">
        <f t="shared" si="28"/>
        <v/>
      </c>
      <c r="AR21" s="36" t="str">
        <f t="shared" si="28"/>
        <v/>
      </c>
      <c r="AS21" s="36" t="str">
        <f t="shared" si="28"/>
        <v/>
      </c>
      <c r="AT21" s="36" t="str">
        <f t="shared" si="28"/>
        <v/>
      </c>
      <c r="AU21" s="36" t="str">
        <f t="shared" si="28"/>
        <v/>
      </c>
      <c r="AV21" s="36" t="str">
        <f t="shared" si="28"/>
        <v/>
      </c>
      <c r="AW21" s="36" t="str">
        <f t="shared" si="28"/>
        <v/>
      </c>
      <c r="AX21" s="36" t="str">
        <f t="shared" si="28"/>
        <v/>
      </c>
      <c r="AY21" s="36" t="str">
        <f t="shared" si="28"/>
        <v/>
      </c>
      <c r="AZ21" s="36" t="str">
        <f t="shared" si="28"/>
        <v/>
      </c>
      <c r="BA21" s="36" t="str">
        <f t="shared" si="28"/>
        <v/>
      </c>
      <c r="BB21" s="36" t="str">
        <f t="shared" si="28"/>
        <v/>
      </c>
      <c r="BC21" s="36" t="str">
        <f t="shared" si="28"/>
        <v/>
      </c>
      <c r="BD21" s="36" t="str">
        <f t="shared" si="28"/>
        <v/>
      </c>
      <c r="BE21" s="36" t="str">
        <f t="shared" si="28"/>
        <v/>
      </c>
      <c r="BF21" s="36" t="str">
        <f t="shared" si="28"/>
        <v/>
      </c>
      <c r="BG21" s="36" t="str">
        <f t="shared" si="28"/>
        <v/>
      </c>
      <c r="BH21" s="36" t="str">
        <f t="shared" si="28"/>
        <v/>
      </c>
      <c r="BI21" s="36" t="str">
        <f t="shared" si="28"/>
        <v/>
      </c>
      <c r="BJ21" s="36" t="str">
        <f t="shared" si="28"/>
        <v/>
      </c>
      <c r="BK21" s="36" t="str">
        <f t="shared" si="28"/>
        <v/>
      </c>
      <c r="BL21" s="36" t="str">
        <f t="shared" si="28"/>
        <v/>
      </c>
      <c r="BM21" s="36" t="str">
        <f t="shared" si="28"/>
        <v/>
      </c>
      <c r="BN21" s="36" t="str">
        <f t="shared" si="28"/>
        <v/>
      </c>
      <c r="BO21" s="36" t="str">
        <f t="shared" ref="BO21:CT21" si="29">IF(ISNUMBER(outYear),BO20*inPropertyTax,"")</f>
        <v/>
      </c>
      <c r="BP21" s="36" t="str">
        <f t="shared" si="29"/>
        <v/>
      </c>
      <c r="BQ21" s="36" t="str">
        <f t="shared" si="29"/>
        <v/>
      </c>
      <c r="BR21" s="36" t="str">
        <f t="shared" si="29"/>
        <v/>
      </c>
      <c r="BS21" s="36" t="str">
        <f t="shared" si="29"/>
        <v/>
      </c>
      <c r="BT21" s="36" t="str">
        <f t="shared" si="29"/>
        <v/>
      </c>
      <c r="BU21" s="36" t="str">
        <f t="shared" si="29"/>
        <v/>
      </c>
      <c r="BV21" s="36" t="str">
        <f t="shared" si="29"/>
        <v/>
      </c>
      <c r="BW21" s="36" t="str">
        <f t="shared" si="29"/>
        <v/>
      </c>
      <c r="BX21" s="36" t="str">
        <f t="shared" si="29"/>
        <v/>
      </c>
      <c r="BY21" s="36" t="str">
        <f t="shared" si="29"/>
        <v/>
      </c>
      <c r="BZ21" s="36" t="str">
        <f t="shared" si="29"/>
        <v/>
      </c>
      <c r="CA21" s="36" t="str">
        <f t="shared" si="29"/>
        <v/>
      </c>
      <c r="CB21" s="36" t="str">
        <f t="shared" si="29"/>
        <v/>
      </c>
      <c r="CC21" s="36" t="str">
        <f t="shared" si="29"/>
        <v/>
      </c>
      <c r="CD21" s="36" t="str">
        <f t="shared" si="29"/>
        <v/>
      </c>
      <c r="CE21" s="36" t="str">
        <f t="shared" si="29"/>
        <v/>
      </c>
      <c r="CF21" s="36" t="str">
        <f t="shared" si="29"/>
        <v/>
      </c>
      <c r="CG21" s="36" t="str">
        <f t="shared" si="29"/>
        <v/>
      </c>
      <c r="CH21" s="36" t="str">
        <f t="shared" si="29"/>
        <v/>
      </c>
      <c r="CI21" s="36" t="str">
        <f t="shared" si="29"/>
        <v/>
      </c>
      <c r="CJ21" s="36" t="str">
        <f t="shared" si="29"/>
        <v/>
      </c>
      <c r="CK21" s="36" t="str">
        <f t="shared" si="29"/>
        <v/>
      </c>
      <c r="CL21" s="36" t="str">
        <f t="shared" si="29"/>
        <v/>
      </c>
      <c r="CM21" s="36" t="str">
        <f t="shared" si="29"/>
        <v/>
      </c>
      <c r="CN21" s="36" t="str">
        <f t="shared" si="29"/>
        <v/>
      </c>
      <c r="CO21" s="36" t="str">
        <f t="shared" si="29"/>
        <v/>
      </c>
      <c r="CP21" s="36" t="str">
        <f t="shared" si="29"/>
        <v/>
      </c>
      <c r="CQ21" s="36" t="str">
        <f t="shared" si="29"/>
        <v/>
      </c>
      <c r="CR21" s="36" t="str">
        <f t="shared" si="29"/>
        <v/>
      </c>
      <c r="CS21" s="36" t="str">
        <f t="shared" si="29"/>
        <v/>
      </c>
      <c r="CT21" s="36" t="str">
        <f t="shared" si="29"/>
        <v/>
      </c>
      <c r="CU21" s="36" t="str">
        <f>IF(ISNUMBER(outYear),CU20*inPropertyTax,"")</f>
        <v/>
      </c>
      <c r="CV21" s="36" t="str">
        <f>IF(ISNUMBER(outYear),CV20*inPropertyTax,"")</f>
        <v/>
      </c>
      <c r="CW21" s="36" t="str">
        <f>IF(ISNUMBER(outYear),CW20*inPropertyTax,"")</f>
        <v/>
      </c>
      <c r="CX21" s="36" t="str">
        <f>IF(ISNUMBER(outYear),CX20*inPropertyTax,"")</f>
        <v/>
      </c>
    </row>
    <row r="22" spans="1:102" s="2" customFormat="1" x14ac:dyDescent="0.2">
      <c r="A22" s="132" t="s">
        <v>55</v>
      </c>
      <c r="B22" s="35"/>
      <c r="C22" s="36">
        <f t="shared" ref="C22:AH22" si="30">IF(ISNUMBER(outYear),IF((outYear=analysis_period),total_installed_cost*inSalvageValue,0),"")</f>
        <v>0</v>
      </c>
      <c r="D22" s="36">
        <f t="shared" si="30"/>
        <v>0</v>
      </c>
      <c r="E22" s="36">
        <f t="shared" si="30"/>
        <v>0</v>
      </c>
      <c r="F22" s="36">
        <f t="shared" si="30"/>
        <v>0</v>
      </c>
      <c r="G22" s="36">
        <f t="shared" si="30"/>
        <v>0</v>
      </c>
      <c r="H22" s="36">
        <f t="shared" si="30"/>
        <v>0</v>
      </c>
      <c r="I22" s="36">
        <f t="shared" si="30"/>
        <v>0</v>
      </c>
      <c r="J22" s="36">
        <f t="shared" si="30"/>
        <v>0</v>
      </c>
      <c r="K22" s="36">
        <f t="shared" si="30"/>
        <v>0</v>
      </c>
      <c r="L22" s="36">
        <f t="shared" si="30"/>
        <v>0</v>
      </c>
      <c r="M22" s="36">
        <f t="shared" si="30"/>
        <v>0</v>
      </c>
      <c r="N22" s="36">
        <f t="shared" si="30"/>
        <v>0</v>
      </c>
      <c r="O22" s="36">
        <f t="shared" si="30"/>
        <v>0</v>
      </c>
      <c r="P22" s="36">
        <f t="shared" si="30"/>
        <v>0</v>
      </c>
      <c r="Q22" s="36">
        <f t="shared" si="30"/>
        <v>0</v>
      </c>
      <c r="R22" s="36">
        <f t="shared" si="30"/>
        <v>0</v>
      </c>
      <c r="S22" s="36">
        <f t="shared" si="30"/>
        <v>0</v>
      </c>
      <c r="T22" s="36">
        <f t="shared" si="30"/>
        <v>0</v>
      </c>
      <c r="U22" s="36">
        <f t="shared" si="30"/>
        <v>0</v>
      </c>
      <c r="V22" s="36">
        <f t="shared" si="30"/>
        <v>0</v>
      </c>
      <c r="W22" s="36">
        <f t="shared" si="30"/>
        <v>0</v>
      </c>
      <c r="X22" s="36">
        <f t="shared" si="30"/>
        <v>0</v>
      </c>
      <c r="Y22" s="36">
        <f t="shared" si="30"/>
        <v>0</v>
      </c>
      <c r="Z22" s="36">
        <f t="shared" si="30"/>
        <v>0</v>
      </c>
      <c r="AA22" s="36">
        <f t="shared" si="30"/>
        <v>60000</v>
      </c>
      <c r="AB22" s="36" t="str">
        <f t="shared" si="30"/>
        <v/>
      </c>
      <c r="AC22" s="36" t="str">
        <f t="shared" si="30"/>
        <v/>
      </c>
      <c r="AD22" s="36" t="str">
        <f t="shared" si="30"/>
        <v/>
      </c>
      <c r="AE22" s="36" t="str">
        <f t="shared" si="30"/>
        <v/>
      </c>
      <c r="AF22" s="36" t="str">
        <f t="shared" si="30"/>
        <v/>
      </c>
      <c r="AG22" s="36" t="str">
        <f t="shared" si="30"/>
        <v/>
      </c>
      <c r="AH22" s="36" t="str">
        <f t="shared" si="30"/>
        <v/>
      </c>
      <c r="AI22" s="36" t="str">
        <f t="shared" ref="AI22:BN22" si="31">IF(ISNUMBER(outYear),IF((outYear=analysis_period),total_installed_cost*inSalvageValue,0),"")</f>
        <v/>
      </c>
      <c r="AJ22" s="36" t="str">
        <f t="shared" si="31"/>
        <v/>
      </c>
      <c r="AK22" s="36" t="str">
        <f t="shared" si="31"/>
        <v/>
      </c>
      <c r="AL22" s="36" t="str">
        <f t="shared" si="31"/>
        <v/>
      </c>
      <c r="AM22" s="36" t="str">
        <f t="shared" si="31"/>
        <v/>
      </c>
      <c r="AN22" s="36" t="str">
        <f t="shared" si="31"/>
        <v/>
      </c>
      <c r="AO22" s="36" t="str">
        <f t="shared" si="31"/>
        <v/>
      </c>
      <c r="AP22" s="36" t="str">
        <f t="shared" si="31"/>
        <v/>
      </c>
      <c r="AQ22" s="36" t="str">
        <f t="shared" si="31"/>
        <v/>
      </c>
      <c r="AR22" s="36" t="str">
        <f t="shared" si="31"/>
        <v/>
      </c>
      <c r="AS22" s="36" t="str">
        <f t="shared" si="31"/>
        <v/>
      </c>
      <c r="AT22" s="36" t="str">
        <f t="shared" si="31"/>
        <v/>
      </c>
      <c r="AU22" s="36" t="str">
        <f t="shared" si="31"/>
        <v/>
      </c>
      <c r="AV22" s="36" t="str">
        <f t="shared" si="31"/>
        <v/>
      </c>
      <c r="AW22" s="36" t="str">
        <f t="shared" si="31"/>
        <v/>
      </c>
      <c r="AX22" s="36" t="str">
        <f t="shared" si="31"/>
        <v/>
      </c>
      <c r="AY22" s="36" t="str">
        <f t="shared" si="31"/>
        <v/>
      </c>
      <c r="AZ22" s="36" t="str">
        <f t="shared" si="31"/>
        <v/>
      </c>
      <c r="BA22" s="36" t="str">
        <f t="shared" si="31"/>
        <v/>
      </c>
      <c r="BB22" s="36" t="str">
        <f t="shared" si="31"/>
        <v/>
      </c>
      <c r="BC22" s="36" t="str">
        <f t="shared" si="31"/>
        <v/>
      </c>
      <c r="BD22" s="36" t="str">
        <f t="shared" si="31"/>
        <v/>
      </c>
      <c r="BE22" s="36" t="str">
        <f t="shared" si="31"/>
        <v/>
      </c>
      <c r="BF22" s="36" t="str">
        <f t="shared" si="31"/>
        <v/>
      </c>
      <c r="BG22" s="36" t="str">
        <f t="shared" si="31"/>
        <v/>
      </c>
      <c r="BH22" s="36" t="str">
        <f t="shared" si="31"/>
        <v/>
      </c>
      <c r="BI22" s="36" t="str">
        <f t="shared" si="31"/>
        <v/>
      </c>
      <c r="BJ22" s="36" t="str">
        <f t="shared" si="31"/>
        <v/>
      </c>
      <c r="BK22" s="36" t="str">
        <f t="shared" si="31"/>
        <v/>
      </c>
      <c r="BL22" s="36" t="str">
        <f t="shared" si="31"/>
        <v/>
      </c>
      <c r="BM22" s="36" t="str">
        <f t="shared" si="31"/>
        <v/>
      </c>
      <c r="BN22" s="36" t="str">
        <f t="shared" si="31"/>
        <v/>
      </c>
      <c r="BO22" s="36" t="str">
        <f t="shared" ref="BO22:CX22" si="32">IF(ISNUMBER(outYear),IF((outYear=analysis_period),total_installed_cost*inSalvageValue,0),"")</f>
        <v/>
      </c>
      <c r="BP22" s="36" t="str">
        <f t="shared" si="32"/>
        <v/>
      </c>
      <c r="BQ22" s="36" t="str">
        <f t="shared" si="32"/>
        <v/>
      </c>
      <c r="BR22" s="36" t="str">
        <f t="shared" si="32"/>
        <v/>
      </c>
      <c r="BS22" s="36" t="str">
        <f t="shared" si="32"/>
        <v/>
      </c>
      <c r="BT22" s="36" t="str">
        <f t="shared" si="32"/>
        <v/>
      </c>
      <c r="BU22" s="36" t="str">
        <f t="shared" si="32"/>
        <v/>
      </c>
      <c r="BV22" s="36" t="str">
        <f t="shared" si="32"/>
        <v/>
      </c>
      <c r="BW22" s="36" t="str">
        <f t="shared" si="32"/>
        <v/>
      </c>
      <c r="BX22" s="36" t="str">
        <f t="shared" si="32"/>
        <v/>
      </c>
      <c r="BY22" s="36" t="str">
        <f t="shared" si="32"/>
        <v/>
      </c>
      <c r="BZ22" s="36" t="str">
        <f t="shared" si="32"/>
        <v/>
      </c>
      <c r="CA22" s="36" t="str">
        <f t="shared" si="32"/>
        <v/>
      </c>
      <c r="CB22" s="36" t="str">
        <f t="shared" si="32"/>
        <v/>
      </c>
      <c r="CC22" s="36" t="str">
        <f t="shared" si="32"/>
        <v/>
      </c>
      <c r="CD22" s="36" t="str">
        <f t="shared" si="32"/>
        <v/>
      </c>
      <c r="CE22" s="36" t="str">
        <f t="shared" si="32"/>
        <v/>
      </c>
      <c r="CF22" s="36" t="str">
        <f t="shared" si="32"/>
        <v/>
      </c>
      <c r="CG22" s="36" t="str">
        <f t="shared" si="32"/>
        <v/>
      </c>
      <c r="CH22" s="36" t="str">
        <f t="shared" si="32"/>
        <v/>
      </c>
      <c r="CI22" s="36" t="str">
        <f t="shared" si="32"/>
        <v/>
      </c>
      <c r="CJ22" s="36" t="str">
        <f t="shared" si="32"/>
        <v/>
      </c>
      <c r="CK22" s="36" t="str">
        <f t="shared" si="32"/>
        <v/>
      </c>
      <c r="CL22" s="36" t="str">
        <f t="shared" si="32"/>
        <v/>
      </c>
      <c r="CM22" s="36" t="str">
        <f t="shared" si="32"/>
        <v/>
      </c>
      <c r="CN22" s="36" t="str">
        <f t="shared" si="32"/>
        <v/>
      </c>
      <c r="CO22" s="36" t="str">
        <f t="shared" si="32"/>
        <v/>
      </c>
      <c r="CP22" s="36" t="str">
        <f t="shared" si="32"/>
        <v/>
      </c>
      <c r="CQ22" s="36" t="str">
        <f t="shared" si="32"/>
        <v/>
      </c>
      <c r="CR22" s="36" t="str">
        <f t="shared" si="32"/>
        <v/>
      </c>
      <c r="CS22" s="36" t="str">
        <f t="shared" si="32"/>
        <v/>
      </c>
      <c r="CT22" s="36" t="str">
        <f t="shared" si="32"/>
        <v/>
      </c>
      <c r="CU22" s="36" t="str">
        <f t="shared" si="32"/>
        <v/>
      </c>
      <c r="CV22" s="36" t="str">
        <f t="shared" si="32"/>
        <v/>
      </c>
      <c r="CW22" s="36" t="str">
        <f t="shared" si="32"/>
        <v/>
      </c>
      <c r="CX22" s="36" t="str">
        <f t="shared" si="32"/>
        <v/>
      </c>
    </row>
    <row r="23" spans="1:102" s="2" customFormat="1" x14ac:dyDescent="0.2">
      <c r="A23" s="135" t="s">
        <v>139</v>
      </c>
      <c r="B23" s="133"/>
      <c r="C23" s="134" t="e">
        <f t="shared" ref="C23:AH23" si="33">IF(ISNUMBER(outYear),SUM(C8:C13)+SUM(C15:C18)+C19+C21+C22,"")</f>
        <v>#NAME?</v>
      </c>
      <c r="D23" s="134" t="e">
        <f t="shared" si="33"/>
        <v>#NAME?</v>
      </c>
      <c r="E23" s="134" t="e">
        <f t="shared" si="33"/>
        <v>#NAME?</v>
      </c>
      <c r="F23" s="134" t="e">
        <f t="shared" si="33"/>
        <v>#NAME?</v>
      </c>
      <c r="G23" s="134" t="e">
        <f t="shared" si="33"/>
        <v>#NAME?</v>
      </c>
      <c r="H23" s="134" t="e">
        <f t="shared" si="33"/>
        <v>#NAME?</v>
      </c>
      <c r="I23" s="134" t="e">
        <f t="shared" si="33"/>
        <v>#NAME?</v>
      </c>
      <c r="J23" s="134" t="e">
        <f t="shared" si="33"/>
        <v>#NAME?</v>
      </c>
      <c r="K23" s="134" t="e">
        <f t="shared" si="33"/>
        <v>#NAME?</v>
      </c>
      <c r="L23" s="134" t="e">
        <f t="shared" si="33"/>
        <v>#NAME?</v>
      </c>
      <c r="M23" s="134" t="e">
        <f t="shared" si="33"/>
        <v>#NAME?</v>
      </c>
      <c r="N23" s="134" t="e">
        <f t="shared" si="33"/>
        <v>#NAME?</v>
      </c>
      <c r="O23" s="134" t="e">
        <f t="shared" si="33"/>
        <v>#NAME?</v>
      </c>
      <c r="P23" s="134" t="e">
        <f t="shared" si="33"/>
        <v>#NAME?</v>
      </c>
      <c r="Q23" s="134" t="e">
        <f t="shared" si="33"/>
        <v>#NAME?</v>
      </c>
      <c r="R23" s="134" t="e">
        <f t="shared" si="33"/>
        <v>#NAME?</v>
      </c>
      <c r="S23" s="134" t="e">
        <f t="shared" si="33"/>
        <v>#NAME?</v>
      </c>
      <c r="T23" s="134" t="e">
        <f t="shared" si="33"/>
        <v>#NAME?</v>
      </c>
      <c r="U23" s="134" t="e">
        <f t="shared" si="33"/>
        <v>#NAME?</v>
      </c>
      <c r="V23" s="134" t="e">
        <f t="shared" si="33"/>
        <v>#NAME?</v>
      </c>
      <c r="W23" s="134" t="e">
        <f t="shared" si="33"/>
        <v>#NAME?</v>
      </c>
      <c r="X23" s="134" t="e">
        <f t="shared" si="33"/>
        <v>#NAME?</v>
      </c>
      <c r="Y23" s="134" t="e">
        <f t="shared" si="33"/>
        <v>#NAME?</v>
      </c>
      <c r="Z23" s="134" t="e">
        <f t="shared" si="33"/>
        <v>#NAME?</v>
      </c>
      <c r="AA23" s="134" t="e">
        <f t="shared" si="33"/>
        <v>#NAME?</v>
      </c>
      <c r="AB23" s="134" t="str">
        <f t="shared" si="33"/>
        <v/>
      </c>
      <c r="AC23" s="134" t="str">
        <f t="shared" si="33"/>
        <v/>
      </c>
      <c r="AD23" s="134" t="str">
        <f t="shared" si="33"/>
        <v/>
      </c>
      <c r="AE23" s="134" t="str">
        <f t="shared" si="33"/>
        <v/>
      </c>
      <c r="AF23" s="134" t="str">
        <f t="shared" si="33"/>
        <v/>
      </c>
      <c r="AG23" s="134" t="str">
        <f t="shared" si="33"/>
        <v/>
      </c>
      <c r="AH23" s="134" t="str">
        <f t="shared" si="33"/>
        <v/>
      </c>
      <c r="AI23" s="134" t="str">
        <f t="shared" ref="AI23:BN23" si="34">IF(ISNUMBER(outYear),SUM(AI8:AI13)+SUM(AI15:AI18)+AI19+AI21+AI22,"")</f>
        <v/>
      </c>
      <c r="AJ23" s="134" t="str">
        <f t="shared" si="34"/>
        <v/>
      </c>
      <c r="AK23" s="134" t="str">
        <f t="shared" si="34"/>
        <v/>
      </c>
      <c r="AL23" s="134" t="str">
        <f t="shared" si="34"/>
        <v/>
      </c>
      <c r="AM23" s="134" t="str">
        <f t="shared" si="34"/>
        <v/>
      </c>
      <c r="AN23" s="134" t="str">
        <f t="shared" si="34"/>
        <v/>
      </c>
      <c r="AO23" s="134" t="str">
        <f t="shared" si="34"/>
        <v/>
      </c>
      <c r="AP23" s="134" t="str">
        <f t="shared" si="34"/>
        <v/>
      </c>
      <c r="AQ23" s="134" t="str">
        <f t="shared" si="34"/>
        <v/>
      </c>
      <c r="AR23" s="134" t="str">
        <f t="shared" si="34"/>
        <v/>
      </c>
      <c r="AS23" s="134" t="str">
        <f t="shared" si="34"/>
        <v/>
      </c>
      <c r="AT23" s="134" t="str">
        <f t="shared" si="34"/>
        <v/>
      </c>
      <c r="AU23" s="134" t="str">
        <f t="shared" si="34"/>
        <v/>
      </c>
      <c r="AV23" s="134" t="str">
        <f t="shared" si="34"/>
        <v/>
      </c>
      <c r="AW23" s="134" t="str">
        <f t="shared" si="34"/>
        <v/>
      </c>
      <c r="AX23" s="134" t="str">
        <f t="shared" si="34"/>
        <v/>
      </c>
      <c r="AY23" s="134" t="str">
        <f t="shared" si="34"/>
        <v/>
      </c>
      <c r="AZ23" s="134" t="str">
        <f t="shared" si="34"/>
        <v/>
      </c>
      <c r="BA23" s="134" t="str">
        <f t="shared" si="34"/>
        <v/>
      </c>
      <c r="BB23" s="134" t="str">
        <f t="shared" si="34"/>
        <v/>
      </c>
      <c r="BC23" s="134" t="str">
        <f t="shared" si="34"/>
        <v/>
      </c>
      <c r="BD23" s="134" t="str">
        <f t="shared" si="34"/>
        <v/>
      </c>
      <c r="BE23" s="134" t="str">
        <f t="shared" si="34"/>
        <v/>
      </c>
      <c r="BF23" s="134" t="str">
        <f t="shared" si="34"/>
        <v/>
      </c>
      <c r="BG23" s="134" t="str">
        <f t="shared" si="34"/>
        <v/>
      </c>
      <c r="BH23" s="134" t="str">
        <f t="shared" si="34"/>
        <v/>
      </c>
      <c r="BI23" s="134" t="str">
        <f t="shared" si="34"/>
        <v/>
      </c>
      <c r="BJ23" s="134" t="str">
        <f t="shared" si="34"/>
        <v/>
      </c>
      <c r="BK23" s="134" t="str">
        <f t="shared" si="34"/>
        <v/>
      </c>
      <c r="BL23" s="134" t="str">
        <f t="shared" si="34"/>
        <v/>
      </c>
      <c r="BM23" s="134" t="str">
        <f t="shared" si="34"/>
        <v/>
      </c>
      <c r="BN23" s="134" t="str">
        <f t="shared" si="34"/>
        <v/>
      </c>
      <c r="BO23" s="134" t="str">
        <f t="shared" ref="BO23:CT23" si="35">IF(ISNUMBER(outYear),SUM(BO8:BO13)+SUM(BO15:BO18)+BO19+BO21+BO22,"")</f>
        <v/>
      </c>
      <c r="BP23" s="134" t="str">
        <f t="shared" si="35"/>
        <v/>
      </c>
      <c r="BQ23" s="134" t="str">
        <f t="shared" si="35"/>
        <v/>
      </c>
      <c r="BR23" s="134" t="str">
        <f t="shared" si="35"/>
        <v/>
      </c>
      <c r="BS23" s="134" t="str">
        <f t="shared" si="35"/>
        <v/>
      </c>
      <c r="BT23" s="134" t="str">
        <f t="shared" si="35"/>
        <v/>
      </c>
      <c r="BU23" s="134" t="str">
        <f t="shared" si="35"/>
        <v/>
      </c>
      <c r="BV23" s="134" t="str">
        <f t="shared" si="35"/>
        <v/>
      </c>
      <c r="BW23" s="134" t="str">
        <f t="shared" si="35"/>
        <v/>
      </c>
      <c r="BX23" s="134" t="str">
        <f t="shared" si="35"/>
        <v/>
      </c>
      <c r="BY23" s="134" t="str">
        <f t="shared" si="35"/>
        <v/>
      </c>
      <c r="BZ23" s="134" t="str">
        <f t="shared" si="35"/>
        <v/>
      </c>
      <c r="CA23" s="134" t="str">
        <f t="shared" si="35"/>
        <v/>
      </c>
      <c r="CB23" s="134" t="str">
        <f t="shared" si="35"/>
        <v/>
      </c>
      <c r="CC23" s="134" t="str">
        <f t="shared" si="35"/>
        <v/>
      </c>
      <c r="CD23" s="134" t="str">
        <f t="shared" si="35"/>
        <v/>
      </c>
      <c r="CE23" s="134" t="str">
        <f t="shared" si="35"/>
        <v/>
      </c>
      <c r="CF23" s="134" t="str">
        <f t="shared" si="35"/>
        <v/>
      </c>
      <c r="CG23" s="134" t="str">
        <f t="shared" si="35"/>
        <v/>
      </c>
      <c r="CH23" s="134" t="str">
        <f t="shared" si="35"/>
        <v/>
      </c>
      <c r="CI23" s="134" t="str">
        <f t="shared" si="35"/>
        <v/>
      </c>
      <c r="CJ23" s="134" t="str">
        <f t="shared" si="35"/>
        <v/>
      </c>
      <c r="CK23" s="134" t="str">
        <f t="shared" si="35"/>
        <v/>
      </c>
      <c r="CL23" s="134" t="str">
        <f t="shared" si="35"/>
        <v/>
      </c>
      <c r="CM23" s="134" t="str">
        <f t="shared" si="35"/>
        <v/>
      </c>
      <c r="CN23" s="134" t="str">
        <f t="shared" si="35"/>
        <v/>
      </c>
      <c r="CO23" s="134" t="str">
        <f t="shared" si="35"/>
        <v/>
      </c>
      <c r="CP23" s="134" t="str">
        <f t="shared" si="35"/>
        <v/>
      </c>
      <c r="CQ23" s="134" t="str">
        <f t="shared" si="35"/>
        <v/>
      </c>
      <c r="CR23" s="134" t="str">
        <f t="shared" si="35"/>
        <v/>
      </c>
      <c r="CS23" s="134" t="str">
        <f t="shared" si="35"/>
        <v/>
      </c>
      <c r="CT23" s="134" t="str">
        <f t="shared" si="35"/>
        <v/>
      </c>
      <c r="CU23" s="134" t="str">
        <f t="shared" ref="CU23:CX23" si="36">IF(ISNUMBER(outYear),SUM(CU8:CU13)+SUM(CU15:CU18)+CU19+CU21+CU22,"")</f>
        <v/>
      </c>
      <c r="CV23" s="134" t="str">
        <f t="shared" si="36"/>
        <v/>
      </c>
      <c r="CW23" s="134" t="str">
        <f t="shared" si="36"/>
        <v/>
      </c>
      <c r="CX23" s="134" t="str">
        <f t="shared" si="36"/>
        <v/>
      </c>
    </row>
    <row r="24" spans="1:102" x14ac:dyDescent="0.2">
      <c r="A24" s="18"/>
      <c r="B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row>
    <row r="25" spans="1:102" s="2" customFormat="1" x14ac:dyDescent="0.2">
      <c r="A25" s="128" t="s">
        <v>167</v>
      </c>
      <c r="B25" s="136"/>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c r="BP25" s="137"/>
      <c r="BQ25" s="137"/>
      <c r="BR25" s="137"/>
      <c r="BS25" s="137"/>
      <c r="BT25" s="137"/>
      <c r="BU25" s="137"/>
      <c r="BV25" s="137"/>
      <c r="BW25" s="137"/>
      <c r="BX25" s="137"/>
      <c r="BY25" s="137"/>
      <c r="BZ25" s="137"/>
      <c r="CA25" s="137"/>
      <c r="CB25" s="137"/>
      <c r="CC25" s="137"/>
      <c r="CD25" s="137"/>
      <c r="CE25" s="137"/>
      <c r="CF25" s="137"/>
      <c r="CG25" s="137"/>
      <c r="CH25" s="137"/>
      <c r="CI25" s="137"/>
      <c r="CJ25" s="137"/>
      <c r="CK25" s="137"/>
      <c r="CL25" s="137"/>
      <c r="CM25" s="137"/>
      <c r="CN25" s="137"/>
      <c r="CO25" s="137"/>
      <c r="CP25" s="137"/>
      <c r="CQ25" s="137"/>
      <c r="CR25" s="137"/>
      <c r="CS25" s="137"/>
      <c r="CT25" s="137"/>
      <c r="CU25" s="137"/>
      <c r="CV25" s="137"/>
      <c r="CW25" s="137"/>
      <c r="CX25" s="138"/>
    </row>
    <row r="26" spans="1:102" s="2" customFormat="1" x14ac:dyDescent="0.2">
      <c r="A26" s="129" t="s">
        <v>158</v>
      </c>
      <c r="B26" s="35"/>
      <c r="C26" s="36">
        <f t="shared" ref="C26:AH26" si="37">IF(ISNUMBER(outYear),IF(FederalDepreciation&lt;&gt;"N/A",C23,0),"")</f>
        <v>0</v>
      </c>
      <c r="D26" s="36">
        <f t="shared" si="37"/>
        <v>0</v>
      </c>
      <c r="E26" s="36">
        <f t="shared" si="37"/>
        <v>0</v>
      </c>
      <c r="F26" s="36">
        <f t="shared" si="37"/>
        <v>0</v>
      </c>
      <c r="G26" s="36">
        <f t="shared" si="37"/>
        <v>0</v>
      </c>
      <c r="H26" s="36">
        <f t="shared" si="37"/>
        <v>0</v>
      </c>
      <c r="I26" s="36">
        <f t="shared" si="37"/>
        <v>0</v>
      </c>
      <c r="J26" s="36">
        <f t="shared" si="37"/>
        <v>0</v>
      </c>
      <c r="K26" s="36">
        <f t="shared" si="37"/>
        <v>0</v>
      </c>
      <c r="L26" s="36">
        <f t="shared" si="37"/>
        <v>0</v>
      </c>
      <c r="M26" s="36">
        <f t="shared" si="37"/>
        <v>0</v>
      </c>
      <c r="N26" s="36">
        <f t="shared" si="37"/>
        <v>0</v>
      </c>
      <c r="O26" s="36">
        <f t="shared" si="37"/>
        <v>0</v>
      </c>
      <c r="P26" s="36">
        <f t="shared" si="37"/>
        <v>0</v>
      </c>
      <c r="Q26" s="36">
        <f t="shared" si="37"/>
        <v>0</v>
      </c>
      <c r="R26" s="36">
        <f t="shared" si="37"/>
        <v>0</v>
      </c>
      <c r="S26" s="36">
        <f t="shared" si="37"/>
        <v>0</v>
      </c>
      <c r="T26" s="36">
        <f t="shared" si="37"/>
        <v>0</v>
      </c>
      <c r="U26" s="36">
        <f t="shared" si="37"/>
        <v>0</v>
      </c>
      <c r="V26" s="36">
        <f t="shared" si="37"/>
        <v>0</v>
      </c>
      <c r="W26" s="36">
        <f t="shared" si="37"/>
        <v>0</v>
      </c>
      <c r="X26" s="36">
        <f t="shared" si="37"/>
        <v>0</v>
      </c>
      <c r="Y26" s="36">
        <f t="shared" si="37"/>
        <v>0</v>
      </c>
      <c r="Z26" s="36">
        <f t="shared" si="37"/>
        <v>0</v>
      </c>
      <c r="AA26" s="36">
        <f t="shared" si="37"/>
        <v>0</v>
      </c>
      <c r="AB26" s="36" t="str">
        <f t="shared" si="37"/>
        <v/>
      </c>
      <c r="AC26" s="36" t="str">
        <f t="shared" si="37"/>
        <v/>
      </c>
      <c r="AD26" s="36" t="str">
        <f t="shared" si="37"/>
        <v/>
      </c>
      <c r="AE26" s="36" t="str">
        <f t="shared" si="37"/>
        <v/>
      </c>
      <c r="AF26" s="36" t="str">
        <f t="shared" si="37"/>
        <v/>
      </c>
      <c r="AG26" s="36" t="str">
        <f t="shared" si="37"/>
        <v/>
      </c>
      <c r="AH26" s="36" t="str">
        <f t="shared" si="37"/>
        <v/>
      </c>
      <c r="AI26" s="36" t="str">
        <f t="shared" ref="AI26:BN26" si="38">IF(ISNUMBER(outYear),IF(FederalDepreciation&lt;&gt;"N/A",AI23,0),"")</f>
        <v/>
      </c>
      <c r="AJ26" s="36" t="str">
        <f t="shared" si="38"/>
        <v/>
      </c>
      <c r="AK26" s="36" t="str">
        <f t="shared" si="38"/>
        <v/>
      </c>
      <c r="AL26" s="36" t="str">
        <f t="shared" si="38"/>
        <v/>
      </c>
      <c r="AM26" s="36" t="str">
        <f t="shared" si="38"/>
        <v/>
      </c>
      <c r="AN26" s="36" t="str">
        <f t="shared" si="38"/>
        <v/>
      </c>
      <c r="AO26" s="36" t="str">
        <f t="shared" si="38"/>
        <v/>
      </c>
      <c r="AP26" s="36" t="str">
        <f t="shared" si="38"/>
        <v/>
      </c>
      <c r="AQ26" s="36" t="str">
        <f t="shared" si="38"/>
        <v/>
      </c>
      <c r="AR26" s="36" t="str">
        <f t="shared" si="38"/>
        <v/>
      </c>
      <c r="AS26" s="36" t="str">
        <f t="shared" si="38"/>
        <v/>
      </c>
      <c r="AT26" s="36" t="str">
        <f t="shared" si="38"/>
        <v/>
      </c>
      <c r="AU26" s="36" t="str">
        <f t="shared" si="38"/>
        <v/>
      </c>
      <c r="AV26" s="36" t="str">
        <f t="shared" si="38"/>
        <v/>
      </c>
      <c r="AW26" s="36" t="str">
        <f t="shared" si="38"/>
        <v/>
      </c>
      <c r="AX26" s="36" t="str">
        <f t="shared" si="38"/>
        <v/>
      </c>
      <c r="AY26" s="36" t="str">
        <f t="shared" si="38"/>
        <v/>
      </c>
      <c r="AZ26" s="36" t="str">
        <f t="shared" si="38"/>
        <v/>
      </c>
      <c r="BA26" s="36" t="str">
        <f t="shared" si="38"/>
        <v/>
      </c>
      <c r="BB26" s="36" t="str">
        <f t="shared" si="38"/>
        <v/>
      </c>
      <c r="BC26" s="36" t="str">
        <f t="shared" si="38"/>
        <v/>
      </c>
      <c r="BD26" s="36" t="str">
        <f t="shared" si="38"/>
        <v/>
      </c>
      <c r="BE26" s="36" t="str">
        <f t="shared" si="38"/>
        <v/>
      </c>
      <c r="BF26" s="36" t="str">
        <f t="shared" si="38"/>
        <v/>
      </c>
      <c r="BG26" s="36" t="str">
        <f t="shared" si="38"/>
        <v/>
      </c>
      <c r="BH26" s="36" t="str">
        <f t="shared" si="38"/>
        <v/>
      </c>
      <c r="BI26" s="36" t="str">
        <f t="shared" si="38"/>
        <v/>
      </c>
      <c r="BJ26" s="36" t="str">
        <f t="shared" si="38"/>
        <v/>
      </c>
      <c r="BK26" s="36" t="str">
        <f t="shared" si="38"/>
        <v/>
      </c>
      <c r="BL26" s="36" t="str">
        <f t="shared" si="38"/>
        <v/>
      </c>
      <c r="BM26" s="36" t="str">
        <f t="shared" si="38"/>
        <v/>
      </c>
      <c r="BN26" s="36" t="str">
        <f t="shared" si="38"/>
        <v/>
      </c>
      <c r="BO26" s="36" t="str">
        <f t="shared" ref="BO26:CX26" si="39">IF(ISNUMBER(outYear),IF(FederalDepreciation&lt;&gt;"N/A",BO23,0),"")</f>
        <v/>
      </c>
      <c r="BP26" s="36" t="str">
        <f t="shared" si="39"/>
        <v/>
      </c>
      <c r="BQ26" s="36" t="str">
        <f t="shared" si="39"/>
        <v/>
      </c>
      <c r="BR26" s="36" t="str">
        <f t="shared" si="39"/>
        <v/>
      </c>
      <c r="BS26" s="36" t="str">
        <f t="shared" si="39"/>
        <v/>
      </c>
      <c r="BT26" s="36" t="str">
        <f t="shared" si="39"/>
        <v/>
      </c>
      <c r="BU26" s="36" t="str">
        <f t="shared" si="39"/>
        <v/>
      </c>
      <c r="BV26" s="36" t="str">
        <f t="shared" si="39"/>
        <v/>
      </c>
      <c r="BW26" s="36" t="str">
        <f t="shared" si="39"/>
        <v/>
      </c>
      <c r="BX26" s="36" t="str">
        <f t="shared" si="39"/>
        <v/>
      </c>
      <c r="BY26" s="36" t="str">
        <f t="shared" si="39"/>
        <v/>
      </c>
      <c r="BZ26" s="36" t="str">
        <f t="shared" si="39"/>
        <v/>
      </c>
      <c r="CA26" s="36" t="str">
        <f t="shared" si="39"/>
        <v/>
      </c>
      <c r="CB26" s="36" t="str">
        <f t="shared" si="39"/>
        <v/>
      </c>
      <c r="CC26" s="36" t="str">
        <f t="shared" si="39"/>
        <v/>
      </c>
      <c r="CD26" s="36" t="str">
        <f t="shared" si="39"/>
        <v/>
      </c>
      <c r="CE26" s="36" t="str">
        <f t="shared" si="39"/>
        <v/>
      </c>
      <c r="CF26" s="36" t="str">
        <f t="shared" si="39"/>
        <v/>
      </c>
      <c r="CG26" s="36" t="str">
        <f t="shared" si="39"/>
        <v/>
      </c>
      <c r="CH26" s="36" t="str">
        <f t="shared" si="39"/>
        <v/>
      </c>
      <c r="CI26" s="36" t="str">
        <f t="shared" si="39"/>
        <v/>
      </c>
      <c r="CJ26" s="36" t="str">
        <f t="shared" si="39"/>
        <v/>
      </c>
      <c r="CK26" s="36" t="str">
        <f t="shared" si="39"/>
        <v/>
      </c>
      <c r="CL26" s="36" t="str">
        <f t="shared" si="39"/>
        <v/>
      </c>
      <c r="CM26" s="36" t="str">
        <f t="shared" si="39"/>
        <v/>
      </c>
      <c r="CN26" s="36" t="str">
        <f t="shared" si="39"/>
        <v/>
      </c>
      <c r="CO26" s="36" t="str">
        <f t="shared" si="39"/>
        <v/>
      </c>
      <c r="CP26" s="36" t="str">
        <f t="shared" si="39"/>
        <v/>
      </c>
      <c r="CQ26" s="36" t="str">
        <f t="shared" si="39"/>
        <v/>
      </c>
      <c r="CR26" s="36" t="str">
        <f t="shared" si="39"/>
        <v/>
      </c>
      <c r="CS26" s="36" t="str">
        <f t="shared" si="39"/>
        <v/>
      </c>
      <c r="CT26" s="36" t="str">
        <f t="shared" si="39"/>
        <v/>
      </c>
      <c r="CU26" s="36" t="str">
        <f t="shared" si="39"/>
        <v/>
      </c>
      <c r="CV26" s="36" t="str">
        <f t="shared" si="39"/>
        <v/>
      </c>
      <c r="CW26" s="36" t="str">
        <f t="shared" si="39"/>
        <v/>
      </c>
      <c r="CX26" s="36" t="str">
        <f t="shared" si="39"/>
        <v/>
      </c>
    </row>
    <row r="27" spans="1:102" s="2" customFormat="1" x14ac:dyDescent="0.2">
      <c r="A27" s="129" t="s">
        <v>144</v>
      </c>
      <c r="B27" s="35"/>
      <c r="C27" s="36">
        <f t="shared" ref="C27:AH27" si="40">IF(ISNUMBER(outYear),IF(FederalDepreciation="N/A",C21,0),"")</f>
        <v>1500</v>
      </c>
      <c r="D27" s="36">
        <f t="shared" si="40"/>
        <v>1500</v>
      </c>
      <c r="E27" s="36">
        <f t="shared" si="40"/>
        <v>1500</v>
      </c>
      <c r="F27" s="36">
        <f t="shared" si="40"/>
        <v>1500</v>
      </c>
      <c r="G27" s="36">
        <f t="shared" si="40"/>
        <v>1500</v>
      </c>
      <c r="H27" s="36">
        <f t="shared" si="40"/>
        <v>1500</v>
      </c>
      <c r="I27" s="36">
        <f t="shared" si="40"/>
        <v>1500</v>
      </c>
      <c r="J27" s="36">
        <f t="shared" si="40"/>
        <v>1500</v>
      </c>
      <c r="K27" s="36">
        <f t="shared" si="40"/>
        <v>1500</v>
      </c>
      <c r="L27" s="36">
        <f t="shared" si="40"/>
        <v>1500</v>
      </c>
      <c r="M27" s="36">
        <f t="shared" si="40"/>
        <v>1500</v>
      </c>
      <c r="N27" s="36">
        <f t="shared" si="40"/>
        <v>1500</v>
      </c>
      <c r="O27" s="36">
        <f t="shared" si="40"/>
        <v>1500</v>
      </c>
      <c r="P27" s="36">
        <f t="shared" si="40"/>
        <v>1500</v>
      </c>
      <c r="Q27" s="36">
        <f t="shared" si="40"/>
        <v>1500</v>
      </c>
      <c r="R27" s="36">
        <f t="shared" si="40"/>
        <v>1500</v>
      </c>
      <c r="S27" s="36">
        <f t="shared" si="40"/>
        <v>1500</v>
      </c>
      <c r="T27" s="36">
        <f t="shared" si="40"/>
        <v>1500</v>
      </c>
      <c r="U27" s="36">
        <f t="shared" si="40"/>
        <v>1500</v>
      </c>
      <c r="V27" s="36">
        <f t="shared" si="40"/>
        <v>1500</v>
      </c>
      <c r="W27" s="36">
        <f t="shared" si="40"/>
        <v>1500</v>
      </c>
      <c r="X27" s="36">
        <f t="shared" si="40"/>
        <v>1500</v>
      </c>
      <c r="Y27" s="36">
        <f t="shared" si="40"/>
        <v>1500</v>
      </c>
      <c r="Z27" s="36">
        <f t="shared" si="40"/>
        <v>1500</v>
      </c>
      <c r="AA27" s="36">
        <f t="shared" si="40"/>
        <v>1500</v>
      </c>
      <c r="AB27" s="36" t="str">
        <f t="shared" si="40"/>
        <v/>
      </c>
      <c r="AC27" s="36" t="str">
        <f t="shared" si="40"/>
        <v/>
      </c>
      <c r="AD27" s="36" t="str">
        <f t="shared" si="40"/>
        <v/>
      </c>
      <c r="AE27" s="36" t="str">
        <f t="shared" si="40"/>
        <v/>
      </c>
      <c r="AF27" s="36" t="str">
        <f t="shared" si="40"/>
        <v/>
      </c>
      <c r="AG27" s="36" t="str">
        <f t="shared" si="40"/>
        <v/>
      </c>
      <c r="AH27" s="36" t="str">
        <f t="shared" si="40"/>
        <v/>
      </c>
      <c r="AI27" s="36" t="str">
        <f t="shared" ref="AI27:BN27" si="41">IF(ISNUMBER(outYear),IF(FederalDepreciation="N/A",AI21,0),"")</f>
        <v/>
      </c>
      <c r="AJ27" s="36" t="str">
        <f t="shared" si="41"/>
        <v/>
      </c>
      <c r="AK27" s="36" t="str">
        <f t="shared" si="41"/>
        <v/>
      </c>
      <c r="AL27" s="36" t="str">
        <f t="shared" si="41"/>
        <v/>
      </c>
      <c r="AM27" s="36" t="str">
        <f t="shared" si="41"/>
        <v/>
      </c>
      <c r="AN27" s="36" t="str">
        <f t="shared" si="41"/>
        <v/>
      </c>
      <c r="AO27" s="36" t="str">
        <f t="shared" si="41"/>
        <v/>
      </c>
      <c r="AP27" s="36" t="str">
        <f t="shared" si="41"/>
        <v/>
      </c>
      <c r="AQ27" s="36" t="str">
        <f t="shared" si="41"/>
        <v/>
      </c>
      <c r="AR27" s="36" t="str">
        <f t="shared" si="41"/>
        <v/>
      </c>
      <c r="AS27" s="36" t="str">
        <f t="shared" si="41"/>
        <v/>
      </c>
      <c r="AT27" s="36" t="str">
        <f t="shared" si="41"/>
        <v/>
      </c>
      <c r="AU27" s="36" t="str">
        <f t="shared" si="41"/>
        <v/>
      </c>
      <c r="AV27" s="36" t="str">
        <f t="shared" si="41"/>
        <v/>
      </c>
      <c r="AW27" s="36" t="str">
        <f t="shared" si="41"/>
        <v/>
      </c>
      <c r="AX27" s="36" t="str">
        <f t="shared" si="41"/>
        <v/>
      </c>
      <c r="AY27" s="36" t="str">
        <f t="shared" si="41"/>
        <v/>
      </c>
      <c r="AZ27" s="36" t="str">
        <f t="shared" si="41"/>
        <v/>
      </c>
      <c r="BA27" s="36" t="str">
        <f t="shared" si="41"/>
        <v/>
      </c>
      <c r="BB27" s="36" t="str">
        <f t="shared" si="41"/>
        <v/>
      </c>
      <c r="BC27" s="36" t="str">
        <f t="shared" si="41"/>
        <v/>
      </c>
      <c r="BD27" s="36" t="str">
        <f t="shared" si="41"/>
        <v/>
      </c>
      <c r="BE27" s="36" t="str">
        <f t="shared" si="41"/>
        <v/>
      </c>
      <c r="BF27" s="36" t="str">
        <f t="shared" si="41"/>
        <v/>
      </c>
      <c r="BG27" s="36" t="str">
        <f t="shared" si="41"/>
        <v/>
      </c>
      <c r="BH27" s="36" t="str">
        <f t="shared" si="41"/>
        <v/>
      </c>
      <c r="BI27" s="36" t="str">
        <f t="shared" si="41"/>
        <v/>
      </c>
      <c r="BJ27" s="36" t="str">
        <f t="shared" si="41"/>
        <v/>
      </c>
      <c r="BK27" s="36" t="str">
        <f t="shared" si="41"/>
        <v/>
      </c>
      <c r="BL27" s="36" t="str">
        <f t="shared" si="41"/>
        <v/>
      </c>
      <c r="BM27" s="36" t="str">
        <f t="shared" si="41"/>
        <v/>
      </c>
      <c r="BN27" s="36" t="str">
        <f t="shared" si="41"/>
        <v/>
      </c>
      <c r="BO27" s="36" t="str">
        <f t="shared" ref="BO27:CX27" si="42">IF(ISNUMBER(outYear),IF(FederalDepreciation="N/A",BO21,0),"")</f>
        <v/>
      </c>
      <c r="BP27" s="36" t="str">
        <f t="shared" si="42"/>
        <v/>
      </c>
      <c r="BQ27" s="36" t="str">
        <f t="shared" si="42"/>
        <v/>
      </c>
      <c r="BR27" s="36" t="str">
        <f t="shared" si="42"/>
        <v/>
      </c>
      <c r="BS27" s="36" t="str">
        <f t="shared" si="42"/>
        <v/>
      </c>
      <c r="BT27" s="36" t="str">
        <f t="shared" si="42"/>
        <v/>
      </c>
      <c r="BU27" s="36" t="str">
        <f t="shared" si="42"/>
        <v/>
      </c>
      <c r="BV27" s="36" t="str">
        <f t="shared" si="42"/>
        <v/>
      </c>
      <c r="BW27" s="36" t="str">
        <f t="shared" si="42"/>
        <v/>
      </c>
      <c r="BX27" s="36" t="str">
        <f t="shared" si="42"/>
        <v/>
      </c>
      <c r="BY27" s="36" t="str">
        <f t="shared" si="42"/>
        <v/>
      </c>
      <c r="BZ27" s="36" t="str">
        <f t="shared" si="42"/>
        <v/>
      </c>
      <c r="CA27" s="36" t="str">
        <f t="shared" si="42"/>
        <v/>
      </c>
      <c r="CB27" s="36" t="str">
        <f t="shared" si="42"/>
        <v/>
      </c>
      <c r="CC27" s="36" t="str">
        <f t="shared" si="42"/>
        <v/>
      </c>
      <c r="CD27" s="36" t="str">
        <f t="shared" si="42"/>
        <v/>
      </c>
      <c r="CE27" s="36" t="str">
        <f t="shared" si="42"/>
        <v/>
      </c>
      <c r="CF27" s="36" t="str">
        <f t="shared" si="42"/>
        <v/>
      </c>
      <c r="CG27" s="36" t="str">
        <f t="shared" si="42"/>
        <v/>
      </c>
      <c r="CH27" s="36" t="str">
        <f t="shared" si="42"/>
        <v/>
      </c>
      <c r="CI27" s="36" t="str">
        <f t="shared" si="42"/>
        <v/>
      </c>
      <c r="CJ27" s="36" t="str">
        <f t="shared" si="42"/>
        <v/>
      </c>
      <c r="CK27" s="36" t="str">
        <f t="shared" si="42"/>
        <v/>
      </c>
      <c r="CL27" s="36" t="str">
        <f t="shared" si="42"/>
        <v/>
      </c>
      <c r="CM27" s="36" t="str">
        <f t="shared" si="42"/>
        <v/>
      </c>
      <c r="CN27" s="36" t="str">
        <f t="shared" si="42"/>
        <v/>
      </c>
      <c r="CO27" s="36" t="str">
        <f t="shared" si="42"/>
        <v/>
      </c>
      <c r="CP27" s="36" t="str">
        <f t="shared" si="42"/>
        <v/>
      </c>
      <c r="CQ27" s="36" t="str">
        <f t="shared" si="42"/>
        <v/>
      </c>
      <c r="CR27" s="36" t="str">
        <f t="shared" si="42"/>
        <v/>
      </c>
      <c r="CS27" s="36" t="str">
        <f t="shared" si="42"/>
        <v/>
      </c>
      <c r="CT27" s="36" t="str">
        <f t="shared" si="42"/>
        <v/>
      </c>
      <c r="CU27" s="36" t="str">
        <f t="shared" si="42"/>
        <v/>
      </c>
      <c r="CV27" s="36" t="str">
        <f t="shared" si="42"/>
        <v/>
      </c>
      <c r="CW27" s="36" t="str">
        <f t="shared" si="42"/>
        <v/>
      </c>
      <c r="CX27" s="36" t="str">
        <f t="shared" si="42"/>
        <v/>
      </c>
    </row>
    <row r="28" spans="1:102" s="2" customFormat="1" x14ac:dyDescent="0.2">
      <c r="A28" s="139" t="s">
        <v>145</v>
      </c>
      <c r="B28" s="133"/>
      <c r="C28" s="134">
        <f t="shared" ref="C28:AH28" si="43">IF(ISNUMBER(C2),C26+C27,"")</f>
        <v>1500</v>
      </c>
      <c r="D28" s="134">
        <f t="shared" si="43"/>
        <v>1500</v>
      </c>
      <c r="E28" s="134">
        <f t="shared" si="43"/>
        <v>1500</v>
      </c>
      <c r="F28" s="134">
        <f t="shared" si="43"/>
        <v>1500</v>
      </c>
      <c r="G28" s="134">
        <f t="shared" si="43"/>
        <v>1500</v>
      </c>
      <c r="H28" s="134">
        <f t="shared" si="43"/>
        <v>1500</v>
      </c>
      <c r="I28" s="134">
        <f t="shared" si="43"/>
        <v>1500</v>
      </c>
      <c r="J28" s="134">
        <f t="shared" si="43"/>
        <v>1500</v>
      </c>
      <c r="K28" s="134">
        <f t="shared" si="43"/>
        <v>1500</v>
      </c>
      <c r="L28" s="134">
        <f t="shared" si="43"/>
        <v>1500</v>
      </c>
      <c r="M28" s="134">
        <f t="shared" si="43"/>
        <v>1500</v>
      </c>
      <c r="N28" s="134">
        <f t="shared" si="43"/>
        <v>1500</v>
      </c>
      <c r="O28" s="134">
        <f t="shared" si="43"/>
        <v>1500</v>
      </c>
      <c r="P28" s="134">
        <f t="shared" si="43"/>
        <v>1500</v>
      </c>
      <c r="Q28" s="134">
        <f t="shared" si="43"/>
        <v>1500</v>
      </c>
      <c r="R28" s="134">
        <f t="shared" si="43"/>
        <v>1500</v>
      </c>
      <c r="S28" s="134">
        <f t="shared" si="43"/>
        <v>1500</v>
      </c>
      <c r="T28" s="134">
        <f t="shared" si="43"/>
        <v>1500</v>
      </c>
      <c r="U28" s="134">
        <f t="shared" si="43"/>
        <v>1500</v>
      </c>
      <c r="V28" s="134">
        <f t="shared" si="43"/>
        <v>1500</v>
      </c>
      <c r="W28" s="134">
        <f t="shared" si="43"/>
        <v>1500</v>
      </c>
      <c r="X28" s="134">
        <f t="shared" si="43"/>
        <v>1500</v>
      </c>
      <c r="Y28" s="134">
        <f t="shared" si="43"/>
        <v>1500</v>
      </c>
      <c r="Z28" s="134">
        <f t="shared" si="43"/>
        <v>1500</v>
      </c>
      <c r="AA28" s="134">
        <f t="shared" si="43"/>
        <v>1500</v>
      </c>
      <c r="AB28" s="134" t="str">
        <f t="shared" si="43"/>
        <v/>
      </c>
      <c r="AC28" s="134" t="str">
        <f t="shared" si="43"/>
        <v/>
      </c>
      <c r="AD28" s="134" t="str">
        <f t="shared" si="43"/>
        <v/>
      </c>
      <c r="AE28" s="134" t="str">
        <f t="shared" si="43"/>
        <v/>
      </c>
      <c r="AF28" s="134" t="str">
        <f t="shared" si="43"/>
        <v/>
      </c>
      <c r="AG28" s="134" t="str">
        <f t="shared" si="43"/>
        <v/>
      </c>
      <c r="AH28" s="134" t="str">
        <f t="shared" si="43"/>
        <v/>
      </c>
      <c r="AI28" s="134" t="str">
        <f t="shared" ref="AI28:BN28" si="44">IF(ISNUMBER(AI2),AI26+AI27,"")</f>
        <v/>
      </c>
      <c r="AJ28" s="134" t="str">
        <f t="shared" si="44"/>
        <v/>
      </c>
      <c r="AK28" s="134" t="str">
        <f t="shared" si="44"/>
        <v/>
      </c>
      <c r="AL28" s="134" t="str">
        <f t="shared" si="44"/>
        <v/>
      </c>
      <c r="AM28" s="134" t="str">
        <f t="shared" si="44"/>
        <v/>
      </c>
      <c r="AN28" s="134" t="str">
        <f t="shared" si="44"/>
        <v/>
      </c>
      <c r="AO28" s="134" t="str">
        <f t="shared" si="44"/>
        <v/>
      </c>
      <c r="AP28" s="134" t="str">
        <f t="shared" si="44"/>
        <v/>
      </c>
      <c r="AQ28" s="134" t="str">
        <f t="shared" si="44"/>
        <v/>
      </c>
      <c r="AR28" s="134" t="str">
        <f t="shared" si="44"/>
        <v/>
      </c>
      <c r="AS28" s="134" t="str">
        <f t="shared" si="44"/>
        <v/>
      </c>
      <c r="AT28" s="134" t="str">
        <f t="shared" si="44"/>
        <v/>
      </c>
      <c r="AU28" s="134" t="str">
        <f t="shared" si="44"/>
        <v/>
      </c>
      <c r="AV28" s="134" t="str">
        <f t="shared" si="44"/>
        <v/>
      </c>
      <c r="AW28" s="134" t="str">
        <f t="shared" si="44"/>
        <v/>
      </c>
      <c r="AX28" s="134" t="str">
        <f t="shared" si="44"/>
        <v/>
      </c>
      <c r="AY28" s="134" t="str">
        <f t="shared" si="44"/>
        <v/>
      </c>
      <c r="AZ28" s="134" t="str">
        <f t="shared" si="44"/>
        <v/>
      </c>
      <c r="BA28" s="134" t="str">
        <f t="shared" si="44"/>
        <v/>
      </c>
      <c r="BB28" s="134" t="str">
        <f t="shared" si="44"/>
        <v/>
      </c>
      <c r="BC28" s="134" t="str">
        <f t="shared" si="44"/>
        <v/>
      </c>
      <c r="BD28" s="134" t="str">
        <f t="shared" si="44"/>
        <v/>
      </c>
      <c r="BE28" s="134" t="str">
        <f t="shared" si="44"/>
        <v/>
      </c>
      <c r="BF28" s="134" t="str">
        <f t="shared" si="44"/>
        <v/>
      </c>
      <c r="BG28" s="134" t="str">
        <f t="shared" si="44"/>
        <v/>
      </c>
      <c r="BH28" s="134" t="str">
        <f t="shared" si="44"/>
        <v/>
      </c>
      <c r="BI28" s="134" t="str">
        <f t="shared" si="44"/>
        <v/>
      </c>
      <c r="BJ28" s="134" t="str">
        <f t="shared" si="44"/>
        <v/>
      </c>
      <c r="BK28" s="134" t="str">
        <f t="shared" si="44"/>
        <v/>
      </c>
      <c r="BL28" s="134" t="str">
        <f t="shared" si="44"/>
        <v/>
      </c>
      <c r="BM28" s="134" t="str">
        <f t="shared" si="44"/>
        <v/>
      </c>
      <c r="BN28" s="134" t="str">
        <f t="shared" si="44"/>
        <v/>
      </c>
      <c r="BO28" s="134" t="str">
        <f t="shared" ref="BO28:CT28" si="45">IF(ISNUMBER(BO2),BO26+BO27,"")</f>
        <v/>
      </c>
      <c r="BP28" s="134" t="str">
        <f t="shared" si="45"/>
        <v/>
      </c>
      <c r="BQ28" s="134" t="str">
        <f t="shared" si="45"/>
        <v/>
      </c>
      <c r="BR28" s="134" t="str">
        <f t="shared" si="45"/>
        <v/>
      </c>
      <c r="BS28" s="134" t="str">
        <f t="shared" si="45"/>
        <v/>
      </c>
      <c r="BT28" s="134" t="str">
        <f t="shared" si="45"/>
        <v/>
      </c>
      <c r="BU28" s="134" t="str">
        <f t="shared" si="45"/>
        <v/>
      </c>
      <c r="BV28" s="134" t="str">
        <f t="shared" si="45"/>
        <v/>
      </c>
      <c r="BW28" s="134" t="str">
        <f t="shared" si="45"/>
        <v/>
      </c>
      <c r="BX28" s="134" t="str">
        <f t="shared" si="45"/>
        <v/>
      </c>
      <c r="BY28" s="134" t="str">
        <f t="shared" si="45"/>
        <v/>
      </c>
      <c r="BZ28" s="134" t="str">
        <f t="shared" si="45"/>
        <v/>
      </c>
      <c r="CA28" s="134" t="str">
        <f t="shared" si="45"/>
        <v/>
      </c>
      <c r="CB28" s="134" t="str">
        <f t="shared" si="45"/>
        <v/>
      </c>
      <c r="CC28" s="134" t="str">
        <f t="shared" si="45"/>
        <v/>
      </c>
      <c r="CD28" s="134" t="str">
        <f t="shared" si="45"/>
        <v/>
      </c>
      <c r="CE28" s="134" t="str">
        <f t="shared" si="45"/>
        <v/>
      </c>
      <c r="CF28" s="134" t="str">
        <f t="shared" si="45"/>
        <v/>
      </c>
      <c r="CG28" s="134" t="str">
        <f t="shared" si="45"/>
        <v/>
      </c>
      <c r="CH28" s="134" t="str">
        <f t="shared" si="45"/>
        <v/>
      </c>
      <c r="CI28" s="134" t="str">
        <f t="shared" si="45"/>
        <v/>
      </c>
      <c r="CJ28" s="134" t="str">
        <f t="shared" si="45"/>
        <v/>
      </c>
      <c r="CK28" s="134" t="str">
        <f t="shared" si="45"/>
        <v/>
      </c>
      <c r="CL28" s="134" t="str">
        <f t="shared" si="45"/>
        <v/>
      </c>
      <c r="CM28" s="134" t="str">
        <f t="shared" si="45"/>
        <v/>
      </c>
      <c r="CN28" s="134" t="str">
        <f t="shared" si="45"/>
        <v/>
      </c>
      <c r="CO28" s="134" t="str">
        <f t="shared" si="45"/>
        <v/>
      </c>
      <c r="CP28" s="134" t="str">
        <f t="shared" si="45"/>
        <v/>
      </c>
      <c r="CQ28" s="134" t="str">
        <f t="shared" si="45"/>
        <v/>
      </c>
      <c r="CR28" s="134" t="str">
        <f t="shared" si="45"/>
        <v/>
      </c>
      <c r="CS28" s="134" t="str">
        <f t="shared" si="45"/>
        <v/>
      </c>
      <c r="CT28" s="134" t="str">
        <f t="shared" si="45"/>
        <v/>
      </c>
      <c r="CU28" s="134" t="str">
        <f t="shared" ref="CU28:CX28" si="46">IF(ISNUMBER(CU2),CU26+CU27,"")</f>
        <v/>
      </c>
      <c r="CV28" s="134" t="str">
        <f t="shared" si="46"/>
        <v/>
      </c>
      <c r="CW28" s="134" t="str">
        <f t="shared" si="46"/>
        <v/>
      </c>
      <c r="CX28" s="134" t="str">
        <f t="shared" si="46"/>
        <v/>
      </c>
    </row>
    <row r="29" spans="1:102" s="2" customFormat="1" x14ac:dyDescent="0.2">
      <c r="A29" s="123"/>
      <c r="B29" s="35"/>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row>
    <row r="30" spans="1:102" x14ac:dyDescent="0.2">
      <c r="A30" s="128" t="s">
        <v>166</v>
      </c>
      <c r="B30" s="136"/>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6"/>
      <c r="BI30" s="136"/>
      <c r="BJ30" s="136"/>
      <c r="BK30" s="136"/>
      <c r="BL30" s="136"/>
      <c r="BM30" s="136"/>
      <c r="BN30" s="136"/>
      <c r="BO30" s="136"/>
      <c r="BP30" s="136"/>
      <c r="BQ30" s="136"/>
      <c r="BR30" s="136"/>
      <c r="BS30" s="136"/>
      <c r="BT30" s="136"/>
      <c r="BU30" s="136"/>
      <c r="BV30" s="136"/>
      <c r="BW30" s="136"/>
      <c r="BX30" s="136"/>
      <c r="BY30" s="136"/>
      <c r="BZ30" s="136"/>
      <c r="CA30" s="136"/>
      <c r="CB30" s="136"/>
      <c r="CC30" s="136"/>
      <c r="CD30" s="136"/>
      <c r="CE30" s="136"/>
      <c r="CF30" s="136"/>
      <c r="CG30" s="136"/>
      <c r="CH30" s="136"/>
      <c r="CI30" s="136"/>
      <c r="CJ30" s="136"/>
      <c r="CK30" s="136"/>
      <c r="CL30" s="136"/>
      <c r="CM30" s="136"/>
      <c r="CN30" s="136"/>
      <c r="CO30" s="136"/>
      <c r="CP30" s="136"/>
      <c r="CQ30" s="136"/>
      <c r="CR30" s="136"/>
      <c r="CS30" s="136"/>
      <c r="CT30" s="136"/>
      <c r="CU30" s="136"/>
      <c r="CV30" s="136"/>
      <c r="CW30" s="136"/>
      <c r="CX30" s="138"/>
    </row>
    <row r="31" spans="1:102" s="2" customFormat="1" x14ac:dyDescent="0.2">
      <c r="A31" s="123" t="s">
        <v>174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6"/>
    </row>
    <row r="32" spans="1:102" s="2" customFormat="1" x14ac:dyDescent="0.2">
      <c r="A32" s="123" t="s">
        <v>63</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6"/>
    </row>
    <row r="33" spans="1:102" s="2" customFormat="1" x14ac:dyDescent="0.2">
      <c r="A33" s="123" t="s">
        <v>175</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6"/>
    </row>
    <row r="34" spans="1:102" x14ac:dyDescent="0.2">
      <c r="A34" s="123" t="s">
        <v>173</v>
      </c>
      <c r="B34" s="148">
        <f>total_installed_cost</f>
        <v>500000</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6"/>
    </row>
    <row r="35" spans="1:102" x14ac:dyDescent="0.2">
      <c r="A35" s="123" t="s">
        <v>172</v>
      </c>
      <c r="B35" s="150">
        <f>-(B34-C49-C55)*loan_rate</f>
        <v>-29940</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6"/>
    </row>
    <row r="36" spans="1:102" x14ac:dyDescent="0.2">
      <c r="A36" s="123" t="s">
        <v>171</v>
      </c>
      <c r="B36" s="148">
        <f>B34+B35</f>
        <v>470060</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6"/>
    </row>
    <row r="37" spans="1:102" x14ac:dyDescent="0.2">
      <c r="A37" s="123" t="s">
        <v>21</v>
      </c>
      <c r="B37" s="35"/>
      <c r="C37" s="148" t="e">
        <f t="shared" ref="C37:AH37" si="47">IF(ISNUMBER(outYear),IF(outYear&gt;inLoanTerm,0,-IPMT(inLoanRate,outYear,inLoanTerm,outLoanAmount,0,0)),"")</f>
        <v>#NAME?</v>
      </c>
      <c r="D37" s="148" t="e">
        <f t="shared" si="47"/>
        <v>#NAME?</v>
      </c>
      <c r="E37" s="148" t="e">
        <f t="shared" si="47"/>
        <v>#NAME?</v>
      </c>
      <c r="F37" s="148" t="e">
        <f t="shared" si="47"/>
        <v>#NAME?</v>
      </c>
      <c r="G37" s="148" t="e">
        <f t="shared" si="47"/>
        <v>#NAME?</v>
      </c>
      <c r="H37" s="148" t="e">
        <f t="shared" si="47"/>
        <v>#NAME?</v>
      </c>
      <c r="I37" s="148" t="e">
        <f t="shared" si="47"/>
        <v>#NAME?</v>
      </c>
      <c r="J37" s="148" t="e">
        <f t="shared" si="47"/>
        <v>#NAME?</v>
      </c>
      <c r="K37" s="148" t="e">
        <f t="shared" si="47"/>
        <v>#NAME?</v>
      </c>
      <c r="L37" s="148" t="e">
        <f t="shared" si="47"/>
        <v>#NAME?</v>
      </c>
      <c r="M37" s="148" t="e">
        <f t="shared" si="47"/>
        <v>#NAME?</v>
      </c>
      <c r="N37" s="148" t="e">
        <f t="shared" si="47"/>
        <v>#NAME?</v>
      </c>
      <c r="O37" s="148" t="e">
        <f t="shared" si="47"/>
        <v>#NAME?</v>
      </c>
      <c r="P37" s="148" t="e">
        <f t="shared" si="47"/>
        <v>#NAME?</v>
      </c>
      <c r="Q37" s="148" t="e">
        <f t="shared" si="47"/>
        <v>#NAME?</v>
      </c>
      <c r="R37" s="148" t="e">
        <f t="shared" si="47"/>
        <v>#NAME?</v>
      </c>
      <c r="S37" s="148" t="e">
        <f t="shared" si="47"/>
        <v>#NAME?</v>
      </c>
      <c r="T37" s="148" t="e">
        <f t="shared" si="47"/>
        <v>#NAME?</v>
      </c>
      <c r="U37" s="148" t="e">
        <f t="shared" si="47"/>
        <v>#NAME?</v>
      </c>
      <c r="V37" s="148" t="e">
        <f t="shared" si="47"/>
        <v>#NAME?</v>
      </c>
      <c r="W37" s="148" t="e">
        <f t="shared" si="47"/>
        <v>#NAME?</v>
      </c>
      <c r="X37" s="148" t="e">
        <f t="shared" si="47"/>
        <v>#NAME?</v>
      </c>
      <c r="Y37" s="148" t="e">
        <f t="shared" si="47"/>
        <v>#NAME?</v>
      </c>
      <c r="Z37" s="148" t="e">
        <f t="shared" si="47"/>
        <v>#NAME?</v>
      </c>
      <c r="AA37" s="148" t="e">
        <f t="shared" si="47"/>
        <v>#NAME?</v>
      </c>
      <c r="AB37" s="148" t="str">
        <f t="shared" si="47"/>
        <v/>
      </c>
      <c r="AC37" s="148" t="str">
        <f t="shared" si="47"/>
        <v/>
      </c>
      <c r="AD37" s="148" t="str">
        <f t="shared" si="47"/>
        <v/>
      </c>
      <c r="AE37" s="148" t="str">
        <f t="shared" si="47"/>
        <v/>
      </c>
      <c r="AF37" s="148" t="str">
        <f t="shared" si="47"/>
        <v/>
      </c>
      <c r="AG37" s="148" t="str">
        <f t="shared" si="47"/>
        <v/>
      </c>
      <c r="AH37" s="148" t="str">
        <f t="shared" si="47"/>
        <v/>
      </c>
      <c r="AI37" s="148" t="str">
        <f t="shared" ref="AI37:BN37" si="48">IF(ISNUMBER(outYear),IF(outYear&gt;inLoanTerm,0,-IPMT(inLoanRate,outYear,inLoanTerm,outLoanAmount,0,0)),"")</f>
        <v/>
      </c>
      <c r="AJ37" s="148" t="str">
        <f t="shared" si="48"/>
        <v/>
      </c>
      <c r="AK37" s="148" t="str">
        <f t="shared" si="48"/>
        <v/>
      </c>
      <c r="AL37" s="148" t="str">
        <f t="shared" si="48"/>
        <v/>
      </c>
      <c r="AM37" s="148" t="str">
        <f t="shared" si="48"/>
        <v/>
      </c>
      <c r="AN37" s="148" t="str">
        <f t="shared" si="48"/>
        <v/>
      </c>
      <c r="AO37" s="148" t="str">
        <f t="shared" si="48"/>
        <v/>
      </c>
      <c r="AP37" s="148" t="str">
        <f t="shared" si="48"/>
        <v/>
      </c>
      <c r="AQ37" s="148" t="str">
        <f t="shared" si="48"/>
        <v/>
      </c>
      <c r="AR37" s="148" t="str">
        <f t="shared" si="48"/>
        <v/>
      </c>
      <c r="AS37" s="148" t="str">
        <f t="shared" si="48"/>
        <v/>
      </c>
      <c r="AT37" s="148" t="str">
        <f t="shared" si="48"/>
        <v/>
      </c>
      <c r="AU37" s="148" t="str">
        <f t="shared" si="48"/>
        <v/>
      </c>
      <c r="AV37" s="148" t="str">
        <f t="shared" si="48"/>
        <v/>
      </c>
      <c r="AW37" s="148" t="str">
        <f t="shared" si="48"/>
        <v/>
      </c>
      <c r="AX37" s="148" t="str">
        <f t="shared" si="48"/>
        <v/>
      </c>
      <c r="AY37" s="148" t="str">
        <f t="shared" si="48"/>
        <v/>
      </c>
      <c r="AZ37" s="148" t="str">
        <f t="shared" si="48"/>
        <v/>
      </c>
      <c r="BA37" s="148" t="str">
        <f t="shared" si="48"/>
        <v/>
      </c>
      <c r="BB37" s="148" t="str">
        <f t="shared" si="48"/>
        <v/>
      </c>
      <c r="BC37" s="148" t="str">
        <f t="shared" si="48"/>
        <v/>
      </c>
      <c r="BD37" s="148" t="str">
        <f t="shared" si="48"/>
        <v/>
      </c>
      <c r="BE37" s="148" t="str">
        <f t="shared" si="48"/>
        <v/>
      </c>
      <c r="BF37" s="148" t="str">
        <f t="shared" si="48"/>
        <v/>
      </c>
      <c r="BG37" s="148" t="str">
        <f t="shared" si="48"/>
        <v/>
      </c>
      <c r="BH37" s="148" t="str">
        <f t="shared" si="48"/>
        <v/>
      </c>
      <c r="BI37" s="148" t="str">
        <f t="shared" si="48"/>
        <v/>
      </c>
      <c r="BJ37" s="148" t="str">
        <f t="shared" si="48"/>
        <v/>
      </c>
      <c r="BK37" s="148" t="str">
        <f t="shared" si="48"/>
        <v/>
      </c>
      <c r="BL37" s="148" t="str">
        <f t="shared" si="48"/>
        <v/>
      </c>
      <c r="BM37" s="148" t="str">
        <f t="shared" si="48"/>
        <v/>
      </c>
      <c r="BN37" s="148" t="str">
        <f t="shared" si="48"/>
        <v/>
      </c>
      <c r="BO37" s="148" t="str">
        <f t="shared" ref="BO37:CX37" si="49">IF(ISNUMBER(outYear),IF(outYear&gt;inLoanTerm,0,-IPMT(inLoanRate,outYear,inLoanTerm,outLoanAmount,0,0)),"")</f>
        <v/>
      </c>
      <c r="BP37" s="148" t="str">
        <f t="shared" si="49"/>
        <v/>
      </c>
      <c r="BQ37" s="148" t="str">
        <f t="shared" si="49"/>
        <v/>
      </c>
      <c r="BR37" s="148" t="str">
        <f t="shared" si="49"/>
        <v/>
      </c>
      <c r="BS37" s="148" t="str">
        <f t="shared" si="49"/>
        <v/>
      </c>
      <c r="BT37" s="148" t="str">
        <f t="shared" si="49"/>
        <v/>
      </c>
      <c r="BU37" s="148" t="str">
        <f t="shared" si="49"/>
        <v/>
      </c>
      <c r="BV37" s="148" t="str">
        <f t="shared" si="49"/>
        <v/>
      </c>
      <c r="BW37" s="148" t="str">
        <f t="shared" si="49"/>
        <v/>
      </c>
      <c r="BX37" s="148" t="str">
        <f t="shared" si="49"/>
        <v/>
      </c>
      <c r="BY37" s="148" t="str">
        <f t="shared" si="49"/>
        <v/>
      </c>
      <c r="BZ37" s="148" t="str">
        <f t="shared" si="49"/>
        <v/>
      </c>
      <c r="CA37" s="148" t="str">
        <f t="shared" si="49"/>
        <v/>
      </c>
      <c r="CB37" s="148" t="str">
        <f t="shared" si="49"/>
        <v/>
      </c>
      <c r="CC37" s="148" t="str">
        <f t="shared" si="49"/>
        <v/>
      </c>
      <c r="CD37" s="148" t="str">
        <f t="shared" si="49"/>
        <v/>
      </c>
      <c r="CE37" s="148" t="str">
        <f t="shared" si="49"/>
        <v/>
      </c>
      <c r="CF37" s="148" t="str">
        <f t="shared" si="49"/>
        <v/>
      </c>
      <c r="CG37" s="148" t="str">
        <f t="shared" si="49"/>
        <v/>
      </c>
      <c r="CH37" s="148" t="str">
        <f t="shared" si="49"/>
        <v/>
      </c>
      <c r="CI37" s="148" t="str">
        <f t="shared" si="49"/>
        <v/>
      </c>
      <c r="CJ37" s="148" t="str">
        <f t="shared" si="49"/>
        <v/>
      </c>
      <c r="CK37" s="148" t="str">
        <f t="shared" si="49"/>
        <v/>
      </c>
      <c r="CL37" s="148" t="str">
        <f t="shared" si="49"/>
        <v/>
      </c>
      <c r="CM37" s="148" t="str">
        <f t="shared" si="49"/>
        <v/>
      </c>
      <c r="CN37" s="148" t="str">
        <f t="shared" si="49"/>
        <v/>
      </c>
      <c r="CO37" s="148" t="str">
        <f t="shared" si="49"/>
        <v/>
      </c>
      <c r="CP37" s="148" t="str">
        <f t="shared" si="49"/>
        <v/>
      </c>
      <c r="CQ37" s="148" t="str">
        <f t="shared" si="49"/>
        <v/>
      </c>
      <c r="CR37" s="148" t="str">
        <f t="shared" si="49"/>
        <v/>
      </c>
      <c r="CS37" s="148" t="str">
        <f t="shared" si="49"/>
        <v/>
      </c>
      <c r="CT37" s="148" t="str">
        <f t="shared" si="49"/>
        <v/>
      </c>
      <c r="CU37" s="148" t="str">
        <f t="shared" si="49"/>
        <v/>
      </c>
      <c r="CV37" s="148" t="str">
        <f t="shared" si="49"/>
        <v/>
      </c>
      <c r="CW37" s="148" t="str">
        <f t="shared" si="49"/>
        <v/>
      </c>
      <c r="CX37" s="148" t="str">
        <f t="shared" si="49"/>
        <v/>
      </c>
    </row>
    <row r="38" spans="1:102" x14ac:dyDescent="0.2">
      <c r="A38" s="123" t="s">
        <v>22</v>
      </c>
      <c r="B38" s="35"/>
      <c r="C38" s="148" t="e">
        <f t="shared" ref="C38:AH38" si="50">IF(ISNUMBER(outYear),IF(outYear&gt;inLoanTerm,0,-PPMT(inLoanRate,outYear,inLoanTerm,outLoanAmount,0,0)),"")</f>
        <v>#NAME?</v>
      </c>
      <c r="D38" s="148" t="e">
        <f t="shared" si="50"/>
        <v>#NAME?</v>
      </c>
      <c r="E38" s="148" t="e">
        <f t="shared" si="50"/>
        <v>#NAME?</v>
      </c>
      <c r="F38" s="148" t="e">
        <f t="shared" si="50"/>
        <v>#NAME?</v>
      </c>
      <c r="G38" s="148" t="e">
        <f t="shared" si="50"/>
        <v>#NAME?</v>
      </c>
      <c r="H38" s="148" t="e">
        <f t="shared" si="50"/>
        <v>#NAME?</v>
      </c>
      <c r="I38" s="148" t="e">
        <f t="shared" si="50"/>
        <v>#NAME?</v>
      </c>
      <c r="J38" s="148" t="e">
        <f t="shared" si="50"/>
        <v>#NAME?</v>
      </c>
      <c r="K38" s="148" t="e">
        <f t="shared" si="50"/>
        <v>#NAME?</v>
      </c>
      <c r="L38" s="148" t="e">
        <f t="shared" si="50"/>
        <v>#NAME?</v>
      </c>
      <c r="M38" s="148" t="e">
        <f t="shared" si="50"/>
        <v>#NAME?</v>
      </c>
      <c r="N38" s="148" t="e">
        <f t="shared" si="50"/>
        <v>#NAME?</v>
      </c>
      <c r="O38" s="148" t="e">
        <f t="shared" si="50"/>
        <v>#NAME?</v>
      </c>
      <c r="P38" s="148" t="e">
        <f t="shared" si="50"/>
        <v>#NAME?</v>
      </c>
      <c r="Q38" s="148" t="e">
        <f t="shared" si="50"/>
        <v>#NAME?</v>
      </c>
      <c r="R38" s="148" t="e">
        <f t="shared" si="50"/>
        <v>#NAME?</v>
      </c>
      <c r="S38" s="148" t="e">
        <f t="shared" si="50"/>
        <v>#NAME?</v>
      </c>
      <c r="T38" s="148" t="e">
        <f t="shared" si="50"/>
        <v>#NAME?</v>
      </c>
      <c r="U38" s="148" t="e">
        <f t="shared" si="50"/>
        <v>#NAME?</v>
      </c>
      <c r="V38" s="148" t="e">
        <f t="shared" si="50"/>
        <v>#NAME?</v>
      </c>
      <c r="W38" s="148" t="e">
        <f t="shared" si="50"/>
        <v>#NAME?</v>
      </c>
      <c r="X38" s="148" t="e">
        <f t="shared" si="50"/>
        <v>#NAME?</v>
      </c>
      <c r="Y38" s="148" t="e">
        <f t="shared" si="50"/>
        <v>#NAME?</v>
      </c>
      <c r="Z38" s="148" t="e">
        <f t="shared" si="50"/>
        <v>#NAME?</v>
      </c>
      <c r="AA38" s="148" t="e">
        <f t="shared" si="50"/>
        <v>#NAME?</v>
      </c>
      <c r="AB38" s="148" t="str">
        <f t="shared" si="50"/>
        <v/>
      </c>
      <c r="AC38" s="148" t="str">
        <f t="shared" si="50"/>
        <v/>
      </c>
      <c r="AD38" s="148" t="str">
        <f t="shared" si="50"/>
        <v/>
      </c>
      <c r="AE38" s="148" t="str">
        <f t="shared" si="50"/>
        <v/>
      </c>
      <c r="AF38" s="148" t="str">
        <f t="shared" si="50"/>
        <v/>
      </c>
      <c r="AG38" s="148" t="str">
        <f t="shared" si="50"/>
        <v/>
      </c>
      <c r="AH38" s="148" t="str">
        <f t="shared" si="50"/>
        <v/>
      </c>
      <c r="AI38" s="148" t="str">
        <f t="shared" ref="AI38:BN38" si="51">IF(ISNUMBER(outYear),IF(outYear&gt;inLoanTerm,0,-PPMT(inLoanRate,outYear,inLoanTerm,outLoanAmount,0,0)),"")</f>
        <v/>
      </c>
      <c r="AJ38" s="148" t="str">
        <f t="shared" si="51"/>
        <v/>
      </c>
      <c r="AK38" s="148" t="str">
        <f t="shared" si="51"/>
        <v/>
      </c>
      <c r="AL38" s="148" t="str">
        <f t="shared" si="51"/>
        <v/>
      </c>
      <c r="AM38" s="148" t="str">
        <f t="shared" si="51"/>
        <v/>
      </c>
      <c r="AN38" s="148" t="str">
        <f t="shared" si="51"/>
        <v/>
      </c>
      <c r="AO38" s="148" t="str">
        <f t="shared" si="51"/>
        <v/>
      </c>
      <c r="AP38" s="148" t="str">
        <f t="shared" si="51"/>
        <v/>
      </c>
      <c r="AQ38" s="148" t="str">
        <f t="shared" si="51"/>
        <v/>
      </c>
      <c r="AR38" s="148" t="str">
        <f t="shared" si="51"/>
        <v/>
      </c>
      <c r="AS38" s="148" t="str">
        <f t="shared" si="51"/>
        <v/>
      </c>
      <c r="AT38" s="148" t="str">
        <f t="shared" si="51"/>
        <v/>
      </c>
      <c r="AU38" s="148" t="str">
        <f t="shared" si="51"/>
        <v/>
      </c>
      <c r="AV38" s="148" t="str">
        <f t="shared" si="51"/>
        <v/>
      </c>
      <c r="AW38" s="148" t="str">
        <f t="shared" si="51"/>
        <v/>
      </c>
      <c r="AX38" s="148" t="str">
        <f t="shared" si="51"/>
        <v/>
      </c>
      <c r="AY38" s="148" t="str">
        <f t="shared" si="51"/>
        <v/>
      </c>
      <c r="AZ38" s="148" t="str">
        <f t="shared" si="51"/>
        <v/>
      </c>
      <c r="BA38" s="148" t="str">
        <f t="shared" si="51"/>
        <v/>
      </c>
      <c r="BB38" s="148" t="str">
        <f t="shared" si="51"/>
        <v/>
      </c>
      <c r="BC38" s="148" t="str">
        <f t="shared" si="51"/>
        <v/>
      </c>
      <c r="BD38" s="148" t="str">
        <f t="shared" si="51"/>
        <v/>
      </c>
      <c r="BE38" s="148" t="str">
        <f t="shared" si="51"/>
        <v/>
      </c>
      <c r="BF38" s="148" t="str">
        <f t="shared" si="51"/>
        <v/>
      </c>
      <c r="BG38" s="148" t="str">
        <f t="shared" si="51"/>
        <v/>
      </c>
      <c r="BH38" s="148" t="str">
        <f t="shared" si="51"/>
        <v/>
      </c>
      <c r="BI38" s="148" t="str">
        <f t="shared" si="51"/>
        <v/>
      </c>
      <c r="BJ38" s="148" t="str">
        <f t="shared" si="51"/>
        <v/>
      </c>
      <c r="BK38" s="148" t="str">
        <f t="shared" si="51"/>
        <v/>
      </c>
      <c r="BL38" s="148" t="str">
        <f t="shared" si="51"/>
        <v/>
      </c>
      <c r="BM38" s="148" t="str">
        <f t="shared" si="51"/>
        <v/>
      </c>
      <c r="BN38" s="148" t="str">
        <f t="shared" si="51"/>
        <v/>
      </c>
      <c r="BO38" s="148" t="str">
        <f t="shared" ref="BO38:CX38" si="52">IF(ISNUMBER(outYear),IF(outYear&gt;inLoanTerm,0,-PPMT(inLoanRate,outYear,inLoanTerm,outLoanAmount,0,0)),"")</f>
        <v/>
      </c>
      <c r="BP38" s="148" t="str">
        <f t="shared" si="52"/>
        <v/>
      </c>
      <c r="BQ38" s="148" t="str">
        <f t="shared" si="52"/>
        <v/>
      </c>
      <c r="BR38" s="148" t="str">
        <f t="shared" si="52"/>
        <v/>
      </c>
      <c r="BS38" s="148" t="str">
        <f t="shared" si="52"/>
        <v/>
      </c>
      <c r="BT38" s="148" t="str">
        <f t="shared" si="52"/>
        <v/>
      </c>
      <c r="BU38" s="148" t="str">
        <f t="shared" si="52"/>
        <v/>
      </c>
      <c r="BV38" s="148" t="str">
        <f t="shared" si="52"/>
        <v/>
      </c>
      <c r="BW38" s="148" t="str">
        <f t="shared" si="52"/>
        <v/>
      </c>
      <c r="BX38" s="148" t="str">
        <f t="shared" si="52"/>
        <v/>
      </c>
      <c r="BY38" s="148" t="str">
        <f t="shared" si="52"/>
        <v/>
      </c>
      <c r="BZ38" s="148" t="str">
        <f t="shared" si="52"/>
        <v/>
      </c>
      <c r="CA38" s="148" t="str">
        <f t="shared" si="52"/>
        <v/>
      </c>
      <c r="CB38" s="148" t="str">
        <f t="shared" si="52"/>
        <v/>
      </c>
      <c r="CC38" s="148" t="str">
        <f t="shared" si="52"/>
        <v/>
      </c>
      <c r="CD38" s="148" t="str">
        <f t="shared" si="52"/>
        <v/>
      </c>
      <c r="CE38" s="148" t="str">
        <f t="shared" si="52"/>
        <v/>
      </c>
      <c r="CF38" s="148" t="str">
        <f t="shared" si="52"/>
        <v/>
      </c>
      <c r="CG38" s="148" t="str">
        <f t="shared" si="52"/>
        <v/>
      </c>
      <c r="CH38" s="148" t="str">
        <f t="shared" si="52"/>
        <v/>
      </c>
      <c r="CI38" s="148" t="str">
        <f t="shared" si="52"/>
        <v/>
      </c>
      <c r="CJ38" s="148" t="str">
        <f t="shared" si="52"/>
        <v/>
      </c>
      <c r="CK38" s="148" t="str">
        <f t="shared" si="52"/>
        <v/>
      </c>
      <c r="CL38" s="148" t="str">
        <f t="shared" si="52"/>
        <v/>
      </c>
      <c r="CM38" s="148" t="str">
        <f t="shared" si="52"/>
        <v/>
      </c>
      <c r="CN38" s="148" t="str">
        <f t="shared" si="52"/>
        <v/>
      </c>
      <c r="CO38" s="148" t="str">
        <f t="shared" si="52"/>
        <v/>
      </c>
      <c r="CP38" s="148" t="str">
        <f t="shared" si="52"/>
        <v/>
      </c>
      <c r="CQ38" s="148" t="str">
        <f t="shared" si="52"/>
        <v/>
      </c>
      <c r="CR38" s="148" t="str">
        <f t="shared" si="52"/>
        <v/>
      </c>
      <c r="CS38" s="148" t="str">
        <f t="shared" si="52"/>
        <v/>
      </c>
      <c r="CT38" s="148" t="str">
        <f t="shared" si="52"/>
        <v/>
      </c>
      <c r="CU38" s="148" t="str">
        <f t="shared" si="52"/>
        <v/>
      </c>
      <c r="CV38" s="148" t="str">
        <f t="shared" si="52"/>
        <v/>
      </c>
      <c r="CW38" s="148" t="str">
        <f t="shared" si="52"/>
        <v/>
      </c>
      <c r="CX38" s="148" t="str">
        <f t="shared" si="52"/>
        <v/>
      </c>
    </row>
    <row r="39" spans="1:102" x14ac:dyDescent="0.2">
      <c r="A39" s="140" t="s">
        <v>23</v>
      </c>
      <c r="B39" s="133"/>
      <c r="C39" s="149" t="e">
        <f t="shared" ref="C39:AH39" si="53">IF(ISNUMBER(outYear),+C37+C38,"")</f>
        <v>#NAME?</v>
      </c>
      <c r="D39" s="149" t="e">
        <f t="shared" si="53"/>
        <v>#NAME?</v>
      </c>
      <c r="E39" s="149" t="e">
        <f t="shared" si="53"/>
        <v>#NAME?</v>
      </c>
      <c r="F39" s="149" t="e">
        <f t="shared" si="53"/>
        <v>#NAME?</v>
      </c>
      <c r="G39" s="149" t="e">
        <f t="shared" si="53"/>
        <v>#NAME?</v>
      </c>
      <c r="H39" s="149" t="e">
        <f t="shared" si="53"/>
        <v>#NAME?</v>
      </c>
      <c r="I39" s="149" t="e">
        <f t="shared" si="53"/>
        <v>#NAME?</v>
      </c>
      <c r="J39" s="149" t="e">
        <f t="shared" si="53"/>
        <v>#NAME?</v>
      </c>
      <c r="K39" s="149" t="e">
        <f t="shared" si="53"/>
        <v>#NAME?</v>
      </c>
      <c r="L39" s="149" t="e">
        <f t="shared" si="53"/>
        <v>#NAME?</v>
      </c>
      <c r="M39" s="149" t="e">
        <f t="shared" si="53"/>
        <v>#NAME?</v>
      </c>
      <c r="N39" s="149" t="e">
        <f t="shared" si="53"/>
        <v>#NAME?</v>
      </c>
      <c r="O39" s="149" t="e">
        <f t="shared" si="53"/>
        <v>#NAME?</v>
      </c>
      <c r="P39" s="149" t="e">
        <f t="shared" si="53"/>
        <v>#NAME?</v>
      </c>
      <c r="Q39" s="149" t="e">
        <f t="shared" si="53"/>
        <v>#NAME?</v>
      </c>
      <c r="R39" s="149" t="e">
        <f t="shared" si="53"/>
        <v>#NAME?</v>
      </c>
      <c r="S39" s="149" t="e">
        <f t="shared" si="53"/>
        <v>#NAME?</v>
      </c>
      <c r="T39" s="149" t="e">
        <f t="shared" si="53"/>
        <v>#NAME?</v>
      </c>
      <c r="U39" s="149" t="e">
        <f t="shared" si="53"/>
        <v>#NAME?</v>
      </c>
      <c r="V39" s="149" t="e">
        <f t="shared" si="53"/>
        <v>#NAME?</v>
      </c>
      <c r="W39" s="149" t="e">
        <f t="shared" si="53"/>
        <v>#NAME?</v>
      </c>
      <c r="X39" s="149" t="e">
        <f t="shared" si="53"/>
        <v>#NAME?</v>
      </c>
      <c r="Y39" s="149" t="e">
        <f t="shared" si="53"/>
        <v>#NAME?</v>
      </c>
      <c r="Z39" s="149" t="e">
        <f t="shared" si="53"/>
        <v>#NAME?</v>
      </c>
      <c r="AA39" s="149" t="e">
        <f t="shared" si="53"/>
        <v>#NAME?</v>
      </c>
      <c r="AB39" s="149" t="str">
        <f t="shared" si="53"/>
        <v/>
      </c>
      <c r="AC39" s="149" t="str">
        <f t="shared" si="53"/>
        <v/>
      </c>
      <c r="AD39" s="149" t="str">
        <f t="shared" si="53"/>
        <v/>
      </c>
      <c r="AE39" s="149" t="str">
        <f t="shared" si="53"/>
        <v/>
      </c>
      <c r="AF39" s="149" t="str">
        <f t="shared" si="53"/>
        <v/>
      </c>
      <c r="AG39" s="149" t="str">
        <f t="shared" si="53"/>
        <v/>
      </c>
      <c r="AH39" s="149" t="str">
        <f t="shared" si="53"/>
        <v/>
      </c>
      <c r="AI39" s="149" t="str">
        <f t="shared" ref="AI39:BN39" si="54">IF(ISNUMBER(outYear),+AI37+AI38,"")</f>
        <v/>
      </c>
      <c r="AJ39" s="149" t="str">
        <f t="shared" si="54"/>
        <v/>
      </c>
      <c r="AK39" s="149" t="str">
        <f t="shared" si="54"/>
        <v/>
      </c>
      <c r="AL39" s="149" t="str">
        <f t="shared" si="54"/>
        <v/>
      </c>
      <c r="AM39" s="149" t="str">
        <f t="shared" si="54"/>
        <v/>
      </c>
      <c r="AN39" s="149" t="str">
        <f t="shared" si="54"/>
        <v/>
      </c>
      <c r="AO39" s="149" t="str">
        <f t="shared" si="54"/>
        <v/>
      </c>
      <c r="AP39" s="149" t="str">
        <f t="shared" si="54"/>
        <v/>
      </c>
      <c r="AQ39" s="149" t="str">
        <f t="shared" si="54"/>
        <v/>
      </c>
      <c r="AR39" s="149" t="str">
        <f t="shared" si="54"/>
        <v/>
      </c>
      <c r="AS39" s="149" t="str">
        <f t="shared" si="54"/>
        <v/>
      </c>
      <c r="AT39" s="149" t="str">
        <f t="shared" si="54"/>
        <v/>
      </c>
      <c r="AU39" s="149" t="str">
        <f t="shared" si="54"/>
        <v/>
      </c>
      <c r="AV39" s="149" t="str">
        <f t="shared" si="54"/>
        <v/>
      </c>
      <c r="AW39" s="149" t="str">
        <f t="shared" si="54"/>
        <v/>
      </c>
      <c r="AX39" s="149" t="str">
        <f t="shared" si="54"/>
        <v/>
      </c>
      <c r="AY39" s="149" t="str">
        <f t="shared" si="54"/>
        <v/>
      </c>
      <c r="AZ39" s="149" t="str">
        <f t="shared" si="54"/>
        <v/>
      </c>
      <c r="BA39" s="149" t="str">
        <f t="shared" si="54"/>
        <v/>
      </c>
      <c r="BB39" s="149" t="str">
        <f t="shared" si="54"/>
        <v/>
      </c>
      <c r="BC39" s="149" t="str">
        <f t="shared" si="54"/>
        <v/>
      </c>
      <c r="BD39" s="149" t="str">
        <f t="shared" si="54"/>
        <v/>
      </c>
      <c r="BE39" s="149" t="str">
        <f t="shared" si="54"/>
        <v/>
      </c>
      <c r="BF39" s="149" t="str">
        <f t="shared" si="54"/>
        <v/>
      </c>
      <c r="BG39" s="149" t="str">
        <f t="shared" si="54"/>
        <v/>
      </c>
      <c r="BH39" s="149" t="str">
        <f t="shared" si="54"/>
        <v/>
      </c>
      <c r="BI39" s="149" t="str">
        <f t="shared" si="54"/>
        <v/>
      </c>
      <c r="BJ39" s="149" t="str">
        <f t="shared" si="54"/>
        <v/>
      </c>
      <c r="BK39" s="149" t="str">
        <f t="shared" si="54"/>
        <v/>
      </c>
      <c r="BL39" s="149" t="str">
        <f t="shared" si="54"/>
        <v/>
      </c>
      <c r="BM39" s="149" t="str">
        <f t="shared" si="54"/>
        <v/>
      </c>
      <c r="BN39" s="149" t="str">
        <f t="shared" si="54"/>
        <v/>
      </c>
      <c r="BO39" s="149" t="str">
        <f t="shared" ref="BO39:CT39" si="55">IF(ISNUMBER(outYear),+BO37+BO38,"")</f>
        <v/>
      </c>
      <c r="BP39" s="149" t="str">
        <f t="shared" si="55"/>
        <v/>
      </c>
      <c r="BQ39" s="149" t="str">
        <f t="shared" si="55"/>
        <v/>
      </c>
      <c r="BR39" s="149" t="str">
        <f t="shared" si="55"/>
        <v/>
      </c>
      <c r="BS39" s="149" t="str">
        <f t="shared" si="55"/>
        <v/>
      </c>
      <c r="BT39" s="149" t="str">
        <f t="shared" si="55"/>
        <v/>
      </c>
      <c r="BU39" s="149" t="str">
        <f t="shared" si="55"/>
        <v/>
      </c>
      <c r="BV39" s="149" t="str">
        <f t="shared" si="55"/>
        <v/>
      </c>
      <c r="BW39" s="149" t="str">
        <f t="shared" si="55"/>
        <v/>
      </c>
      <c r="BX39" s="149" t="str">
        <f t="shared" si="55"/>
        <v/>
      </c>
      <c r="BY39" s="149" t="str">
        <f t="shared" si="55"/>
        <v/>
      </c>
      <c r="BZ39" s="149" t="str">
        <f t="shared" si="55"/>
        <v/>
      </c>
      <c r="CA39" s="149" t="str">
        <f t="shared" si="55"/>
        <v/>
      </c>
      <c r="CB39" s="149" t="str">
        <f t="shared" si="55"/>
        <v/>
      </c>
      <c r="CC39" s="149" t="str">
        <f t="shared" si="55"/>
        <v/>
      </c>
      <c r="CD39" s="149" t="str">
        <f t="shared" si="55"/>
        <v/>
      </c>
      <c r="CE39" s="149" t="str">
        <f t="shared" si="55"/>
        <v/>
      </c>
      <c r="CF39" s="149" t="str">
        <f t="shared" si="55"/>
        <v/>
      </c>
      <c r="CG39" s="149" t="str">
        <f t="shared" si="55"/>
        <v/>
      </c>
      <c r="CH39" s="149" t="str">
        <f t="shared" si="55"/>
        <v/>
      </c>
      <c r="CI39" s="149" t="str">
        <f t="shared" si="55"/>
        <v/>
      </c>
      <c r="CJ39" s="149" t="str">
        <f t="shared" si="55"/>
        <v/>
      </c>
      <c r="CK39" s="149" t="str">
        <f t="shared" si="55"/>
        <v/>
      </c>
      <c r="CL39" s="149" t="str">
        <f t="shared" si="55"/>
        <v/>
      </c>
      <c r="CM39" s="149" t="str">
        <f t="shared" si="55"/>
        <v/>
      </c>
      <c r="CN39" s="149" t="str">
        <f t="shared" si="55"/>
        <v/>
      </c>
      <c r="CO39" s="149" t="str">
        <f t="shared" si="55"/>
        <v/>
      </c>
      <c r="CP39" s="149" t="str">
        <f t="shared" si="55"/>
        <v/>
      </c>
      <c r="CQ39" s="149" t="str">
        <f t="shared" si="55"/>
        <v/>
      </c>
      <c r="CR39" s="149" t="str">
        <f t="shared" si="55"/>
        <v/>
      </c>
      <c r="CS39" s="149" t="str">
        <f t="shared" si="55"/>
        <v/>
      </c>
      <c r="CT39" s="149" t="str">
        <f t="shared" si="55"/>
        <v/>
      </c>
      <c r="CU39" s="149" t="str">
        <f>IF(ISNUMBER(outYear),+CU37+CU38,"")</f>
        <v/>
      </c>
      <c r="CV39" s="149" t="str">
        <f>IF(ISNUMBER(outYear),+CV37+CV38,"")</f>
        <v/>
      </c>
      <c r="CW39" s="149" t="str">
        <f>IF(ISNUMBER(outYear),+CW37+CW38,"")</f>
        <v/>
      </c>
      <c r="CX39" s="149" t="str">
        <f>IF(ISNUMBER(outYear),+CX37+CX38,"")</f>
        <v/>
      </c>
    </row>
    <row r="40" spans="1:102" x14ac:dyDescent="0.2">
      <c r="A40" s="25"/>
      <c r="B40" s="35"/>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6"/>
      <c r="CT40" s="36"/>
      <c r="CU40" s="36"/>
      <c r="CV40" s="36"/>
      <c r="CW40" s="36"/>
      <c r="CX40" s="36"/>
    </row>
    <row r="41" spans="1:102" x14ac:dyDescent="0.2">
      <c r="A41" s="151" t="s">
        <v>146</v>
      </c>
      <c r="B41" s="148">
        <f>-B36</f>
        <v>-470060</v>
      </c>
      <c r="C41" s="148" t="e">
        <f t="shared" ref="C41:AH41" si="56">IF(ISNUMBER(C2),-(C23+C39),"")</f>
        <v>#NAME?</v>
      </c>
      <c r="D41" s="148" t="e">
        <f t="shared" si="56"/>
        <v>#NAME?</v>
      </c>
      <c r="E41" s="148" t="e">
        <f t="shared" si="56"/>
        <v>#NAME?</v>
      </c>
      <c r="F41" s="148" t="e">
        <f t="shared" si="56"/>
        <v>#NAME?</v>
      </c>
      <c r="G41" s="148" t="e">
        <f t="shared" si="56"/>
        <v>#NAME?</v>
      </c>
      <c r="H41" s="148" t="e">
        <f t="shared" si="56"/>
        <v>#NAME?</v>
      </c>
      <c r="I41" s="148" t="e">
        <f t="shared" si="56"/>
        <v>#NAME?</v>
      </c>
      <c r="J41" s="148" t="e">
        <f t="shared" si="56"/>
        <v>#NAME?</v>
      </c>
      <c r="K41" s="148" t="e">
        <f t="shared" si="56"/>
        <v>#NAME?</v>
      </c>
      <c r="L41" s="148" t="e">
        <f t="shared" si="56"/>
        <v>#NAME?</v>
      </c>
      <c r="M41" s="148" t="e">
        <f t="shared" si="56"/>
        <v>#NAME?</v>
      </c>
      <c r="N41" s="148" t="e">
        <f t="shared" si="56"/>
        <v>#NAME?</v>
      </c>
      <c r="O41" s="148" t="e">
        <f t="shared" si="56"/>
        <v>#NAME?</v>
      </c>
      <c r="P41" s="148" t="e">
        <f t="shared" si="56"/>
        <v>#NAME?</v>
      </c>
      <c r="Q41" s="148" t="e">
        <f t="shared" si="56"/>
        <v>#NAME?</v>
      </c>
      <c r="R41" s="148" t="e">
        <f t="shared" si="56"/>
        <v>#NAME?</v>
      </c>
      <c r="S41" s="148" t="e">
        <f t="shared" si="56"/>
        <v>#NAME?</v>
      </c>
      <c r="T41" s="148" t="e">
        <f t="shared" si="56"/>
        <v>#NAME?</v>
      </c>
      <c r="U41" s="148" t="e">
        <f t="shared" si="56"/>
        <v>#NAME?</v>
      </c>
      <c r="V41" s="148" t="e">
        <f t="shared" si="56"/>
        <v>#NAME?</v>
      </c>
      <c r="W41" s="148" t="e">
        <f t="shared" si="56"/>
        <v>#NAME?</v>
      </c>
      <c r="X41" s="148" t="e">
        <f t="shared" si="56"/>
        <v>#NAME?</v>
      </c>
      <c r="Y41" s="148" t="e">
        <f t="shared" si="56"/>
        <v>#NAME?</v>
      </c>
      <c r="Z41" s="148" t="e">
        <f t="shared" si="56"/>
        <v>#NAME?</v>
      </c>
      <c r="AA41" s="148" t="e">
        <f t="shared" si="56"/>
        <v>#NAME?</v>
      </c>
      <c r="AB41" s="148" t="str">
        <f t="shared" si="56"/>
        <v/>
      </c>
      <c r="AC41" s="148" t="str">
        <f t="shared" si="56"/>
        <v/>
      </c>
      <c r="AD41" s="148" t="str">
        <f t="shared" si="56"/>
        <v/>
      </c>
      <c r="AE41" s="148" t="str">
        <f t="shared" si="56"/>
        <v/>
      </c>
      <c r="AF41" s="148" t="str">
        <f t="shared" si="56"/>
        <v/>
      </c>
      <c r="AG41" s="148" t="str">
        <f t="shared" si="56"/>
        <v/>
      </c>
      <c r="AH41" s="148" t="str">
        <f t="shared" si="56"/>
        <v/>
      </c>
      <c r="AI41" s="148" t="str">
        <f t="shared" ref="AI41:BN41" si="57">IF(ISNUMBER(AI2),-(AI23+AI39),"")</f>
        <v/>
      </c>
      <c r="AJ41" s="148" t="str">
        <f t="shared" si="57"/>
        <v/>
      </c>
      <c r="AK41" s="148" t="str">
        <f t="shared" si="57"/>
        <v/>
      </c>
      <c r="AL41" s="148" t="str">
        <f t="shared" si="57"/>
        <v/>
      </c>
      <c r="AM41" s="148" t="str">
        <f t="shared" si="57"/>
        <v/>
      </c>
      <c r="AN41" s="148" t="str">
        <f t="shared" si="57"/>
        <v/>
      </c>
      <c r="AO41" s="148" t="str">
        <f t="shared" si="57"/>
        <v/>
      </c>
      <c r="AP41" s="148" t="str">
        <f t="shared" si="57"/>
        <v/>
      </c>
      <c r="AQ41" s="148" t="str">
        <f t="shared" si="57"/>
        <v/>
      </c>
      <c r="AR41" s="148" t="str">
        <f t="shared" si="57"/>
        <v/>
      </c>
      <c r="AS41" s="148" t="str">
        <f t="shared" si="57"/>
        <v/>
      </c>
      <c r="AT41" s="148" t="str">
        <f t="shared" si="57"/>
        <v/>
      </c>
      <c r="AU41" s="148" t="str">
        <f t="shared" si="57"/>
        <v/>
      </c>
      <c r="AV41" s="148" t="str">
        <f t="shared" si="57"/>
        <v/>
      </c>
      <c r="AW41" s="148" t="str">
        <f t="shared" si="57"/>
        <v/>
      </c>
      <c r="AX41" s="148" t="str">
        <f t="shared" si="57"/>
        <v/>
      </c>
      <c r="AY41" s="148" t="str">
        <f t="shared" si="57"/>
        <v/>
      </c>
      <c r="AZ41" s="148" t="str">
        <f t="shared" si="57"/>
        <v/>
      </c>
      <c r="BA41" s="148" t="str">
        <f t="shared" si="57"/>
        <v/>
      </c>
      <c r="BB41" s="148" t="str">
        <f t="shared" si="57"/>
        <v/>
      </c>
      <c r="BC41" s="148" t="str">
        <f t="shared" si="57"/>
        <v/>
      </c>
      <c r="BD41" s="148" t="str">
        <f t="shared" si="57"/>
        <v/>
      </c>
      <c r="BE41" s="148" t="str">
        <f t="shared" si="57"/>
        <v/>
      </c>
      <c r="BF41" s="148" t="str">
        <f t="shared" si="57"/>
        <v/>
      </c>
      <c r="BG41" s="148" t="str">
        <f t="shared" si="57"/>
        <v/>
      </c>
      <c r="BH41" s="148" t="str">
        <f t="shared" si="57"/>
        <v/>
      </c>
      <c r="BI41" s="148" t="str">
        <f t="shared" si="57"/>
        <v/>
      </c>
      <c r="BJ41" s="148" t="str">
        <f t="shared" si="57"/>
        <v/>
      </c>
      <c r="BK41" s="148" t="str">
        <f t="shared" si="57"/>
        <v/>
      </c>
      <c r="BL41" s="148" t="str">
        <f t="shared" si="57"/>
        <v/>
      </c>
      <c r="BM41" s="148" t="str">
        <f t="shared" si="57"/>
        <v/>
      </c>
      <c r="BN41" s="148" t="str">
        <f t="shared" si="57"/>
        <v/>
      </c>
      <c r="BO41" s="148" t="str">
        <f t="shared" ref="BO41:CX41" si="58">IF(ISNUMBER(BO2),-(BO23+BO39),"")</f>
        <v/>
      </c>
      <c r="BP41" s="148" t="str">
        <f t="shared" si="58"/>
        <v/>
      </c>
      <c r="BQ41" s="148" t="str">
        <f t="shared" si="58"/>
        <v/>
      </c>
      <c r="BR41" s="148" t="str">
        <f t="shared" si="58"/>
        <v/>
      </c>
      <c r="BS41" s="148" t="str">
        <f t="shared" si="58"/>
        <v/>
      </c>
      <c r="BT41" s="148" t="str">
        <f t="shared" si="58"/>
        <v/>
      </c>
      <c r="BU41" s="148" t="str">
        <f t="shared" si="58"/>
        <v/>
      </c>
      <c r="BV41" s="148" t="str">
        <f t="shared" si="58"/>
        <v/>
      </c>
      <c r="BW41" s="148" t="str">
        <f t="shared" si="58"/>
        <v/>
      </c>
      <c r="BX41" s="148" t="str">
        <f t="shared" si="58"/>
        <v/>
      </c>
      <c r="BY41" s="148" t="str">
        <f t="shared" si="58"/>
        <v/>
      </c>
      <c r="BZ41" s="148" t="str">
        <f t="shared" si="58"/>
        <v/>
      </c>
      <c r="CA41" s="148" t="str">
        <f t="shared" si="58"/>
        <v/>
      </c>
      <c r="CB41" s="148" t="str">
        <f t="shared" si="58"/>
        <v/>
      </c>
      <c r="CC41" s="148" t="str">
        <f t="shared" si="58"/>
        <v/>
      </c>
      <c r="CD41" s="148" t="str">
        <f t="shared" si="58"/>
        <v/>
      </c>
      <c r="CE41" s="148" t="str">
        <f t="shared" si="58"/>
        <v/>
      </c>
      <c r="CF41" s="148" t="str">
        <f t="shared" si="58"/>
        <v/>
      </c>
      <c r="CG41" s="148" t="str">
        <f t="shared" si="58"/>
        <v/>
      </c>
      <c r="CH41" s="148" t="str">
        <f t="shared" si="58"/>
        <v/>
      </c>
      <c r="CI41" s="148" t="str">
        <f t="shared" si="58"/>
        <v/>
      </c>
      <c r="CJ41" s="148" t="str">
        <f t="shared" si="58"/>
        <v/>
      </c>
      <c r="CK41" s="148" t="str">
        <f t="shared" si="58"/>
        <v/>
      </c>
      <c r="CL41" s="148" t="str">
        <f t="shared" si="58"/>
        <v/>
      </c>
      <c r="CM41" s="148" t="str">
        <f t="shared" si="58"/>
        <v/>
      </c>
      <c r="CN41" s="148" t="str">
        <f t="shared" si="58"/>
        <v/>
      </c>
      <c r="CO41" s="148" t="str">
        <f t="shared" si="58"/>
        <v/>
      </c>
      <c r="CP41" s="148" t="str">
        <f t="shared" si="58"/>
        <v/>
      </c>
      <c r="CQ41" s="148" t="str">
        <f t="shared" si="58"/>
        <v/>
      </c>
      <c r="CR41" s="148" t="str">
        <f t="shared" si="58"/>
        <v/>
      </c>
      <c r="CS41" s="148" t="str">
        <f t="shared" si="58"/>
        <v/>
      </c>
      <c r="CT41" s="148" t="str">
        <f t="shared" si="58"/>
        <v/>
      </c>
      <c r="CU41" s="148" t="str">
        <f t="shared" si="58"/>
        <v/>
      </c>
      <c r="CV41" s="148" t="str">
        <f t="shared" si="58"/>
        <v/>
      </c>
      <c r="CW41" s="148" t="str">
        <f t="shared" si="58"/>
        <v/>
      </c>
      <c r="CX41" s="148" t="str">
        <f t="shared" si="58"/>
        <v/>
      </c>
    </row>
    <row r="42" spans="1:102" x14ac:dyDescent="0.2">
      <c r="A42" s="151"/>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48"/>
      <c r="BC42" s="148"/>
      <c r="BD42" s="148"/>
      <c r="BE42" s="148"/>
      <c r="BF42" s="148"/>
      <c r="BG42" s="148"/>
      <c r="BH42" s="148"/>
      <c r="BI42" s="148"/>
      <c r="BJ42" s="148"/>
      <c r="BK42" s="148"/>
      <c r="BL42" s="148"/>
      <c r="BM42" s="148"/>
      <c r="BN42" s="148"/>
      <c r="BO42" s="148"/>
      <c r="BP42" s="148"/>
      <c r="BQ42" s="148"/>
      <c r="BR42" s="148"/>
      <c r="BS42" s="148"/>
      <c r="BT42" s="148"/>
      <c r="BU42" s="148"/>
      <c r="BV42" s="148"/>
      <c r="BW42" s="148"/>
      <c r="BX42" s="148"/>
      <c r="BY42" s="148"/>
      <c r="BZ42" s="148"/>
      <c r="CA42" s="148"/>
      <c r="CB42" s="148"/>
      <c r="CC42" s="148"/>
      <c r="CD42" s="148"/>
      <c r="CE42" s="148"/>
      <c r="CF42" s="148"/>
      <c r="CG42" s="148"/>
      <c r="CH42" s="148"/>
      <c r="CI42" s="148"/>
      <c r="CJ42" s="148"/>
      <c r="CK42" s="148"/>
      <c r="CL42" s="148"/>
      <c r="CM42" s="148"/>
      <c r="CN42" s="148"/>
      <c r="CO42" s="148"/>
      <c r="CP42" s="148"/>
      <c r="CQ42" s="148"/>
      <c r="CR42" s="148"/>
      <c r="CS42" s="148"/>
      <c r="CT42" s="148"/>
      <c r="CU42" s="148"/>
      <c r="CV42" s="148"/>
      <c r="CW42" s="148"/>
      <c r="CX42" s="148"/>
    </row>
    <row r="43" spans="1:102" x14ac:dyDescent="0.2">
      <c r="A43" s="128" t="s">
        <v>103</v>
      </c>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136"/>
      <c r="AQ43" s="136"/>
      <c r="AR43" s="136"/>
      <c r="AS43" s="136"/>
      <c r="AT43" s="136"/>
      <c r="AU43" s="136"/>
      <c r="AV43" s="136"/>
      <c r="AW43" s="136"/>
      <c r="AX43" s="136"/>
      <c r="AY43" s="136"/>
      <c r="AZ43" s="136"/>
      <c r="BA43" s="136"/>
      <c r="BB43" s="136"/>
      <c r="BC43" s="136"/>
      <c r="BD43" s="136"/>
      <c r="BE43" s="136"/>
      <c r="BF43" s="136"/>
      <c r="BG43" s="136"/>
      <c r="BH43" s="136"/>
      <c r="BI43" s="136"/>
      <c r="BJ43" s="136"/>
      <c r="BK43" s="136"/>
      <c r="BL43" s="136"/>
      <c r="BM43" s="136"/>
      <c r="BN43" s="136"/>
      <c r="BO43" s="136"/>
      <c r="BP43" s="136"/>
      <c r="BQ43" s="136"/>
      <c r="BR43" s="136"/>
      <c r="BS43" s="136"/>
      <c r="BT43" s="136"/>
      <c r="BU43" s="136"/>
      <c r="BV43" s="136"/>
      <c r="BW43" s="136"/>
      <c r="BX43" s="136"/>
      <c r="BY43" s="136"/>
      <c r="BZ43" s="136"/>
      <c r="CA43" s="136"/>
      <c r="CB43" s="136"/>
      <c r="CC43" s="136"/>
      <c r="CD43" s="136"/>
      <c r="CE43" s="136"/>
      <c r="CF43" s="136"/>
      <c r="CG43" s="136"/>
      <c r="CH43" s="136"/>
      <c r="CI43" s="136"/>
      <c r="CJ43" s="136"/>
      <c r="CK43" s="136"/>
      <c r="CL43" s="136"/>
      <c r="CM43" s="136"/>
      <c r="CN43" s="136"/>
      <c r="CO43" s="136"/>
      <c r="CP43" s="136"/>
      <c r="CQ43" s="136"/>
      <c r="CR43" s="136"/>
      <c r="CS43" s="136"/>
      <c r="CT43" s="136"/>
      <c r="CU43" s="136"/>
      <c r="CV43" s="136"/>
      <c r="CW43" s="136"/>
      <c r="CX43" s="138"/>
    </row>
    <row r="44" spans="1:102" x14ac:dyDescent="0.2">
      <c r="A44" s="124" t="s">
        <v>163</v>
      </c>
      <c r="B44" s="35"/>
      <c r="D44" s="141"/>
      <c r="E44" s="141"/>
      <c r="F44" s="141"/>
      <c r="G44" s="141"/>
      <c r="H44" s="141"/>
      <c r="I44" s="141"/>
      <c r="J44" s="141"/>
      <c r="K44" s="141"/>
      <c r="L44" s="141"/>
      <c r="M44" s="141"/>
      <c r="N44" s="141"/>
      <c r="O44" s="141"/>
      <c r="P44" s="141"/>
      <c r="Q44" s="141"/>
      <c r="R44" s="141"/>
      <c r="S44" s="141"/>
      <c r="T44" s="141"/>
      <c r="U44" s="141"/>
      <c r="V44" s="141"/>
      <c r="W44" s="141"/>
      <c r="X44" s="141"/>
      <c r="Y44" s="141"/>
      <c r="Z44" s="141"/>
      <c r="AA44" s="141"/>
      <c r="AB44" s="141"/>
      <c r="AC44" s="141"/>
      <c r="AD44" s="141"/>
      <c r="AE44" s="141"/>
      <c r="AF44" s="141"/>
      <c r="AG44" s="141"/>
      <c r="AH44" s="141"/>
      <c r="AI44" s="141"/>
      <c r="AJ44" s="141"/>
      <c r="AK44" s="141"/>
      <c r="AL44" s="141"/>
      <c r="AM44" s="141"/>
      <c r="AN44" s="141"/>
      <c r="AO44" s="141"/>
      <c r="AP44" s="141"/>
      <c r="AQ44" s="141"/>
      <c r="AR44" s="141"/>
      <c r="AS44" s="141"/>
      <c r="AT44" s="141"/>
      <c r="AU44" s="141"/>
      <c r="AV44" s="141"/>
      <c r="AW44" s="141"/>
      <c r="AX44" s="141"/>
      <c r="AY44" s="141"/>
      <c r="AZ44" s="141"/>
      <c r="BA44" s="141"/>
      <c r="BB44" s="141"/>
      <c r="BC44" s="141"/>
      <c r="BD44" s="141"/>
      <c r="BE44" s="141"/>
      <c r="BF44" s="141"/>
      <c r="BG44" s="141"/>
      <c r="BH44" s="141"/>
      <c r="BI44" s="141"/>
      <c r="BJ44" s="141"/>
      <c r="BK44" s="141"/>
      <c r="BL44" s="141"/>
      <c r="BM44" s="141"/>
      <c r="BN44" s="141"/>
      <c r="BO44" s="141"/>
      <c r="BP44" s="141"/>
      <c r="BQ44" s="141"/>
      <c r="BR44" s="141"/>
      <c r="BS44" s="141"/>
      <c r="BT44" s="141"/>
      <c r="BU44" s="141"/>
      <c r="BV44" s="141"/>
      <c r="BW44" s="141"/>
      <c r="BX44" s="141"/>
      <c r="BY44" s="141"/>
      <c r="BZ44" s="141"/>
      <c r="CA44" s="141"/>
      <c r="CB44" s="141"/>
      <c r="CC44" s="141"/>
      <c r="CD44" s="141"/>
      <c r="CE44" s="141"/>
      <c r="CF44" s="141"/>
      <c r="CG44" s="141"/>
      <c r="CH44" s="141"/>
      <c r="CI44" s="141"/>
      <c r="CJ44" s="141"/>
      <c r="CK44" s="141"/>
      <c r="CL44" s="141"/>
      <c r="CM44" s="141"/>
      <c r="CN44" s="141"/>
      <c r="CO44" s="141"/>
      <c r="CP44" s="141"/>
      <c r="CQ44" s="141"/>
      <c r="CR44" s="141"/>
      <c r="CS44" s="141"/>
      <c r="CT44" s="141"/>
      <c r="CU44" s="141"/>
      <c r="CV44" s="141"/>
      <c r="CW44" s="141"/>
      <c r="CX44" s="141"/>
    </row>
    <row r="45" spans="1:102" x14ac:dyDescent="0.2">
      <c r="A45" s="131" t="s">
        <v>24</v>
      </c>
      <c r="B45" s="35"/>
      <c r="C45" s="36">
        <f>IF(ISNUMBER(outYear),outFedFixed+ibi_fed_amount,"")</f>
        <v>1000</v>
      </c>
      <c r="D45" s="141"/>
      <c r="E45" s="141"/>
      <c r="F45" s="141"/>
      <c r="G45" s="141"/>
      <c r="H45" s="141"/>
      <c r="I45" s="141"/>
      <c r="J45" s="141"/>
      <c r="K45" s="141"/>
      <c r="L45" s="141"/>
      <c r="M45" s="141"/>
      <c r="N45" s="141"/>
      <c r="O45" s="141"/>
      <c r="P45" s="141"/>
      <c r="Q45" s="141"/>
      <c r="R45" s="141"/>
      <c r="S45" s="141"/>
      <c r="T45" s="141"/>
      <c r="U45" s="141"/>
      <c r="V45" s="141"/>
      <c r="W45" s="141"/>
      <c r="X45" s="141"/>
      <c r="Y45" s="141"/>
      <c r="Z45" s="141"/>
      <c r="AA45" s="141"/>
      <c r="AB45" s="141"/>
      <c r="AC45" s="141"/>
      <c r="AD45" s="141"/>
      <c r="AE45" s="141"/>
      <c r="AF45" s="141"/>
      <c r="AG45" s="141"/>
      <c r="AH45" s="141"/>
      <c r="AI45" s="141"/>
      <c r="AJ45" s="141"/>
      <c r="AK45" s="141"/>
      <c r="AL45" s="141"/>
      <c r="AM45" s="141"/>
      <c r="AN45" s="141"/>
      <c r="AO45" s="141"/>
      <c r="AP45" s="141"/>
      <c r="AQ45" s="141"/>
      <c r="AR45" s="141"/>
      <c r="AS45" s="141"/>
      <c r="AT45" s="141"/>
      <c r="AU45" s="141"/>
      <c r="AV45" s="141"/>
      <c r="AW45" s="141"/>
      <c r="AX45" s="141"/>
      <c r="AY45" s="141"/>
      <c r="AZ45" s="141"/>
      <c r="BA45" s="141"/>
      <c r="BB45" s="141"/>
      <c r="BC45" s="141"/>
      <c r="BD45" s="141"/>
      <c r="BE45" s="141"/>
      <c r="BF45" s="141"/>
      <c r="BG45" s="141"/>
      <c r="BH45" s="141"/>
      <c r="BI45" s="141"/>
      <c r="BJ45" s="141"/>
      <c r="BK45" s="141"/>
      <c r="BL45" s="141"/>
      <c r="BM45" s="141"/>
      <c r="BN45" s="141"/>
      <c r="BO45" s="141"/>
      <c r="BP45" s="141"/>
      <c r="BQ45" s="141"/>
      <c r="BR45" s="141"/>
      <c r="BS45" s="141"/>
      <c r="BT45" s="141"/>
      <c r="BU45" s="141"/>
      <c r="BV45" s="141"/>
      <c r="BW45" s="141"/>
      <c r="BX45" s="141"/>
      <c r="BY45" s="141"/>
      <c r="BZ45" s="141"/>
      <c r="CA45" s="141"/>
      <c r="CB45" s="141"/>
      <c r="CC45" s="141"/>
      <c r="CD45" s="141"/>
      <c r="CE45" s="141"/>
      <c r="CF45" s="141"/>
      <c r="CG45" s="141"/>
      <c r="CH45" s="141"/>
      <c r="CI45" s="141"/>
      <c r="CJ45" s="141"/>
      <c r="CK45" s="141"/>
      <c r="CL45" s="141"/>
      <c r="CM45" s="141"/>
      <c r="CN45" s="141"/>
      <c r="CO45" s="141"/>
      <c r="CP45" s="141"/>
      <c r="CQ45" s="141"/>
      <c r="CR45" s="141"/>
      <c r="CS45" s="141"/>
      <c r="CT45" s="141"/>
      <c r="CU45" s="141"/>
      <c r="CV45" s="141"/>
      <c r="CW45" s="141"/>
      <c r="CX45" s="141"/>
    </row>
    <row r="46" spans="1:102" x14ac:dyDescent="0.2">
      <c r="A46" s="131" t="s">
        <v>25</v>
      </c>
      <c r="B46" s="35"/>
      <c r="C46" s="36">
        <f>IF(ISNUMBER(outYear),outStateFixed+inStateIBIAmt,"")</f>
        <v>0</v>
      </c>
      <c r="D46" s="141"/>
      <c r="E46" s="141"/>
      <c r="F46" s="141"/>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c r="AD46" s="141"/>
      <c r="AE46" s="141"/>
      <c r="AF46" s="141"/>
      <c r="AG46" s="141"/>
      <c r="AH46" s="141"/>
      <c r="AI46" s="141"/>
      <c r="AJ46" s="141"/>
      <c r="AK46" s="141"/>
      <c r="AL46" s="141"/>
      <c r="AM46" s="141"/>
      <c r="AN46" s="141"/>
      <c r="AO46" s="141"/>
      <c r="AP46" s="141"/>
      <c r="AQ46" s="141"/>
      <c r="AR46" s="141"/>
      <c r="AS46" s="141"/>
      <c r="AT46" s="141"/>
      <c r="AU46" s="141"/>
      <c r="AV46" s="141"/>
      <c r="AW46" s="141"/>
      <c r="AX46" s="141"/>
      <c r="AY46" s="141"/>
      <c r="AZ46" s="141"/>
      <c r="BA46" s="141"/>
      <c r="BB46" s="141"/>
      <c r="BC46" s="141"/>
      <c r="BD46" s="141"/>
      <c r="BE46" s="141"/>
      <c r="BF46" s="141"/>
      <c r="BG46" s="141"/>
      <c r="BH46" s="141"/>
      <c r="BI46" s="141"/>
      <c r="BJ46" s="141"/>
      <c r="BK46" s="141"/>
      <c r="BL46" s="141"/>
      <c r="BM46" s="141"/>
      <c r="BN46" s="141"/>
      <c r="BO46" s="141"/>
      <c r="BP46" s="141"/>
      <c r="BQ46" s="141"/>
      <c r="BR46" s="141"/>
      <c r="BS46" s="141"/>
      <c r="BT46" s="141"/>
      <c r="BU46" s="141"/>
      <c r="BV46" s="141"/>
      <c r="BW46" s="141"/>
      <c r="BX46" s="141"/>
      <c r="BY46" s="141"/>
      <c r="BZ46" s="141"/>
      <c r="CA46" s="141"/>
      <c r="CB46" s="141"/>
      <c r="CC46" s="141"/>
      <c r="CD46" s="141"/>
      <c r="CE46" s="141"/>
      <c r="CF46" s="141"/>
      <c r="CG46" s="141"/>
      <c r="CH46" s="141"/>
      <c r="CI46" s="141"/>
      <c r="CJ46" s="141"/>
      <c r="CK46" s="141"/>
      <c r="CL46" s="141"/>
      <c r="CM46" s="141"/>
      <c r="CN46" s="141"/>
      <c r="CO46" s="141"/>
      <c r="CP46" s="141"/>
      <c r="CQ46" s="141"/>
      <c r="CR46" s="141"/>
      <c r="CS46" s="141"/>
      <c r="CT46" s="141"/>
      <c r="CU46" s="141"/>
      <c r="CV46" s="141"/>
      <c r="CW46" s="141"/>
      <c r="CX46" s="141"/>
    </row>
    <row r="47" spans="1:102" x14ac:dyDescent="0.2">
      <c r="A47" s="131" t="s">
        <v>26</v>
      </c>
      <c r="B47" s="35"/>
      <c r="C47" s="36">
        <f>IF(ISNUMBER(outYear),outUtilityFixed+inUtilityIBIAmt,"")</f>
        <v>0</v>
      </c>
      <c r="D47" s="141"/>
      <c r="E47" s="141"/>
      <c r="F47" s="141"/>
      <c r="G47" s="141"/>
      <c r="H47" s="141"/>
      <c r="I47" s="141"/>
      <c r="J47" s="141"/>
      <c r="K47" s="141"/>
      <c r="L47" s="141"/>
      <c r="M47" s="141"/>
      <c r="N47" s="141"/>
      <c r="O47" s="141"/>
      <c r="P47" s="141"/>
      <c r="Q47" s="141"/>
      <c r="R47" s="141"/>
      <c r="S47" s="141"/>
      <c r="T47" s="141"/>
      <c r="U47" s="141"/>
      <c r="V47" s="141"/>
      <c r="W47" s="141"/>
      <c r="X47" s="141"/>
      <c r="Y47" s="141"/>
      <c r="Z47" s="141"/>
      <c r="AA47" s="141"/>
      <c r="AB47" s="141"/>
      <c r="AC47" s="141"/>
      <c r="AD47" s="141"/>
      <c r="AE47" s="141"/>
      <c r="AF47" s="141"/>
      <c r="AG47" s="141"/>
      <c r="AH47" s="141"/>
      <c r="AI47" s="141"/>
      <c r="AJ47" s="141"/>
      <c r="AK47" s="141"/>
      <c r="AL47" s="141"/>
      <c r="AM47" s="141"/>
      <c r="AN47" s="141"/>
      <c r="AO47" s="141"/>
      <c r="AP47" s="141"/>
      <c r="AQ47" s="141"/>
      <c r="AR47" s="141"/>
      <c r="AS47" s="141"/>
      <c r="AT47" s="141"/>
      <c r="AU47" s="141"/>
      <c r="AV47" s="141"/>
      <c r="AW47" s="141"/>
      <c r="AX47" s="141"/>
      <c r="AY47" s="141"/>
      <c r="AZ47" s="141"/>
      <c r="BA47" s="141"/>
      <c r="BB47" s="141"/>
      <c r="BC47" s="141"/>
      <c r="BD47" s="141"/>
      <c r="BE47" s="141"/>
      <c r="BF47" s="141"/>
      <c r="BG47" s="141"/>
      <c r="BH47" s="141"/>
      <c r="BI47" s="141"/>
      <c r="BJ47" s="141"/>
      <c r="BK47" s="141"/>
      <c r="BL47" s="141"/>
      <c r="BM47" s="141"/>
      <c r="BN47" s="141"/>
      <c r="BO47" s="141"/>
      <c r="BP47" s="141"/>
      <c r="BQ47" s="141"/>
      <c r="BR47" s="141"/>
      <c r="BS47" s="141"/>
      <c r="BT47" s="141"/>
      <c r="BU47" s="141"/>
      <c r="BV47" s="141"/>
      <c r="BW47" s="141"/>
      <c r="BX47" s="141"/>
      <c r="BY47" s="141"/>
      <c r="BZ47" s="141"/>
      <c r="CA47" s="141"/>
      <c r="CB47" s="141"/>
      <c r="CC47" s="141"/>
      <c r="CD47" s="141"/>
      <c r="CE47" s="141"/>
      <c r="CF47" s="141"/>
      <c r="CG47" s="141"/>
      <c r="CH47" s="141"/>
      <c r="CI47" s="141"/>
      <c r="CJ47" s="141"/>
      <c r="CK47" s="141"/>
      <c r="CL47" s="141"/>
      <c r="CM47" s="141"/>
      <c r="CN47" s="141"/>
      <c r="CO47" s="141"/>
      <c r="CP47" s="141"/>
      <c r="CQ47" s="141"/>
      <c r="CR47" s="141"/>
      <c r="CS47" s="141"/>
      <c r="CT47" s="141"/>
      <c r="CU47" s="141"/>
      <c r="CV47" s="141"/>
      <c r="CW47" s="141"/>
      <c r="CX47" s="141"/>
    </row>
    <row r="48" spans="1:102" x14ac:dyDescent="0.2">
      <c r="A48" s="131" t="s">
        <v>27</v>
      </c>
      <c r="B48" s="35"/>
      <c r="C48" s="144">
        <f>IF(ISNUMBER(outYear),outOtherFixed+inOtherIBIAmt,"")</f>
        <v>0</v>
      </c>
      <c r="D48" s="141"/>
      <c r="E48" s="141"/>
      <c r="F48" s="141"/>
      <c r="G48" s="141"/>
      <c r="H48" s="141"/>
      <c r="I48" s="141"/>
      <c r="J48" s="141"/>
      <c r="K48" s="141"/>
      <c r="L48" s="141"/>
      <c r="M48" s="141"/>
      <c r="N48" s="141"/>
      <c r="O48" s="141"/>
      <c r="P48" s="141"/>
      <c r="Q48" s="141"/>
      <c r="R48" s="141"/>
      <c r="S48" s="141"/>
      <c r="T48" s="141"/>
      <c r="U48" s="141"/>
      <c r="V48" s="141"/>
      <c r="W48" s="141"/>
      <c r="X48" s="141"/>
      <c r="Y48" s="141"/>
      <c r="Z48" s="141"/>
      <c r="AA48" s="141"/>
      <c r="AB48" s="141"/>
      <c r="AC48" s="141"/>
      <c r="AD48" s="141"/>
      <c r="AE48" s="141"/>
      <c r="AF48" s="141"/>
      <c r="AG48" s="141"/>
      <c r="AH48" s="141"/>
      <c r="AI48" s="141"/>
      <c r="AJ48" s="141"/>
      <c r="AK48" s="141"/>
      <c r="AL48" s="141"/>
      <c r="AM48" s="141"/>
      <c r="AN48" s="141"/>
      <c r="AO48" s="141"/>
      <c r="AP48" s="141"/>
      <c r="AQ48" s="141"/>
      <c r="AR48" s="141"/>
      <c r="AS48" s="141"/>
      <c r="AT48" s="141"/>
      <c r="AU48" s="141"/>
      <c r="AV48" s="141"/>
      <c r="AW48" s="141"/>
      <c r="AX48" s="141"/>
      <c r="AY48" s="141"/>
      <c r="AZ48" s="141"/>
      <c r="BA48" s="141"/>
      <c r="BB48" s="141"/>
      <c r="BC48" s="141"/>
      <c r="BD48" s="141"/>
      <c r="BE48" s="141"/>
      <c r="BF48" s="141"/>
      <c r="BG48" s="141"/>
      <c r="BH48" s="141"/>
      <c r="BI48" s="141"/>
      <c r="BJ48" s="141"/>
      <c r="BK48" s="141"/>
      <c r="BL48" s="141"/>
      <c r="BM48" s="141"/>
      <c r="BN48" s="141"/>
      <c r="BO48" s="141"/>
      <c r="BP48" s="141"/>
      <c r="BQ48" s="141"/>
      <c r="BR48" s="141"/>
      <c r="BS48" s="141"/>
      <c r="BT48" s="141"/>
      <c r="BU48" s="141"/>
      <c r="BV48" s="141"/>
      <c r="BW48" s="141"/>
      <c r="BX48" s="141"/>
      <c r="BY48" s="141"/>
      <c r="BZ48" s="141"/>
      <c r="CA48" s="141"/>
      <c r="CB48" s="141"/>
      <c r="CC48" s="141"/>
      <c r="CD48" s="141"/>
      <c r="CE48" s="141"/>
      <c r="CF48" s="141"/>
      <c r="CG48" s="141"/>
      <c r="CH48" s="141"/>
      <c r="CI48" s="141"/>
      <c r="CJ48" s="141"/>
      <c r="CK48" s="141"/>
      <c r="CL48" s="141"/>
      <c r="CM48" s="141"/>
      <c r="CN48" s="141"/>
      <c r="CO48" s="141"/>
      <c r="CP48" s="141"/>
      <c r="CQ48" s="141"/>
      <c r="CR48" s="141"/>
      <c r="CS48" s="141"/>
      <c r="CT48" s="141"/>
      <c r="CU48" s="141"/>
      <c r="CV48" s="141"/>
      <c r="CW48" s="141"/>
      <c r="CX48" s="141"/>
    </row>
    <row r="49" spans="1:102" x14ac:dyDescent="0.2">
      <c r="A49" s="129" t="s">
        <v>147</v>
      </c>
      <c r="B49" s="35"/>
      <c r="C49" s="36">
        <f>IF(ISNUMBER(outYear),C45+C46+C47+C48,"")</f>
        <v>1000</v>
      </c>
      <c r="D49" s="141"/>
      <c r="E49" s="141"/>
      <c r="F49" s="141"/>
      <c r="G49" s="141"/>
      <c r="H49" s="141"/>
      <c r="I49" s="141"/>
      <c r="J49" s="141"/>
      <c r="K49" s="141"/>
      <c r="L49" s="141"/>
      <c r="M49" s="141"/>
      <c r="N49" s="141"/>
      <c r="O49" s="141"/>
      <c r="P49" s="141"/>
      <c r="Q49" s="141"/>
      <c r="R49" s="141"/>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c r="BD49" s="141"/>
      <c r="BE49" s="141"/>
      <c r="BF49" s="141"/>
      <c r="BG49" s="141"/>
      <c r="BH49" s="141"/>
      <c r="BI49" s="141"/>
      <c r="BJ49" s="141"/>
      <c r="BK49" s="141"/>
      <c r="BL49" s="141"/>
      <c r="BM49" s="141"/>
      <c r="BN49" s="141"/>
      <c r="BO49" s="141"/>
      <c r="BP49" s="141"/>
      <c r="BQ49" s="141"/>
      <c r="BR49" s="141"/>
      <c r="BS49" s="141"/>
      <c r="BT49" s="141"/>
      <c r="BU49" s="141"/>
      <c r="BV49" s="141"/>
      <c r="BW49" s="141"/>
      <c r="BX49" s="141"/>
      <c r="BY49" s="141"/>
      <c r="BZ49" s="141"/>
      <c r="CA49" s="141"/>
      <c r="CB49" s="141"/>
      <c r="CC49" s="141"/>
      <c r="CD49" s="141"/>
      <c r="CE49" s="141"/>
      <c r="CF49" s="141"/>
      <c r="CG49" s="141"/>
      <c r="CH49" s="141"/>
      <c r="CI49" s="141"/>
      <c r="CJ49" s="141"/>
      <c r="CK49" s="141"/>
      <c r="CL49" s="141"/>
      <c r="CM49" s="141"/>
      <c r="CN49" s="141"/>
      <c r="CO49" s="141"/>
      <c r="CP49" s="141"/>
      <c r="CQ49" s="141"/>
      <c r="CR49" s="141"/>
      <c r="CS49" s="141"/>
      <c r="CT49" s="141"/>
      <c r="CU49" s="141"/>
      <c r="CV49" s="141"/>
      <c r="CW49" s="141"/>
      <c r="CX49" s="141"/>
    </row>
    <row r="50" spans="1:102" x14ac:dyDescent="0.2">
      <c r="A50" s="124" t="s">
        <v>164</v>
      </c>
      <c r="B50" s="35"/>
      <c r="D50" s="141"/>
      <c r="E50" s="141"/>
      <c r="F50" s="141"/>
      <c r="G50" s="141"/>
      <c r="H50" s="141"/>
      <c r="I50" s="141"/>
      <c r="J50" s="141"/>
      <c r="K50" s="141"/>
      <c r="L50" s="141"/>
      <c r="M50" s="141"/>
      <c r="N50" s="141"/>
      <c r="O50" s="141"/>
      <c r="P50" s="141"/>
      <c r="Q50" s="141"/>
      <c r="R50" s="141"/>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1"/>
      <c r="BP50" s="141"/>
      <c r="BQ50" s="141"/>
      <c r="BR50" s="141"/>
      <c r="BS50" s="141"/>
      <c r="BT50" s="141"/>
      <c r="BU50" s="141"/>
      <c r="BV50" s="141"/>
      <c r="BW50" s="141"/>
      <c r="BX50" s="141"/>
      <c r="BY50" s="141"/>
      <c r="BZ50" s="141"/>
      <c r="CA50" s="141"/>
      <c r="CB50" s="141"/>
      <c r="CC50" s="141"/>
      <c r="CD50" s="141"/>
      <c r="CE50" s="141"/>
      <c r="CF50" s="141"/>
      <c r="CG50" s="141"/>
      <c r="CH50" s="141"/>
      <c r="CI50" s="141"/>
      <c r="CJ50" s="141"/>
      <c r="CK50" s="141"/>
      <c r="CL50" s="141"/>
      <c r="CM50" s="141"/>
      <c r="CN50" s="141"/>
      <c r="CO50" s="141"/>
      <c r="CP50" s="141"/>
      <c r="CQ50" s="141"/>
      <c r="CR50" s="141"/>
      <c r="CS50" s="141"/>
      <c r="CT50" s="141"/>
      <c r="CU50" s="141"/>
      <c r="CV50" s="141"/>
      <c r="CW50" s="141"/>
      <c r="CX50" s="141"/>
    </row>
    <row r="51" spans="1:102" x14ac:dyDescent="0.2">
      <c r="A51" s="131" t="s">
        <v>7</v>
      </c>
      <c r="B51" s="35"/>
      <c r="C51" s="36">
        <f>IF(ISNUMBER(outYear),outFedBuyDown,"")</f>
        <v>0</v>
      </c>
      <c r="D51" s="141"/>
      <c r="E51" s="141"/>
      <c r="F51" s="141"/>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c r="BD51" s="141"/>
      <c r="BE51" s="141"/>
      <c r="BF51" s="141"/>
      <c r="BG51" s="141"/>
      <c r="BH51" s="141"/>
      <c r="BI51" s="141"/>
      <c r="BJ51" s="141"/>
      <c r="BK51" s="141"/>
      <c r="BL51" s="141"/>
      <c r="BM51" s="141"/>
      <c r="BN51" s="141"/>
      <c r="BO51" s="141"/>
      <c r="BP51" s="141"/>
      <c r="BQ51" s="141"/>
      <c r="BR51" s="141"/>
      <c r="BS51" s="141"/>
      <c r="BT51" s="141"/>
      <c r="BU51" s="141"/>
      <c r="BV51" s="141"/>
      <c r="BW51" s="141"/>
      <c r="BX51" s="141"/>
      <c r="BY51" s="141"/>
      <c r="BZ51" s="141"/>
      <c r="CA51" s="141"/>
      <c r="CB51" s="141"/>
      <c r="CC51" s="141"/>
      <c r="CD51" s="141"/>
      <c r="CE51" s="141"/>
      <c r="CF51" s="141"/>
      <c r="CG51" s="141"/>
      <c r="CH51" s="141"/>
      <c r="CI51" s="141"/>
      <c r="CJ51" s="141"/>
      <c r="CK51" s="141"/>
      <c r="CL51" s="141"/>
      <c r="CM51" s="141"/>
      <c r="CN51" s="141"/>
      <c r="CO51" s="141"/>
      <c r="CP51" s="141"/>
      <c r="CQ51" s="141"/>
      <c r="CR51" s="141"/>
      <c r="CS51" s="141"/>
      <c r="CT51" s="141"/>
      <c r="CU51" s="141"/>
      <c r="CV51" s="141"/>
      <c r="CW51" s="141"/>
      <c r="CX51" s="141"/>
    </row>
    <row r="52" spans="1:102" x14ac:dyDescent="0.2">
      <c r="A52" s="131" t="s">
        <v>8</v>
      </c>
      <c r="B52" s="35"/>
      <c r="C52" s="36">
        <f>IF(ISNUMBER(outYear),outStateBuyDown,"")</f>
        <v>0</v>
      </c>
      <c r="D52" s="141"/>
      <c r="E52" s="141"/>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c r="BD52" s="141"/>
      <c r="BE52" s="141"/>
      <c r="BF52" s="141"/>
      <c r="BG52" s="141"/>
      <c r="BH52" s="141"/>
      <c r="BI52" s="141"/>
      <c r="BJ52" s="141"/>
      <c r="BK52" s="141"/>
      <c r="BL52" s="141"/>
      <c r="BM52" s="141"/>
      <c r="BN52" s="141"/>
      <c r="BO52" s="141"/>
      <c r="BP52" s="141"/>
      <c r="BQ52" s="141"/>
      <c r="BR52" s="141"/>
      <c r="BS52" s="141"/>
      <c r="BT52" s="141"/>
      <c r="BU52" s="141"/>
      <c r="BV52" s="141"/>
      <c r="BW52" s="141"/>
      <c r="BX52" s="141"/>
      <c r="BY52" s="141"/>
      <c r="BZ52" s="141"/>
      <c r="CA52" s="141"/>
      <c r="CB52" s="141"/>
      <c r="CC52" s="141"/>
      <c r="CD52" s="141"/>
      <c r="CE52" s="141"/>
      <c r="CF52" s="141"/>
      <c r="CG52" s="141"/>
      <c r="CH52" s="141"/>
      <c r="CI52" s="141"/>
      <c r="CJ52" s="141"/>
      <c r="CK52" s="141"/>
      <c r="CL52" s="141"/>
      <c r="CM52" s="141"/>
      <c r="CN52" s="141"/>
      <c r="CO52" s="141"/>
      <c r="CP52" s="141"/>
      <c r="CQ52" s="141"/>
      <c r="CR52" s="141"/>
      <c r="CS52" s="141"/>
      <c r="CT52" s="141"/>
      <c r="CU52" s="141"/>
      <c r="CV52" s="141"/>
      <c r="CW52" s="141"/>
      <c r="CX52" s="141"/>
    </row>
    <row r="53" spans="1:102" x14ac:dyDescent="0.2">
      <c r="A53" s="131" t="s">
        <v>9</v>
      </c>
      <c r="B53" s="35"/>
      <c r="C53" s="36">
        <f>IF(ISNUMBER(outYear),outUtilityBuyDown,"")</f>
        <v>0</v>
      </c>
      <c r="D53" s="141"/>
      <c r="E53" s="141"/>
      <c r="F53" s="141"/>
      <c r="G53" s="141"/>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c r="BD53" s="141"/>
      <c r="BE53" s="141"/>
      <c r="BF53" s="141"/>
      <c r="BG53" s="141"/>
      <c r="BH53" s="141"/>
      <c r="BI53" s="141"/>
      <c r="BJ53" s="141"/>
      <c r="BK53" s="141"/>
      <c r="BL53" s="141"/>
      <c r="BM53" s="141"/>
      <c r="BN53" s="141"/>
      <c r="BO53" s="141"/>
      <c r="BP53" s="141"/>
      <c r="BQ53" s="141"/>
      <c r="BR53" s="141"/>
      <c r="BS53" s="141"/>
      <c r="BT53" s="141"/>
      <c r="BU53" s="141"/>
      <c r="BV53" s="141"/>
      <c r="BW53" s="141"/>
      <c r="BX53" s="141"/>
      <c r="BY53" s="141"/>
      <c r="BZ53" s="141"/>
      <c r="CA53" s="141"/>
      <c r="CB53" s="141"/>
      <c r="CC53" s="141"/>
      <c r="CD53" s="141"/>
      <c r="CE53" s="141"/>
      <c r="CF53" s="141"/>
      <c r="CG53" s="141"/>
      <c r="CH53" s="141"/>
      <c r="CI53" s="141"/>
      <c r="CJ53" s="141"/>
      <c r="CK53" s="141"/>
      <c r="CL53" s="141"/>
      <c r="CM53" s="141"/>
      <c r="CN53" s="141"/>
      <c r="CO53" s="141"/>
      <c r="CP53" s="141"/>
      <c r="CQ53" s="141"/>
      <c r="CR53" s="141"/>
      <c r="CS53" s="141"/>
      <c r="CT53" s="141"/>
      <c r="CU53" s="141"/>
      <c r="CV53" s="141"/>
      <c r="CW53" s="141"/>
      <c r="CX53" s="141"/>
    </row>
    <row r="54" spans="1:102" x14ac:dyDescent="0.2">
      <c r="A54" s="131" t="s">
        <v>10</v>
      </c>
      <c r="B54" s="35"/>
      <c r="C54" s="144">
        <f>IF(ISNUMBER(outYear),outOtherBuyDown,"")</f>
        <v>0</v>
      </c>
      <c r="D54" s="141"/>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c r="BD54" s="141"/>
      <c r="BE54" s="141"/>
      <c r="BF54" s="141"/>
      <c r="BG54" s="141"/>
      <c r="BH54" s="141"/>
      <c r="BI54" s="141"/>
      <c r="BJ54" s="141"/>
      <c r="BK54" s="141"/>
      <c r="BL54" s="141"/>
      <c r="BM54" s="141"/>
      <c r="BN54" s="141"/>
      <c r="BO54" s="141"/>
      <c r="BP54" s="141"/>
      <c r="BQ54" s="141"/>
      <c r="BR54" s="141"/>
      <c r="BS54" s="141"/>
      <c r="BT54" s="141"/>
      <c r="BU54" s="141"/>
      <c r="BV54" s="141"/>
      <c r="BW54" s="141"/>
      <c r="BX54" s="141"/>
      <c r="BY54" s="141"/>
      <c r="BZ54" s="141"/>
      <c r="CA54" s="141"/>
      <c r="CB54" s="141"/>
      <c r="CC54" s="141"/>
      <c r="CD54" s="141"/>
      <c r="CE54" s="141"/>
      <c r="CF54" s="141"/>
      <c r="CG54" s="141"/>
      <c r="CH54" s="141"/>
      <c r="CI54" s="141"/>
      <c r="CJ54" s="141"/>
      <c r="CK54" s="141"/>
      <c r="CL54" s="141"/>
      <c r="CM54" s="141"/>
      <c r="CN54" s="141"/>
      <c r="CO54" s="141"/>
      <c r="CP54" s="141"/>
      <c r="CQ54" s="141"/>
      <c r="CR54" s="141"/>
      <c r="CS54" s="141"/>
      <c r="CT54" s="141"/>
      <c r="CU54" s="141"/>
      <c r="CV54" s="141"/>
      <c r="CW54" s="141"/>
      <c r="CX54" s="141"/>
    </row>
    <row r="55" spans="1:102" x14ac:dyDescent="0.2">
      <c r="A55" s="129" t="s">
        <v>147</v>
      </c>
      <c r="B55" s="35"/>
      <c r="C55" s="36">
        <f>IF(ISNUMBER(outYear),C51+C52+C53+C54,"")</f>
        <v>0</v>
      </c>
      <c r="D55" s="141"/>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c r="BD55" s="141"/>
      <c r="BE55" s="141"/>
      <c r="BF55" s="141"/>
      <c r="BG55" s="141"/>
      <c r="BH55" s="141"/>
      <c r="BI55" s="141"/>
      <c r="BJ55" s="141"/>
      <c r="BK55" s="141"/>
      <c r="BL55" s="141"/>
      <c r="BM55" s="141"/>
      <c r="BN55" s="141"/>
      <c r="BO55" s="141"/>
      <c r="BP55" s="141"/>
      <c r="BQ55" s="141"/>
      <c r="BR55" s="141"/>
      <c r="BS55" s="141"/>
      <c r="BT55" s="141"/>
      <c r="BU55" s="141"/>
      <c r="BV55" s="141"/>
      <c r="BW55" s="141"/>
      <c r="BX55" s="141"/>
      <c r="BY55" s="141"/>
      <c r="BZ55" s="141"/>
      <c r="CA55" s="141"/>
      <c r="CB55" s="141"/>
      <c r="CC55" s="141"/>
      <c r="CD55" s="141"/>
      <c r="CE55" s="141"/>
      <c r="CF55" s="141"/>
      <c r="CG55" s="141"/>
      <c r="CH55" s="141"/>
      <c r="CI55" s="141"/>
      <c r="CJ55" s="141"/>
      <c r="CK55" s="141"/>
      <c r="CL55" s="141"/>
      <c r="CM55" s="141"/>
      <c r="CN55" s="141"/>
      <c r="CO55" s="141"/>
      <c r="CP55" s="141"/>
      <c r="CQ55" s="141"/>
      <c r="CR55" s="141"/>
      <c r="CS55" s="141"/>
      <c r="CT55" s="141"/>
      <c r="CU55" s="141"/>
      <c r="CV55" s="141"/>
      <c r="CW55" s="141"/>
      <c r="CX55" s="141"/>
    </row>
    <row r="56" spans="1:102" x14ac:dyDescent="0.2">
      <c r="A56" s="124" t="s">
        <v>165</v>
      </c>
      <c r="B56" s="35"/>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row>
    <row r="57" spans="1:102" x14ac:dyDescent="0.2">
      <c r="A57" s="131" t="s">
        <v>28</v>
      </c>
      <c r="B57" s="35"/>
      <c r="C57" s="36">
        <f t="shared" ref="C57:AH57" si="59">IF(ISNUMBER(outYear),IF(outYear&lt;=inFedPBITerm,+inFedPBI*(1+inFedPBIEsc/100)^(outYear-1)*outOutput,0),"")</f>
        <v>0</v>
      </c>
      <c r="D57" s="36">
        <f t="shared" si="59"/>
        <v>0</v>
      </c>
      <c r="E57" s="36">
        <f t="shared" si="59"/>
        <v>0</v>
      </c>
      <c r="F57" s="36">
        <f t="shared" si="59"/>
        <v>0</v>
      </c>
      <c r="G57" s="36">
        <f t="shared" si="59"/>
        <v>0</v>
      </c>
      <c r="H57" s="36">
        <f t="shared" si="59"/>
        <v>0</v>
      </c>
      <c r="I57" s="36">
        <f t="shared" si="59"/>
        <v>0</v>
      </c>
      <c r="J57" s="36">
        <f t="shared" si="59"/>
        <v>0</v>
      </c>
      <c r="K57" s="36">
        <f t="shared" si="59"/>
        <v>0</v>
      </c>
      <c r="L57" s="36">
        <f t="shared" si="59"/>
        <v>0</v>
      </c>
      <c r="M57" s="36">
        <f t="shared" si="59"/>
        <v>0</v>
      </c>
      <c r="N57" s="36">
        <f t="shared" si="59"/>
        <v>0</v>
      </c>
      <c r="O57" s="36">
        <f t="shared" si="59"/>
        <v>0</v>
      </c>
      <c r="P57" s="36">
        <f t="shared" si="59"/>
        <v>0</v>
      </c>
      <c r="Q57" s="36">
        <f t="shared" si="59"/>
        <v>0</v>
      </c>
      <c r="R57" s="36">
        <f t="shared" si="59"/>
        <v>0</v>
      </c>
      <c r="S57" s="36">
        <f t="shared" si="59"/>
        <v>0</v>
      </c>
      <c r="T57" s="36">
        <f t="shared" si="59"/>
        <v>0</v>
      </c>
      <c r="U57" s="36">
        <f t="shared" si="59"/>
        <v>0</v>
      </c>
      <c r="V57" s="36">
        <f t="shared" si="59"/>
        <v>0</v>
      </c>
      <c r="W57" s="36">
        <f t="shared" si="59"/>
        <v>0</v>
      </c>
      <c r="X57" s="36">
        <f t="shared" si="59"/>
        <v>0</v>
      </c>
      <c r="Y57" s="36">
        <f t="shared" si="59"/>
        <v>0</v>
      </c>
      <c r="Z57" s="36">
        <f t="shared" si="59"/>
        <v>0</v>
      </c>
      <c r="AA57" s="36">
        <f t="shared" si="59"/>
        <v>0</v>
      </c>
      <c r="AB57" s="36" t="str">
        <f t="shared" si="59"/>
        <v/>
      </c>
      <c r="AC57" s="36" t="str">
        <f t="shared" si="59"/>
        <v/>
      </c>
      <c r="AD57" s="36" t="str">
        <f t="shared" si="59"/>
        <v/>
      </c>
      <c r="AE57" s="36" t="str">
        <f t="shared" si="59"/>
        <v/>
      </c>
      <c r="AF57" s="36" t="str">
        <f t="shared" si="59"/>
        <v/>
      </c>
      <c r="AG57" s="36" t="str">
        <f t="shared" si="59"/>
        <v/>
      </c>
      <c r="AH57" s="36" t="str">
        <f t="shared" si="59"/>
        <v/>
      </c>
      <c r="AI57" s="36" t="str">
        <f t="shared" ref="AI57:BN57" si="60">IF(ISNUMBER(outYear),IF(outYear&lt;=inFedPBITerm,+inFedPBI*(1+inFedPBIEsc/100)^(outYear-1)*outOutput,0),"")</f>
        <v/>
      </c>
      <c r="AJ57" s="36" t="str">
        <f t="shared" si="60"/>
        <v/>
      </c>
      <c r="AK57" s="36" t="str">
        <f t="shared" si="60"/>
        <v/>
      </c>
      <c r="AL57" s="36" t="str">
        <f t="shared" si="60"/>
        <v/>
      </c>
      <c r="AM57" s="36" t="str">
        <f t="shared" si="60"/>
        <v/>
      </c>
      <c r="AN57" s="36" t="str">
        <f t="shared" si="60"/>
        <v/>
      </c>
      <c r="AO57" s="36" t="str">
        <f t="shared" si="60"/>
        <v/>
      </c>
      <c r="AP57" s="36" t="str">
        <f t="shared" si="60"/>
        <v/>
      </c>
      <c r="AQ57" s="36" t="str">
        <f t="shared" si="60"/>
        <v/>
      </c>
      <c r="AR57" s="36" t="str">
        <f t="shared" si="60"/>
        <v/>
      </c>
      <c r="AS57" s="36" t="str">
        <f t="shared" si="60"/>
        <v/>
      </c>
      <c r="AT57" s="36" t="str">
        <f t="shared" si="60"/>
        <v/>
      </c>
      <c r="AU57" s="36" t="str">
        <f t="shared" si="60"/>
        <v/>
      </c>
      <c r="AV57" s="36" t="str">
        <f t="shared" si="60"/>
        <v/>
      </c>
      <c r="AW57" s="36" t="str">
        <f t="shared" si="60"/>
        <v/>
      </c>
      <c r="AX57" s="36" t="str">
        <f t="shared" si="60"/>
        <v/>
      </c>
      <c r="AY57" s="36" t="str">
        <f t="shared" si="60"/>
        <v/>
      </c>
      <c r="AZ57" s="36" t="str">
        <f t="shared" si="60"/>
        <v/>
      </c>
      <c r="BA57" s="36" t="str">
        <f t="shared" si="60"/>
        <v/>
      </c>
      <c r="BB57" s="36" t="str">
        <f t="shared" si="60"/>
        <v/>
      </c>
      <c r="BC57" s="36" t="str">
        <f t="shared" si="60"/>
        <v/>
      </c>
      <c r="BD57" s="36" t="str">
        <f t="shared" si="60"/>
        <v/>
      </c>
      <c r="BE57" s="36" t="str">
        <f t="shared" si="60"/>
        <v/>
      </c>
      <c r="BF57" s="36" t="str">
        <f t="shared" si="60"/>
        <v/>
      </c>
      <c r="BG57" s="36" t="str">
        <f t="shared" si="60"/>
        <v/>
      </c>
      <c r="BH57" s="36" t="str">
        <f t="shared" si="60"/>
        <v/>
      </c>
      <c r="BI57" s="36" t="str">
        <f t="shared" si="60"/>
        <v/>
      </c>
      <c r="BJ57" s="36" t="str">
        <f t="shared" si="60"/>
        <v/>
      </c>
      <c r="BK57" s="36" t="str">
        <f t="shared" si="60"/>
        <v/>
      </c>
      <c r="BL57" s="36" t="str">
        <f t="shared" si="60"/>
        <v/>
      </c>
      <c r="BM57" s="36" t="str">
        <f t="shared" si="60"/>
        <v/>
      </c>
      <c r="BN57" s="36" t="str">
        <f t="shared" si="60"/>
        <v/>
      </c>
      <c r="BO57" s="36" t="str">
        <f t="shared" ref="BO57:CX57" si="61">IF(ISNUMBER(outYear),IF(outYear&lt;=inFedPBITerm,+inFedPBI*(1+inFedPBIEsc/100)^(outYear-1)*outOutput,0),"")</f>
        <v/>
      </c>
      <c r="BP57" s="36" t="str">
        <f t="shared" si="61"/>
        <v/>
      </c>
      <c r="BQ57" s="36" t="str">
        <f t="shared" si="61"/>
        <v/>
      </c>
      <c r="BR57" s="36" t="str">
        <f t="shared" si="61"/>
        <v/>
      </c>
      <c r="BS57" s="36" t="str">
        <f t="shared" si="61"/>
        <v/>
      </c>
      <c r="BT57" s="36" t="str">
        <f t="shared" si="61"/>
        <v/>
      </c>
      <c r="BU57" s="36" t="str">
        <f t="shared" si="61"/>
        <v/>
      </c>
      <c r="BV57" s="36" t="str">
        <f t="shared" si="61"/>
        <v/>
      </c>
      <c r="BW57" s="36" t="str">
        <f t="shared" si="61"/>
        <v/>
      </c>
      <c r="BX57" s="36" t="str">
        <f t="shared" si="61"/>
        <v/>
      </c>
      <c r="BY57" s="36" t="str">
        <f t="shared" si="61"/>
        <v/>
      </c>
      <c r="BZ57" s="36" t="str">
        <f t="shared" si="61"/>
        <v/>
      </c>
      <c r="CA57" s="36" t="str">
        <f t="shared" si="61"/>
        <v/>
      </c>
      <c r="CB57" s="36" t="str">
        <f t="shared" si="61"/>
        <v/>
      </c>
      <c r="CC57" s="36" t="str">
        <f t="shared" si="61"/>
        <v/>
      </c>
      <c r="CD57" s="36" t="str">
        <f t="shared" si="61"/>
        <v/>
      </c>
      <c r="CE57" s="36" t="str">
        <f t="shared" si="61"/>
        <v/>
      </c>
      <c r="CF57" s="36" t="str">
        <f t="shared" si="61"/>
        <v/>
      </c>
      <c r="CG57" s="36" t="str">
        <f t="shared" si="61"/>
        <v/>
      </c>
      <c r="CH57" s="36" t="str">
        <f t="shared" si="61"/>
        <v/>
      </c>
      <c r="CI57" s="36" t="str">
        <f t="shared" si="61"/>
        <v/>
      </c>
      <c r="CJ57" s="36" t="str">
        <f t="shared" si="61"/>
        <v/>
      </c>
      <c r="CK57" s="36" t="str">
        <f t="shared" si="61"/>
        <v/>
      </c>
      <c r="CL57" s="36" t="str">
        <f t="shared" si="61"/>
        <v/>
      </c>
      <c r="CM57" s="36" t="str">
        <f t="shared" si="61"/>
        <v/>
      </c>
      <c r="CN57" s="36" t="str">
        <f t="shared" si="61"/>
        <v/>
      </c>
      <c r="CO57" s="36" t="str">
        <f t="shared" si="61"/>
        <v/>
      </c>
      <c r="CP57" s="36" t="str">
        <f t="shared" si="61"/>
        <v/>
      </c>
      <c r="CQ57" s="36" t="str">
        <f t="shared" si="61"/>
        <v/>
      </c>
      <c r="CR57" s="36" t="str">
        <f t="shared" si="61"/>
        <v/>
      </c>
      <c r="CS57" s="36" t="str">
        <f t="shared" si="61"/>
        <v/>
      </c>
      <c r="CT57" s="36" t="str">
        <f t="shared" si="61"/>
        <v/>
      </c>
      <c r="CU57" s="36" t="str">
        <f t="shared" si="61"/>
        <v/>
      </c>
      <c r="CV57" s="36" t="str">
        <f t="shared" si="61"/>
        <v/>
      </c>
      <c r="CW57" s="36" t="str">
        <f t="shared" si="61"/>
        <v/>
      </c>
      <c r="CX57" s="36" t="str">
        <f t="shared" si="61"/>
        <v/>
      </c>
    </row>
    <row r="58" spans="1:102" x14ac:dyDescent="0.2">
      <c r="A58" s="131" t="s">
        <v>29</v>
      </c>
      <c r="B58" s="35"/>
      <c r="C58" s="36">
        <f t="shared" ref="C58:AH58" si="62">IF(ISNUMBER(outYear),IF(outYear&lt;=inStatePBITerm,+inStatePBI*(1+inStatePBIEsc/100)^(outYear-1)*outOutput,0),"")</f>
        <v>0</v>
      </c>
      <c r="D58" s="36">
        <f t="shared" si="62"/>
        <v>0</v>
      </c>
      <c r="E58" s="36">
        <f t="shared" si="62"/>
        <v>0</v>
      </c>
      <c r="F58" s="36">
        <f t="shared" si="62"/>
        <v>0</v>
      </c>
      <c r="G58" s="36">
        <f t="shared" si="62"/>
        <v>0</v>
      </c>
      <c r="H58" s="36">
        <f t="shared" si="62"/>
        <v>0</v>
      </c>
      <c r="I58" s="36">
        <f t="shared" si="62"/>
        <v>0</v>
      </c>
      <c r="J58" s="36">
        <f t="shared" si="62"/>
        <v>0</v>
      </c>
      <c r="K58" s="36">
        <f t="shared" si="62"/>
        <v>0</v>
      </c>
      <c r="L58" s="36">
        <f t="shared" si="62"/>
        <v>0</v>
      </c>
      <c r="M58" s="36">
        <f t="shared" si="62"/>
        <v>0</v>
      </c>
      <c r="N58" s="36">
        <f t="shared" si="62"/>
        <v>0</v>
      </c>
      <c r="O58" s="36">
        <f t="shared" si="62"/>
        <v>0</v>
      </c>
      <c r="P58" s="36">
        <f t="shared" si="62"/>
        <v>0</v>
      </c>
      <c r="Q58" s="36">
        <f t="shared" si="62"/>
        <v>0</v>
      </c>
      <c r="R58" s="36">
        <f t="shared" si="62"/>
        <v>0</v>
      </c>
      <c r="S58" s="36">
        <f t="shared" si="62"/>
        <v>0</v>
      </c>
      <c r="T58" s="36">
        <f t="shared" si="62"/>
        <v>0</v>
      </c>
      <c r="U58" s="36">
        <f t="shared" si="62"/>
        <v>0</v>
      </c>
      <c r="V58" s="36">
        <f t="shared" si="62"/>
        <v>0</v>
      </c>
      <c r="W58" s="36">
        <f t="shared" si="62"/>
        <v>0</v>
      </c>
      <c r="X58" s="36">
        <f t="shared" si="62"/>
        <v>0</v>
      </c>
      <c r="Y58" s="36">
        <f t="shared" si="62"/>
        <v>0</v>
      </c>
      <c r="Z58" s="36">
        <f t="shared" si="62"/>
        <v>0</v>
      </c>
      <c r="AA58" s="36">
        <f t="shared" si="62"/>
        <v>0</v>
      </c>
      <c r="AB58" s="36" t="str">
        <f t="shared" si="62"/>
        <v/>
      </c>
      <c r="AC58" s="36" t="str">
        <f t="shared" si="62"/>
        <v/>
      </c>
      <c r="AD58" s="36" t="str">
        <f t="shared" si="62"/>
        <v/>
      </c>
      <c r="AE58" s="36" t="str">
        <f t="shared" si="62"/>
        <v/>
      </c>
      <c r="AF58" s="36" t="str">
        <f t="shared" si="62"/>
        <v/>
      </c>
      <c r="AG58" s="36" t="str">
        <f t="shared" si="62"/>
        <v/>
      </c>
      <c r="AH58" s="36" t="str">
        <f t="shared" si="62"/>
        <v/>
      </c>
      <c r="AI58" s="36" t="str">
        <f t="shared" ref="AI58:BN58" si="63">IF(ISNUMBER(outYear),IF(outYear&lt;=inStatePBITerm,+inStatePBI*(1+inStatePBIEsc/100)^(outYear-1)*outOutput,0),"")</f>
        <v/>
      </c>
      <c r="AJ58" s="36" t="str">
        <f t="shared" si="63"/>
        <v/>
      </c>
      <c r="AK58" s="36" t="str">
        <f t="shared" si="63"/>
        <v/>
      </c>
      <c r="AL58" s="36" t="str">
        <f t="shared" si="63"/>
        <v/>
      </c>
      <c r="AM58" s="36" t="str">
        <f t="shared" si="63"/>
        <v/>
      </c>
      <c r="AN58" s="36" t="str">
        <f t="shared" si="63"/>
        <v/>
      </c>
      <c r="AO58" s="36" t="str">
        <f t="shared" si="63"/>
        <v/>
      </c>
      <c r="AP58" s="36" t="str">
        <f t="shared" si="63"/>
        <v/>
      </c>
      <c r="AQ58" s="36" t="str">
        <f t="shared" si="63"/>
        <v/>
      </c>
      <c r="AR58" s="36" t="str">
        <f t="shared" si="63"/>
        <v/>
      </c>
      <c r="AS58" s="36" t="str">
        <f t="shared" si="63"/>
        <v/>
      </c>
      <c r="AT58" s="36" t="str">
        <f t="shared" si="63"/>
        <v/>
      </c>
      <c r="AU58" s="36" t="str">
        <f t="shared" si="63"/>
        <v/>
      </c>
      <c r="AV58" s="36" t="str">
        <f t="shared" si="63"/>
        <v/>
      </c>
      <c r="AW58" s="36" t="str">
        <f t="shared" si="63"/>
        <v/>
      </c>
      <c r="AX58" s="36" t="str">
        <f t="shared" si="63"/>
        <v/>
      </c>
      <c r="AY58" s="36" t="str">
        <f t="shared" si="63"/>
        <v/>
      </c>
      <c r="AZ58" s="36" t="str">
        <f t="shared" si="63"/>
        <v/>
      </c>
      <c r="BA58" s="36" t="str">
        <f t="shared" si="63"/>
        <v/>
      </c>
      <c r="BB58" s="36" t="str">
        <f t="shared" si="63"/>
        <v/>
      </c>
      <c r="BC58" s="36" t="str">
        <f t="shared" si="63"/>
        <v/>
      </c>
      <c r="BD58" s="36" t="str">
        <f t="shared" si="63"/>
        <v/>
      </c>
      <c r="BE58" s="36" t="str">
        <f t="shared" si="63"/>
        <v/>
      </c>
      <c r="BF58" s="36" t="str">
        <f t="shared" si="63"/>
        <v/>
      </c>
      <c r="BG58" s="36" t="str">
        <f t="shared" si="63"/>
        <v/>
      </c>
      <c r="BH58" s="36" t="str">
        <f t="shared" si="63"/>
        <v/>
      </c>
      <c r="BI58" s="36" t="str">
        <f t="shared" si="63"/>
        <v/>
      </c>
      <c r="BJ58" s="36" t="str">
        <f t="shared" si="63"/>
        <v/>
      </c>
      <c r="BK58" s="36" t="str">
        <f t="shared" si="63"/>
        <v/>
      </c>
      <c r="BL58" s="36" t="str">
        <f t="shared" si="63"/>
        <v/>
      </c>
      <c r="BM58" s="36" t="str">
        <f t="shared" si="63"/>
        <v/>
      </c>
      <c r="BN58" s="36" t="str">
        <f t="shared" si="63"/>
        <v/>
      </c>
      <c r="BO58" s="36" t="str">
        <f t="shared" ref="BO58:CX58" si="64">IF(ISNUMBER(outYear),IF(outYear&lt;=inStatePBITerm,+inStatePBI*(1+inStatePBIEsc/100)^(outYear-1)*outOutput,0),"")</f>
        <v/>
      </c>
      <c r="BP58" s="36" t="str">
        <f t="shared" si="64"/>
        <v/>
      </c>
      <c r="BQ58" s="36" t="str">
        <f t="shared" si="64"/>
        <v/>
      </c>
      <c r="BR58" s="36" t="str">
        <f t="shared" si="64"/>
        <v/>
      </c>
      <c r="BS58" s="36" t="str">
        <f t="shared" si="64"/>
        <v/>
      </c>
      <c r="BT58" s="36" t="str">
        <f t="shared" si="64"/>
        <v/>
      </c>
      <c r="BU58" s="36" t="str">
        <f t="shared" si="64"/>
        <v/>
      </c>
      <c r="BV58" s="36" t="str">
        <f t="shared" si="64"/>
        <v/>
      </c>
      <c r="BW58" s="36" t="str">
        <f t="shared" si="64"/>
        <v/>
      </c>
      <c r="BX58" s="36" t="str">
        <f t="shared" si="64"/>
        <v/>
      </c>
      <c r="BY58" s="36" t="str">
        <f t="shared" si="64"/>
        <v/>
      </c>
      <c r="BZ58" s="36" t="str">
        <f t="shared" si="64"/>
        <v/>
      </c>
      <c r="CA58" s="36" t="str">
        <f t="shared" si="64"/>
        <v/>
      </c>
      <c r="CB58" s="36" t="str">
        <f t="shared" si="64"/>
        <v/>
      </c>
      <c r="CC58" s="36" t="str">
        <f t="shared" si="64"/>
        <v/>
      </c>
      <c r="CD58" s="36" t="str">
        <f t="shared" si="64"/>
        <v/>
      </c>
      <c r="CE58" s="36" t="str">
        <f t="shared" si="64"/>
        <v/>
      </c>
      <c r="CF58" s="36" t="str">
        <f t="shared" si="64"/>
        <v/>
      </c>
      <c r="CG58" s="36" t="str">
        <f t="shared" si="64"/>
        <v/>
      </c>
      <c r="CH58" s="36" t="str">
        <f t="shared" si="64"/>
        <v/>
      </c>
      <c r="CI58" s="36" t="str">
        <f t="shared" si="64"/>
        <v/>
      </c>
      <c r="CJ58" s="36" t="str">
        <f t="shared" si="64"/>
        <v/>
      </c>
      <c r="CK58" s="36" t="str">
        <f t="shared" si="64"/>
        <v/>
      </c>
      <c r="CL58" s="36" t="str">
        <f t="shared" si="64"/>
        <v/>
      </c>
      <c r="CM58" s="36" t="str">
        <f t="shared" si="64"/>
        <v/>
      </c>
      <c r="CN58" s="36" t="str">
        <f t="shared" si="64"/>
        <v/>
      </c>
      <c r="CO58" s="36" t="str">
        <f t="shared" si="64"/>
        <v/>
      </c>
      <c r="CP58" s="36" t="str">
        <f t="shared" si="64"/>
        <v/>
      </c>
      <c r="CQ58" s="36" t="str">
        <f t="shared" si="64"/>
        <v/>
      </c>
      <c r="CR58" s="36" t="str">
        <f t="shared" si="64"/>
        <v/>
      </c>
      <c r="CS58" s="36" t="str">
        <f t="shared" si="64"/>
        <v/>
      </c>
      <c r="CT58" s="36" t="str">
        <f t="shared" si="64"/>
        <v/>
      </c>
      <c r="CU58" s="36" t="str">
        <f t="shared" si="64"/>
        <v/>
      </c>
      <c r="CV58" s="36" t="str">
        <f t="shared" si="64"/>
        <v/>
      </c>
      <c r="CW58" s="36" t="str">
        <f t="shared" si="64"/>
        <v/>
      </c>
      <c r="CX58" s="36" t="str">
        <f t="shared" si="64"/>
        <v/>
      </c>
    </row>
    <row r="59" spans="1:102" x14ac:dyDescent="0.2">
      <c r="A59" s="131" t="s">
        <v>30</v>
      </c>
      <c r="B59" s="35"/>
      <c r="C59" s="36">
        <f t="shared" ref="C59:AH59" si="65">IF(ISNUMBER(outYear),IF(outYear&lt;=inUtilityPBITerm,+inUtilityPBI*(1+inUtilityPBIEsc/100)^(outYear-1)*outOutput,0),"")</f>
        <v>0</v>
      </c>
      <c r="D59" s="36">
        <f t="shared" si="65"/>
        <v>0</v>
      </c>
      <c r="E59" s="36">
        <f t="shared" si="65"/>
        <v>0</v>
      </c>
      <c r="F59" s="36">
        <f t="shared" si="65"/>
        <v>0</v>
      </c>
      <c r="G59" s="36">
        <f t="shared" si="65"/>
        <v>0</v>
      </c>
      <c r="H59" s="36">
        <f t="shared" si="65"/>
        <v>0</v>
      </c>
      <c r="I59" s="36">
        <f t="shared" si="65"/>
        <v>0</v>
      </c>
      <c r="J59" s="36">
        <f t="shared" si="65"/>
        <v>0</v>
      </c>
      <c r="K59" s="36">
        <f t="shared" si="65"/>
        <v>0</v>
      </c>
      <c r="L59" s="36">
        <f t="shared" si="65"/>
        <v>0</v>
      </c>
      <c r="M59" s="36">
        <f t="shared" si="65"/>
        <v>0</v>
      </c>
      <c r="N59" s="36">
        <f t="shared" si="65"/>
        <v>0</v>
      </c>
      <c r="O59" s="36">
        <f t="shared" si="65"/>
        <v>0</v>
      </c>
      <c r="P59" s="36">
        <f t="shared" si="65"/>
        <v>0</v>
      </c>
      <c r="Q59" s="36">
        <f t="shared" si="65"/>
        <v>0</v>
      </c>
      <c r="R59" s="36">
        <f t="shared" si="65"/>
        <v>0</v>
      </c>
      <c r="S59" s="36">
        <f t="shared" si="65"/>
        <v>0</v>
      </c>
      <c r="T59" s="36">
        <f t="shared" si="65"/>
        <v>0</v>
      </c>
      <c r="U59" s="36">
        <f t="shared" si="65"/>
        <v>0</v>
      </c>
      <c r="V59" s="36">
        <f t="shared" si="65"/>
        <v>0</v>
      </c>
      <c r="W59" s="36">
        <f t="shared" si="65"/>
        <v>0</v>
      </c>
      <c r="X59" s="36">
        <f t="shared" si="65"/>
        <v>0</v>
      </c>
      <c r="Y59" s="36">
        <f t="shared" si="65"/>
        <v>0</v>
      </c>
      <c r="Z59" s="36">
        <f t="shared" si="65"/>
        <v>0</v>
      </c>
      <c r="AA59" s="36">
        <f t="shared" si="65"/>
        <v>0</v>
      </c>
      <c r="AB59" s="36" t="str">
        <f t="shared" si="65"/>
        <v/>
      </c>
      <c r="AC59" s="36" t="str">
        <f t="shared" si="65"/>
        <v/>
      </c>
      <c r="AD59" s="36" t="str">
        <f t="shared" si="65"/>
        <v/>
      </c>
      <c r="AE59" s="36" t="str">
        <f t="shared" si="65"/>
        <v/>
      </c>
      <c r="AF59" s="36" t="str">
        <f t="shared" si="65"/>
        <v/>
      </c>
      <c r="AG59" s="36" t="str">
        <f t="shared" si="65"/>
        <v/>
      </c>
      <c r="AH59" s="36" t="str">
        <f t="shared" si="65"/>
        <v/>
      </c>
      <c r="AI59" s="36" t="str">
        <f t="shared" ref="AI59:BN59" si="66">IF(ISNUMBER(outYear),IF(outYear&lt;=inUtilityPBITerm,+inUtilityPBI*(1+inUtilityPBIEsc/100)^(outYear-1)*outOutput,0),"")</f>
        <v/>
      </c>
      <c r="AJ59" s="36" t="str">
        <f t="shared" si="66"/>
        <v/>
      </c>
      <c r="AK59" s="36" t="str">
        <f t="shared" si="66"/>
        <v/>
      </c>
      <c r="AL59" s="36" t="str">
        <f t="shared" si="66"/>
        <v/>
      </c>
      <c r="AM59" s="36" t="str">
        <f t="shared" si="66"/>
        <v/>
      </c>
      <c r="AN59" s="36" t="str">
        <f t="shared" si="66"/>
        <v/>
      </c>
      <c r="AO59" s="36" t="str">
        <f t="shared" si="66"/>
        <v/>
      </c>
      <c r="AP59" s="36" t="str">
        <f t="shared" si="66"/>
        <v/>
      </c>
      <c r="AQ59" s="36" t="str">
        <f t="shared" si="66"/>
        <v/>
      </c>
      <c r="AR59" s="36" t="str">
        <f t="shared" si="66"/>
        <v/>
      </c>
      <c r="AS59" s="36" t="str">
        <f t="shared" si="66"/>
        <v/>
      </c>
      <c r="AT59" s="36" t="str">
        <f t="shared" si="66"/>
        <v/>
      </c>
      <c r="AU59" s="36" t="str">
        <f t="shared" si="66"/>
        <v/>
      </c>
      <c r="AV59" s="36" t="str">
        <f t="shared" si="66"/>
        <v/>
      </c>
      <c r="AW59" s="36" t="str">
        <f t="shared" si="66"/>
        <v/>
      </c>
      <c r="AX59" s="36" t="str">
        <f t="shared" si="66"/>
        <v/>
      </c>
      <c r="AY59" s="36" t="str">
        <f t="shared" si="66"/>
        <v/>
      </c>
      <c r="AZ59" s="36" t="str">
        <f t="shared" si="66"/>
        <v/>
      </c>
      <c r="BA59" s="36" t="str">
        <f t="shared" si="66"/>
        <v/>
      </c>
      <c r="BB59" s="36" t="str">
        <f t="shared" si="66"/>
        <v/>
      </c>
      <c r="BC59" s="36" t="str">
        <f t="shared" si="66"/>
        <v/>
      </c>
      <c r="BD59" s="36" t="str">
        <f t="shared" si="66"/>
        <v/>
      </c>
      <c r="BE59" s="36" t="str">
        <f t="shared" si="66"/>
        <v/>
      </c>
      <c r="BF59" s="36" t="str">
        <f t="shared" si="66"/>
        <v/>
      </c>
      <c r="BG59" s="36" t="str">
        <f t="shared" si="66"/>
        <v/>
      </c>
      <c r="BH59" s="36" t="str">
        <f t="shared" si="66"/>
        <v/>
      </c>
      <c r="BI59" s="36" t="str">
        <f t="shared" si="66"/>
        <v/>
      </c>
      <c r="BJ59" s="36" t="str">
        <f t="shared" si="66"/>
        <v/>
      </c>
      <c r="BK59" s="36" t="str">
        <f t="shared" si="66"/>
        <v/>
      </c>
      <c r="BL59" s="36" t="str">
        <f t="shared" si="66"/>
        <v/>
      </c>
      <c r="BM59" s="36" t="str">
        <f t="shared" si="66"/>
        <v/>
      </c>
      <c r="BN59" s="36" t="str">
        <f t="shared" si="66"/>
        <v/>
      </c>
      <c r="BO59" s="36" t="str">
        <f t="shared" ref="BO59:CX59" si="67">IF(ISNUMBER(outYear),IF(outYear&lt;=inUtilityPBITerm,+inUtilityPBI*(1+inUtilityPBIEsc/100)^(outYear-1)*outOutput,0),"")</f>
        <v/>
      </c>
      <c r="BP59" s="36" t="str">
        <f t="shared" si="67"/>
        <v/>
      </c>
      <c r="BQ59" s="36" t="str">
        <f t="shared" si="67"/>
        <v/>
      </c>
      <c r="BR59" s="36" t="str">
        <f t="shared" si="67"/>
        <v/>
      </c>
      <c r="BS59" s="36" t="str">
        <f t="shared" si="67"/>
        <v/>
      </c>
      <c r="BT59" s="36" t="str">
        <f t="shared" si="67"/>
        <v/>
      </c>
      <c r="BU59" s="36" t="str">
        <f t="shared" si="67"/>
        <v/>
      </c>
      <c r="BV59" s="36" t="str">
        <f t="shared" si="67"/>
        <v/>
      </c>
      <c r="BW59" s="36" t="str">
        <f t="shared" si="67"/>
        <v/>
      </c>
      <c r="BX59" s="36" t="str">
        <f t="shared" si="67"/>
        <v/>
      </c>
      <c r="BY59" s="36" t="str">
        <f t="shared" si="67"/>
        <v/>
      </c>
      <c r="BZ59" s="36" t="str">
        <f t="shared" si="67"/>
        <v/>
      </c>
      <c r="CA59" s="36" t="str">
        <f t="shared" si="67"/>
        <v/>
      </c>
      <c r="CB59" s="36" t="str">
        <f t="shared" si="67"/>
        <v/>
      </c>
      <c r="CC59" s="36" t="str">
        <f t="shared" si="67"/>
        <v/>
      </c>
      <c r="CD59" s="36" t="str">
        <f t="shared" si="67"/>
        <v/>
      </c>
      <c r="CE59" s="36" t="str">
        <f t="shared" si="67"/>
        <v/>
      </c>
      <c r="CF59" s="36" t="str">
        <f t="shared" si="67"/>
        <v/>
      </c>
      <c r="CG59" s="36" t="str">
        <f t="shared" si="67"/>
        <v/>
      </c>
      <c r="CH59" s="36" t="str">
        <f t="shared" si="67"/>
        <v/>
      </c>
      <c r="CI59" s="36" t="str">
        <f t="shared" si="67"/>
        <v/>
      </c>
      <c r="CJ59" s="36" t="str">
        <f t="shared" si="67"/>
        <v/>
      </c>
      <c r="CK59" s="36" t="str">
        <f t="shared" si="67"/>
        <v/>
      </c>
      <c r="CL59" s="36" t="str">
        <f t="shared" si="67"/>
        <v/>
      </c>
      <c r="CM59" s="36" t="str">
        <f t="shared" si="67"/>
        <v/>
      </c>
      <c r="CN59" s="36" t="str">
        <f t="shared" si="67"/>
        <v/>
      </c>
      <c r="CO59" s="36" t="str">
        <f t="shared" si="67"/>
        <v/>
      </c>
      <c r="CP59" s="36" t="str">
        <f t="shared" si="67"/>
        <v/>
      </c>
      <c r="CQ59" s="36" t="str">
        <f t="shared" si="67"/>
        <v/>
      </c>
      <c r="CR59" s="36" t="str">
        <f t="shared" si="67"/>
        <v/>
      </c>
      <c r="CS59" s="36" t="str">
        <f t="shared" si="67"/>
        <v/>
      </c>
      <c r="CT59" s="36" t="str">
        <f t="shared" si="67"/>
        <v/>
      </c>
      <c r="CU59" s="36" t="str">
        <f t="shared" si="67"/>
        <v/>
      </c>
      <c r="CV59" s="36" t="str">
        <f t="shared" si="67"/>
        <v/>
      </c>
      <c r="CW59" s="36" t="str">
        <f t="shared" si="67"/>
        <v/>
      </c>
      <c r="CX59" s="36" t="str">
        <f t="shared" si="67"/>
        <v/>
      </c>
    </row>
    <row r="60" spans="1:102" x14ac:dyDescent="0.2">
      <c r="A60" s="131" t="s">
        <v>31</v>
      </c>
      <c r="B60" s="35"/>
      <c r="C60" s="144">
        <f t="shared" ref="C60:AH60" si="68">IF(ISNUMBER(outYear),IF(outYear&lt;=inOtherPBITerm,+inOtherPBI*(1+inOtherPBIEsc/100)^(outYear-1)*outOutput,0),"")</f>
        <v>0</v>
      </c>
      <c r="D60" s="144">
        <f t="shared" si="68"/>
        <v>0</v>
      </c>
      <c r="E60" s="144">
        <f t="shared" si="68"/>
        <v>0</v>
      </c>
      <c r="F60" s="144">
        <f t="shared" si="68"/>
        <v>0</v>
      </c>
      <c r="G60" s="144">
        <f t="shared" si="68"/>
        <v>0</v>
      </c>
      <c r="H60" s="144">
        <f t="shared" si="68"/>
        <v>0</v>
      </c>
      <c r="I60" s="144">
        <f t="shared" si="68"/>
        <v>0</v>
      </c>
      <c r="J60" s="144">
        <f t="shared" si="68"/>
        <v>0</v>
      </c>
      <c r="K60" s="144">
        <f t="shared" si="68"/>
        <v>0</v>
      </c>
      <c r="L60" s="144">
        <f t="shared" si="68"/>
        <v>0</v>
      </c>
      <c r="M60" s="144">
        <f t="shared" si="68"/>
        <v>0</v>
      </c>
      <c r="N60" s="144">
        <f t="shared" si="68"/>
        <v>0</v>
      </c>
      <c r="O60" s="144">
        <f t="shared" si="68"/>
        <v>0</v>
      </c>
      <c r="P60" s="144">
        <f t="shared" si="68"/>
        <v>0</v>
      </c>
      <c r="Q60" s="144">
        <f t="shared" si="68"/>
        <v>0</v>
      </c>
      <c r="R60" s="144">
        <f t="shared" si="68"/>
        <v>0</v>
      </c>
      <c r="S60" s="144">
        <f t="shared" si="68"/>
        <v>0</v>
      </c>
      <c r="T60" s="144">
        <f t="shared" si="68"/>
        <v>0</v>
      </c>
      <c r="U60" s="144">
        <f t="shared" si="68"/>
        <v>0</v>
      </c>
      <c r="V60" s="144">
        <f t="shared" si="68"/>
        <v>0</v>
      </c>
      <c r="W60" s="144">
        <f t="shared" si="68"/>
        <v>0</v>
      </c>
      <c r="X60" s="144">
        <f t="shared" si="68"/>
        <v>0</v>
      </c>
      <c r="Y60" s="144">
        <f t="shared" si="68"/>
        <v>0</v>
      </c>
      <c r="Z60" s="144">
        <f t="shared" si="68"/>
        <v>0</v>
      </c>
      <c r="AA60" s="144">
        <f t="shared" si="68"/>
        <v>0</v>
      </c>
      <c r="AB60" s="144" t="str">
        <f t="shared" si="68"/>
        <v/>
      </c>
      <c r="AC60" s="144" t="str">
        <f t="shared" si="68"/>
        <v/>
      </c>
      <c r="AD60" s="144" t="str">
        <f t="shared" si="68"/>
        <v/>
      </c>
      <c r="AE60" s="144" t="str">
        <f t="shared" si="68"/>
        <v/>
      </c>
      <c r="AF60" s="144" t="str">
        <f t="shared" si="68"/>
        <v/>
      </c>
      <c r="AG60" s="144" t="str">
        <f t="shared" si="68"/>
        <v/>
      </c>
      <c r="AH60" s="144" t="str">
        <f t="shared" si="68"/>
        <v/>
      </c>
      <c r="AI60" s="144" t="str">
        <f t="shared" ref="AI60:BN60" si="69">IF(ISNUMBER(outYear),IF(outYear&lt;=inOtherPBITerm,+inOtherPBI*(1+inOtherPBIEsc/100)^(outYear-1)*outOutput,0),"")</f>
        <v/>
      </c>
      <c r="AJ60" s="144" t="str">
        <f t="shared" si="69"/>
        <v/>
      </c>
      <c r="AK60" s="144" t="str">
        <f t="shared" si="69"/>
        <v/>
      </c>
      <c r="AL60" s="144" t="str">
        <f t="shared" si="69"/>
        <v/>
      </c>
      <c r="AM60" s="144" t="str">
        <f t="shared" si="69"/>
        <v/>
      </c>
      <c r="AN60" s="144" t="str">
        <f t="shared" si="69"/>
        <v/>
      </c>
      <c r="AO60" s="144" t="str">
        <f t="shared" si="69"/>
        <v/>
      </c>
      <c r="AP60" s="144" t="str">
        <f t="shared" si="69"/>
        <v/>
      </c>
      <c r="AQ60" s="144" t="str">
        <f t="shared" si="69"/>
        <v/>
      </c>
      <c r="AR60" s="144" t="str">
        <f t="shared" si="69"/>
        <v/>
      </c>
      <c r="AS60" s="144" t="str">
        <f t="shared" si="69"/>
        <v/>
      </c>
      <c r="AT60" s="144" t="str">
        <f t="shared" si="69"/>
        <v/>
      </c>
      <c r="AU60" s="144" t="str">
        <f t="shared" si="69"/>
        <v/>
      </c>
      <c r="AV60" s="144" t="str">
        <f t="shared" si="69"/>
        <v/>
      </c>
      <c r="AW60" s="144" t="str">
        <f t="shared" si="69"/>
        <v/>
      </c>
      <c r="AX60" s="144" t="str">
        <f t="shared" si="69"/>
        <v/>
      </c>
      <c r="AY60" s="144" t="str">
        <f t="shared" si="69"/>
        <v/>
      </c>
      <c r="AZ60" s="144" t="str">
        <f t="shared" si="69"/>
        <v/>
      </c>
      <c r="BA60" s="144" t="str">
        <f t="shared" si="69"/>
        <v/>
      </c>
      <c r="BB60" s="144" t="str">
        <f t="shared" si="69"/>
        <v/>
      </c>
      <c r="BC60" s="144" t="str">
        <f t="shared" si="69"/>
        <v/>
      </c>
      <c r="BD60" s="144" t="str">
        <f t="shared" si="69"/>
        <v/>
      </c>
      <c r="BE60" s="144" t="str">
        <f t="shared" si="69"/>
        <v/>
      </c>
      <c r="BF60" s="144" t="str">
        <f t="shared" si="69"/>
        <v/>
      </c>
      <c r="BG60" s="144" t="str">
        <f t="shared" si="69"/>
        <v/>
      </c>
      <c r="BH60" s="144" t="str">
        <f t="shared" si="69"/>
        <v/>
      </c>
      <c r="BI60" s="144" t="str">
        <f t="shared" si="69"/>
        <v/>
      </c>
      <c r="BJ60" s="144" t="str">
        <f t="shared" si="69"/>
        <v/>
      </c>
      <c r="BK60" s="144" t="str">
        <f t="shared" si="69"/>
        <v/>
      </c>
      <c r="BL60" s="144" t="str">
        <f t="shared" si="69"/>
        <v/>
      </c>
      <c r="BM60" s="144" t="str">
        <f t="shared" si="69"/>
        <v/>
      </c>
      <c r="BN60" s="144" t="str">
        <f t="shared" si="69"/>
        <v/>
      </c>
      <c r="BO60" s="144" t="str">
        <f t="shared" ref="BO60:CX60" si="70">IF(ISNUMBER(outYear),IF(outYear&lt;=inOtherPBITerm,+inOtherPBI*(1+inOtherPBIEsc/100)^(outYear-1)*outOutput,0),"")</f>
        <v/>
      </c>
      <c r="BP60" s="144" t="str">
        <f t="shared" si="70"/>
        <v/>
      </c>
      <c r="BQ60" s="144" t="str">
        <f t="shared" si="70"/>
        <v/>
      </c>
      <c r="BR60" s="144" t="str">
        <f t="shared" si="70"/>
        <v/>
      </c>
      <c r="BS60" s="144" t="str">
        <f t="shared" si="70"/>
        <v/>
      </c>
      <c r="BT60" s="144" t="str">
        <f t="shared" si="70"/>
        <v/>
      </c>
      <c r="BU60" s="144" t="str">
        <f t="shared" si="70"/>
        <v/>
      </c>
      <c r="BV60" s="144" t="str">
        <f t="shared" si="70"/>
        <v/>
      </c>
      <c r="BW60" s="144" t="str">
        <f t="shared" si="70"/>
        <v/>
      </c>
      <c r="BX60" s="144" t="str">
        <f t="shared" si="70"/>
        <v/>
      </c>
      <c r="BY60" s="144" t="str">
        <f t="shared" si="70"/>
        <v/>
      </c>
      <c r="BZ60" s="144" t="str">
        <f t="shared" si="70"/>
        <v/>
      </c>
      <c r="CA60" s="144" t="str">
        <f t="shared" si="70"/>
        <v/>
      </c>
      <c r="CB60" s="144" t="str">
        <f t="shared" si="70"/>
        <v/>
      </c>
      <c r="CC60" s="144" t="str">
        <f t="shared" si="70"/>
        <v/>
      </c>
      <c r="CD60" s="144" t="str">
        <f t="shared" si="70"/>
        <v/>
      </c>
      <c r="CE60" s="144" t="str">
        <f t="shared" si="70"/>
        <v/>
      </c>
      <c r="CF60" s="144" t="str">
        <f t="shared" si="70"/>
        <v/>
      </c>
      <c r="CG60" s="144" t="str">
        <f t="shared" si="70"/>
        <v/>
      </c>
      <c r="CH60" s="144" t="str">
        <f t="shared" si="70"/>
        <v/>
      </c>
      <c r="CI60" s="144" t="str">
        <f t="shared" si="70"/>
        <v/>
      </c>
      <c r="CJ60" s="144" t="str">
        <f t="shared" si="70"/>
        <v/>
      </c>
      <c r="CK60" s="144" t="str">
        <f t="shared" si="70"/>
        <v/>
      </c>
      <c r="CL60" s="144" t="str">
        <f t="shared" si="70"/>
        <v/>
      </c>
      <c r="CM60" s="144" t="str">
        <f t="shared" si="70"/>
        <v/>
      </c>
      <c r="CN60" s="144" t="str">
        <f t="shared" si="70"/>
        <v/>
      </c>
      <c r="CO60" s="144" t="str">
        <f t="shared" si="70"/>
        <v/>
      </c>
      <c r="CP60" s="144" t="str">
        <f t="shared" si="70"/>
        <v/>
      </c>
      <c r="CQ60" s="144" t="str">
        <f t="shared" si="70"/>
        <v/>
      </c>
      <c r="CR60" s="144" t="str">
        <f t="shared" si="70"/>
        <v/>
      </c>
      <c r="CS60" s="144" t="str">
        <f t="shared" si="70"/>
        <v/>
      </c>
      <c r="CT60" s="144" t="str">
        <f t="shared" si="70"/>
        <v/>
      </c>
      <c r="CU60" s="144" t="str">
        <f t="shared" si="70"/>
        <v/>
      </c>
      <c r="CV60" s="144" t="str">
        <f t="shared" si="70"/>
        <v/>
      </c>
      <c r="CW60" s="144" t="str">
        <f t="shared" si="70"/>
        <v/>
      </c>
      <c r="CX60" s="144" t="str">
        <f t="shared" si="70"/>
        <v/>
      </c>
    </row>
    <row r="61" spans="1:102" x14ac:dyDescent="0.2">
      <c r="A61" s="129" t="s">
        <v>147</v>
      </c>
      <c r="B61" s="35"/>
      <c r="C61" s="36">
        <f t="shared" ref="C61:AH61" si="71">IF(ISNUMBER(outYear),SUM(C57:C60),"")</f>
        <v>0</v>
      </c>
      <c r="D61" s="36">
        <f t="shared" si="71"/>
        <v>0</v>
      </c>
      <c r="E61" s="36">
        <f t="shared" si="71"/>
        <v>0</v>
      </c>
      <c r="F61" s="36">
        <f t="shared" si="71"/>
        <v>0</v>
      </c>
      <c r="G61" s="36">
        <f t="shared" si="71"/>
        <v>0</v>
      </c>
      <c r="H61" s="36">
        <f t="shared" si="71"/>
        <v>0</v>
      </c>
      <c r="I61" s="36">
        <f t="shared" si="71"/>
        <v>0</v>
      </c>
      <c r="J61" s="36">
        <f t="shared" si="71"/>
        <v>0</v>
      </c>
      <c r="K61" s="36">
        <f t="shared" si="71"/>
        <v>0</v>
      </c>
      <c r="L61" s="36">
        <f t="shared" si="71"/>
        <v>0</v>
      </c>
      <c r="M61" s="36">
        <f t="shared" si="71"/>
        <v>0</v>
      </c>
      <c r="N61" s="36">
        <f t="shared" si="71"/>
        <v>0</v>
      </c>
      <c r="O61" s="36">
        <f t="shared" si="71"/>
        <v>0</v>
      </c>
      <c r="P61" s="36">
        <f t="shared" si="71"/>
        <v>0</v>
      </c>
      <c r="Q61" s="36">
        <f t="shared" si="71"/>
        <v>0</v>
      </c>
      <c r="R61" s="36">
        <f t="shared" si="71"/>
        <v>0</v>
      </c>
      <c r="S61" s="36">
        <f t="shared" si="71"/>
        <v>0</v>
      </c>
      <c r="T61" s="36">
        <f t="shared" si="71"/>
        <v>0</v>
      </c>
      <c r="U61" s="36">
        <f t="shared" si="71"/>
        <v>0</v>
      </c>
      <c r="V61" s="36">
        <f t="shared" si="71"/>
        <v>0</v>
      </c>
      <c r="W61" s="36">
        <f t="shared" si="71"/>
        <v>0</v>
      </c>
      <c r="X61" s="36">
        <f t="shared" si="71"/>
        <v>0</v>
      </c>
      <c r="Y61" s="36">
        <f t="shared" si="71"/>
        <v>0</v>
      </c>
      <c r="Z61" s="36">
        <f t="shared" si="71"/>
        <v>0</v>
      </c>
      <c r="AA61" s="36">
        <f t="shared" si="71"/>
        <v>0</v>
      </c>
      <c r="AB61" s="36" t="str">
        <f t="shared" si="71"/>
        <v/>
      </c>
      <c r="AC61" s="36" t="str">
        <f t="shared" si="71"/>
        <v/>
      </c>
      <c r="AD61" s="36" t="str">
        <f t="shared" si="71"/>
        <v/>
      </c>
      <c r="AE61" s="36" t="str">
        <f t="shared" si="71"/>
        <v/>
      </c>
      <c r="AF61" s="36" t="str">
        <f t="shared" si="71"/>
        <v/>
      </c>
      <c r="AG61" s="36" t="str">
        <f t="shared" si="71"/>
        <v/>
      </c>
      <c r="AH61" s="36" t="str">
        <f t="shared" si="71"/>
        <v/>
      </c>
      <c r="AI61" s="36" t="str">
        <f t="shared" ref="AI61:BN61" si="72">IF(ISNUMBER(outYear),SUM(AI57:AI60),"")</f>
        <v/>
      </c>
      <c r="AJ61" s="36" t="str">
        <f t="shared" si="72"/>
        <v/>
      </c>
      <c r="AK61" s="36" t="str">
        <f t="shared" si="72"/>
        <v/>
      </c>
      <c r="AL61" s="36" t="str">
        <f t="shared" si="72"/>
        <v/>
      </c>
      <c r="AM61" s="36" t="str">
        <f t="shared" si="72"/>
        <v/>
      </c>
      <c r="AN61" s="36" t="str">
        <f t="shared" si="72"/>
        <v/>
      </c>
      <c r="AO61" s="36" t="str">
        <f t="shared" si="72"/>
        <v/>
      </c>
      <c r="AP61" s="36" t="str">
        <f t="shared" si="72"/>
        <v/>
      </c>
      <c r="AQ61" s="36" t="str">
        <f t="shared" si="72"/>
        <v/>
      </c>
      <c r="AR61" s="36" t="str">
        <f t="shared" si="72"/>
        <v/>
      </c>
      <c r="AS61" s="36" t="str">
        <f t="shared" si="72"/>
        <v/>
      </c>
      <c r="AT61" s="36" t="str">
        <f t="shared" si="72"/>
        <v/>
      </c>
      <c r="AU61" s="36" t="str">
        <f t="shared" si="72"/>
        <v/>
      </c>
      <c r="AV61" s="36" t="str">
        <f t="shared" si="72"/>
        <v/>
      </c>
      <c r="AW61" s="36" t="str">
        <f t="shared" si="72"/>
        <v/>
      </c>
      <c r="AX61" s="36" t="str">
        <f t="shared" si="72"/>
        <v/>
      </c>
      <c r="AY61" s="36" t="str">
        <f t="shared" si="72"/>
        <v/>
      </c>
      <c r="AZ61" s="36" t="str">
        <f t="shared" si="72"/>
        <v/>
      </c>
      <c r="BA61" s="36" t="str">
        <f t="shared" si="72"/>
        <v/>
      </c>
      <c r="BB61" s="36" t="str">
        <f t="shared" si="72"/>
        <v/>
      </c>
      <c r="BC61" s="36" t="str">
        <f t="shared" si="72"/>
        <v/>
      </c>
      <c r="BD61" s="36" t="str">
        <f t="shared" si="72"/>
        <v/>
      </c>
      <c r="BE61" s="36" t="str">
        <f t="shared" si="72"/>
        <v/>
      </c>
      <c r="BF61" s="36" t="str">
        <f t="shared" si="72"/>
        <v/>
      </c>
      <c r="BG61" s="36" t="str">
        <f t="shared" si="72"/>
        <v/>
      </c>
      <c r="BH61" s="36" t="str">
        <f t="shared" si="72"/>
        <v/>
      </c>
      <c r="BI61" s="36" t="str">
        <f t="shared" si="72"/>
        <v/>
      </c>
      <c r="BJ61" s="36" t="str">
        <f t="shared" si="72"/>
        <v/>
      </c>
      <c r="BK61" s="36" t="str">
        <f t="shared" si="72"/>
        <v/>
      </c>
      <c r="BL61" s="36" t="str">
        <f t="shared" si="72"/>
        <v/>
      </c>
      <c r="BM61" s="36" t="str">
        <f t="shared" si="72"/>
        <v/>
      </c>
      <c r="BN61" s="36" t="str">
        <f t="shared" si="72"/>
        <v/>
      </c>
      <c r="BO61" s="36" t="str">
        <f t="shared" ref="BO61:CT61" si="73">IF(ISNUMBER(outYear),SUM(BO57:BO60),"")</f>
        <v/>
      </c>
      <c r="BP61" s="36" t="str">
        <f t="shared" si="73"/>
        <v/>
      </c>
      <c r="BQ61" s="36" t="str">
        <f t="shared" si="73"/>
        <v/>
      </c>
      <c r="BR61" s="36" t="str">
        <f t="shared" si="73"/>
        <v/>
      </c>
      <c r="BS61" s="36" t="str">
        <f t="shared" si="73"/>
        <v/>
      </c>
      <c r="BT61" s="36" t="str">
        <f t="shared" si="73"/>
        <v/>
      </c>
      <c r="BU61" s="36" t="str">
        <f t="shared" si="73"/>
        <v/>
      </c>
      <c r="BV61" s="36" t="str">
        <f t="shared" si="73"/>
        <v/>
      </c>
      <c r="BW61" s="36" t="str">
        <f t="shared" si="73"/>
        <v/>
      </c>
      <c r="BX61" s="36" t="str">
        <f t="shared" si="73"/>
        <v/>
      </c>
      <c r="BY61" s="36" t="str">
        <f t="shared" si="73"/>
        <v/>
      </c>
      <c r="BZ61" s="36" t="str">
        <f t="shared" si="73"/>
        <v/>
      </c>
      <c r="CA61" s="36" t="str">
        <f t="shared" si="73"/>
        <v/>
      </c>
      <c r="CB61" s="36" t="str">
        <f t="shared" si="73"/>
        <v/>
      </c>
      <c r="CC61" s="36" t="str">
        <f t="shared" si="73"/>
        <v/>
      </c>
      <c r="CD61" s="36" t="str">
        <f t="shared" si="73"/>
        <v/>
      </c>
      <c r="CE61" s="36" t="str">
        <f t="shared" si="73"/>
        <v/>
      </c>
      <c r="CF61" s="36" t="str">
        <f t="shared" si="73"/>
        <v/>
      </c>
      <c r="CG61" s="36" t="str">
        <f t="shared" si="73"/>
        <v/>
      </c>
      <c r="CH61" s="36" t="str">
        <f t="shared" si="73"/>
        <v/>
      </c>
      <c r="CI61" s="36" t="str">
        <f t="shared" si="73"/>
        <v/>
      </c>
      <c r="CJ61" s="36" t="str">
        <f t="shared" si="73"/>
        <v/>
      </c>
      <c r="CK61" s="36" t="str">
        <f t="shared" si="73"/>
        <v/>
      </c>
      <c r="CL61" s="36" t="str">
        <f t="shared" si="73"/>
        <v/>
      </c>
      <c r="CM61" s="36" t="str">
        <f t="shared" si="73"/>
        <v/>
      </c>
      <c r="CN61" s="36" t="str">
        <f t="shared" si="73"/>
        <v/>
      </c>
      <c r="CO61" s="36" t="str">
        <f t="shared" si="73"/>
        <v/>
      </c>
      <c r="CP61" s="36" t="str">
        <f t="shared" si="73"/>
        <v/>
      </c>
      <c r="CQ61" s="36" t="str">
        <f t="shared" si="73"/>
        <v/>
      </c>
      <c r="CR61" s="36" t="str">
        <f t="shared" si="73"/>
        <v/>
      </c>
      <c r="CS61" s="36" t="str">
        <f t="shared" si="73"/>
        <v/>
      </c>
      <c r="CT61" s="36" t="str">
        <f t="shared" si="73"/>
        <v/>
      </c>
      <c r="CU61" s="36" t="str">
        <f t="shared" ref="CU61:CX61" si="74">IF(ISNUMBER(outYear),SUM(CU57:CU60),"")</f>
        <v/>
      </c>
      <c r="CV61" s="36" t="str">
        <f t="shared" si="74"/>
        <v/>
      </c>
      <c r="CW61" s="36" t="str">
        <f t="shared" si="74"/>
        <v/>
      </c>
      <c r="CX61" s="36" t="str">
        <f t="shared" si="74"/>
        <v/>
      </c>
    </row>
    <row r="62" spans="1:102" x14ac:dyDescent="0.2">
      <c r="A62" s="18"/>
      <c r="B62" s="8"/>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row>
    <row r="63" spans="1:102" x14ac:dyDescent="0.2">
      <c r="A63" s="128" t="s">
        <v>169</v>
      </c>
      <c r="B63" s="142"/>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c r="AA63" s="143"/>
      <c r="AB63" s="143"/>
      <c r="AC63" s="143"/>
      <c r="AD63" s="143"/>
      <c r="AE63" s="143"/>
      <c r="AF63" s="143"/>
      <c r="AG63" s="143"/>
      <c r="AH63" s="143"/>
      <c r="AI63" s="143"/>
      <c r="AJ63" s="143"/>
      <c r="AK63" s="143"/>
      <c r="AL63" s="143"/>
      <c r="AM63" s="143"/>
      <c r="AN63" s="143"/>
      <c r="AO63" s="143"/>
      <c r="AP63" s="143"/>
      <c r="AQ63" s="143"/>
      <c r="AR63" s="143"/>
      <c r="AS63" s="143"/>
      <c r="AT63" s="143"/>
      <c r="AU63" s="143"/>
      <c r="AV63" s="143"/>
      <c r="AW63" s="143"/>
      <c r="AX63" s="143"/>
      <c r="AY63" s="143"/>
      <c r="AZ63" s="143"/>
      <c r="BA63" s="143"/>
      <c r="BB63" s="143"/>
      <c r="BC63" s="143"/>
      <c r="BD63" s="143"/>
      <c r="BE63" s="143"/>
      <c r="BF63" s="143"/>
      <c r="BG63" s="143"/>
      <c r="BH63" s="143"/>
      <c r="BI63" s="143"/>
      <c r="BJ63" s="143"/>
      <c r="BK63" s="143"/>
      <c r="BL63" s="143"/>
      <c r="BM63" s="143"/>
      <c r="BN63" s="143"/>
      <c r="BO63" s="143"/>
      <c r="BP63" s="143"/>
      <c r="BQ63" s="143"/>
      <c r="BR63" s="143"/>
      <c r="BS63" s="143"/>
      <c r="BT63" s="143"/>
      <c r="BU63" s="143"/>
      <c r="BV63" s="143"/>
      <c r="BW63" s="143"/>
      <c r="BX63" s="143"/>
      <c r="BY63" s="143"/>
      <c r="BZ63" s="143"/>
      <c r="CA63" s="143"/>
      <c r="CB63" s="143"/>
      <c r="CC63" s="143"/>
      <c r="CD63" s="143"/>
      <c r="CE63" s="143"/>
      <c r="CF63" s="143"/>
      <c r="CG63" s="143"/>
      <c r="CH63" s="143"/>
      <c r="CI63" s="143"/>
      <c r="CJ63" s="143"/>
      <c r="CK63" s="143"/>
      <c r="CL63" s="143"/>
      <c r="CM63" s="143"/>
      <c r="CN63" s="143"/>
      <c r="CO63" s="143"/>
      <c r="CP63" s="143"/>
      <c r="CQ63" s="143"/>
      <c r="CR63" s="143"/>
      <c r="CS63" s="143"/>
      <c r="CT63" s="143"/>
      <c r="CU63" s="143"/>
      <c r="CV63" s="143"/>
      <c r="CW63" s="143"/>
      <c r="CX63" s="138"/>
    </row>
    <row r="64" spans="1:102" x14ac:dyDescent="0.2">
      <c r="A64" s="124" t="s">
        <v>156</v>
      </c>
      <c r="B64" s="35"/>
      <c r="C64" s="147">
        <f t="shared" ref="C64:AH64" si="75">IF(ISNUMBER(C2),C49+C55+C61,"")</f>
        <v>1000</v>
      </c>
      <c r="D64" s="147">
        <f t="shared" si="75"/>
        <v>0</v>
      </c>
      <c r="E64" s="147">
        <f t="shared" si="75"/>
        <v>0</v>
      </c>
      <c r="F64" s="147">
        <f t="shared" si="75"/>
        <v>0</v>
      </c>
      <c r="G64" s="147">
        <f t="shared" si="75"/>
        <v>0</v>
      </c>
      <c r="H64" s="147">
        <f t="shared" si="75"/>
        <v>0</v>
      </c>
      <c r="I64" s="147">
        <f t="shared" si="75"/>
        <v>0</v>
      </c>
      <c r="J64" s="147">
        <f t="shared" si="75"/>
        <v>0</v>
      </c>
      <c r="K64" s="147">
        <f t="shared" si="75"/>
        <v>0</v>
      </c>
      <c r="L64" s="147">
        <f t="shared" si="75"/>
        <v>0</v>
      </c>
      <c r="M64" s="147">
        <f t="shared" si="75"/>
        <v>0</v>
      </c>
      <c r="N64" s="147">
        <f t="shared" si="75"/>
        <v>0</v>
      </c>
      <c r="O64" s="147">
        <f t="shared" si="75"/>
        <v>0</v>
      </c>
      <c r="P64" s="147">
        <f t="shared" si="75"/>
        <v>0</v>
      </c>
      <c r="Q64" s="147">
        <f t="shared" si="75"/>
        <v>0</v>
      </c>
      <c r="R64" s="147">
        <f t="shared" si="75"/>
        <v>0</v>
      </c>
      <c r="S64" s="147">
        <f t="shared" si="75"/>
        <v>0</v>
      </c>
      <c r="T64" s="147">
        <f t="shared" si="75"/>
        <v>0</v>
      </c>
      <c r="U64" s="147">
        <f t="shared" si="75"/>
        <v>0</v>
      </c>
      <c r="V64" s="147">
        <f t="shared" si="75"/>
        <v>0</v>
      </c>
      <c r="W64" s="147">
        <f t="shared" si="75"/>
        <v>0</v>
      </c>
      <c r="X64" s="147">
        <f t="shared" si="75"/>
        <v>0</v>
      </c>
      <c r="Y64" s="147">
        <f t="shared" si="75"/>
        <v>0</v>
      </c>
      <c r="Z64" s="147">
        <f t="shared" si="75"/>
        <v>0</v>
      </c>
      <c r="AA64" s="147">
        <f t="shared" si="75"/>
        <v>0</v>
      </c>
      <c r="AB64" s="147" t="str">
        <f t="shared" si="75"/>
        <v/>
      </c>
      <c r="AC64" s="147" t="str">
        <f t="shared" si="75"/>
        <v/>
      </c>
      <c r="AD64" s="147" t="str">
        <f t="shared" si="75"/>
        <v/>
      </c>
      <c r="AE64" s="147" t="str">
        <f t="shared" si="75"/>
        <v/>
      </c>
      <c r="AF64" s="147" t="str">
        <f t="shared" si="75"/>
        <v/>
      </c>
      <c r="AG64" s="147" t="str">
        <f t="shared" si="75"/>
        <v/>
      </c>
      <c r="AH64" s="147" t="str">
        <f t="shared" si="75"/>
        <v/>
      </c>
      <c r="AI64" s="147" t="str">
        <f t="shared" ref="AI64:BN64" si="76">IF(ISNUMBER(AI2),AI49+AI55+AI61,"")</f>
        <v/>
      </c>
      <c r="AJ64" s="147" t="str">
        <f t="shared" si="76"/>
        <v/>
      </c>
      <c r="AK64" s="147" t="str">
        <f t="shared" si="76"/>
        <v/>
      </c>
      <c r="AL64" s="147" t="str">
        <f t="shared" si="76"/>
        <v/>
      </c>
      <c r="AM64" s="147" t="str">
        <f t="shared" si="76"/>
        <v/>
      </c>
      <c r="AN64" s="147" t="str">
        <f t="shared" si="76"/>
        <v/>
      </c>
      <c r="AO64" s="147" t="str">
        <f t="shared" si="76"/>
        <v/>
      </c>
      <c r="AP64" s="147" t="str">
        <f t="shared" si="76"/>
        <v/>
      </c>
      <c r="AQ64" s="147" t="str">
        <f t="shared" si="76"/>
        <v/>
      </c>
      <c r="AR64" s="147" t="str">
        <f t="shared" si="76"/>
        <v/>
      </c>
      <c r="AS64" s="147" t="str">
        <f t="shared" si="76"/>
        <v/>
      </c>
      <c r="AT64" s="147" t="str">
        <f t="shared" si="76"/>
        <v/>
      </c>
      <c r="AU64" s="147" t="str">
        <f t="shared" si="76"/>
        <v/>
      </c>
      <c r="AV64" s="147" t="str">
        <f t="shared" si="76"/>
        <v/>
      </c>
      <c r="AW64" s="147" t="str">
        <f t="shared" si="76"/>
        <v/>
      </c>
      <c r="AX64" s="147" t="str">
        <f t="shared" si="76"/>
        <v/>
      </c>
      <c r="AY64" s="147" t="str">
        <f t="shared" si="76"/>
        <v/>
      </c>
      <c r="AZ64" s="147" t="str">
        <f t="shared" si="76"/>
        <v/>
      </c>
      <c r="BA64" s="147" t="str">
        <f t="shared" si="76"/>
        <v/>
      </c>
      <c r="BB64" s="147" t="str">
        <f t="shared" si="76"/>
        <v/>
      </c>
      <c r="BC64" s="147" t="str">
        <f t="shared" si="76"/>
        <v/>
      </c>
      <c r="BD64" s="147" t="str">
        <f t="shared" si="76"/>
        <v/>
      </c>
      <c r="BE64" s="147" t="str">
        <f t="shared" si="76"/>
        <v/>
      </c>
      <c r="BF64" s="147" t="str">
        <f t="shared" si="76"/>
        <v/>
      </c>
      <c r="BG64" s="147" t="str">
        <f t="shared" si="76"/>
        <v/>
      </c>
      <c r="BH64" s="147" t="str">
        <f t="shared" si="76"/>
        <v/>
      </c>
      <c r="BI64" s="147" t="str">
        <f t="shared" si="76"/>
        <v/>
      </c>
      <c r="BJ64" s="147" t="str">
        <f t="shared" si="76"/>
        <v/>
      </c>
      <c r="BK64" s="147" t="str">
        <f t="shared" si="76"/>
        <v/>
      </c>
      <c r="BL64" s="147" t="str">
        <f t="shared" si="76"/>
        <v/>
      </c>
      <c r="BM64" s="147" t="str">
        <f t="shared" si="76"/>
        <v/>
      </c>
      <c r="BN64" s="147" t="str">
        <f t="shared" si="76"/>
        <v/>
      </c>
      <c r="BO64" s="147" t="str">
        <f t="shared" ref="BO64:CX64" si="77">IF(ISNUMBER(BO2),BO49+BO55+BO61,"")</f>
        <v/>
      </c>
      <c r="BP64" s="147" t="str">
        <f t="shared" si="77"/>
        <v/>
      </c>
      <c r="BQ64" s="147" t="str">
        <f t="shared" si="77"/>
        <v/>
      </c>
      <c r="BR64" s="147" t="str">
        <f t="shared" si="77"/>
        <v/>
      </c>
      <c r="BS64" s="147" t="str">
        <f t="shared" si="77"/>
        <v/>
      </c>
      <c r="BT64" s="147" t="str">
        <f t="shared" si="77"/>
        <v/>
      </c>
      <c r="BU64" s="147" t="str">
        <f t="shared" si="77"/>
        <v/>
      </c>
      <c r="BV64" s="147" t="str">
        <f t="shared" si="77"/>
        <v/>
      </c>
      <c r="BW64" s="147" t="str">
        <f t="shared" si="77"/>
        <v/>
      </c>
      <c r="BX64" s="147" t="str">
        <f t="shared" si="77"/>
        <v/>
      </c>
      <c r="BY64" s="147" t="str">
        <f t="shared" si="77"/>
        <v/>
      </c>
      <c r="BZ64" s="147" t="str">
        <f t="shared" si="77"/>
        <v/>
      </c>
      <c r="CA64" s="147" t="str">
        <f t="shared" si="77"/>
        <v/>
      </c>
      <c r="CB64" s="147" t="str">
        <f t="shared" si="77"/>
        <v/>
      </c>
      <c r="CC64" s="147" t="str">
        <f t="shared" si="77"/>
        <v/>
      </c>
      <c r="CD64" s="147" t="str">
        <f t="shared" si="77"/>
        <v/>
      </c>
      <c r="CE64" s="147" t="str">
        <f t="shared" si="77"/>
        <v/>
      </c>
      <c r="CF64" s="147" t="str">
        <f t="shared" si="77"/>
        <v/>
      </c>
      <c r="CG64" s="147" t="str">
        <f t="shared" si="77"/>
        <v/>
      </c>
      <c r="CH64" s="147" t="str">
        <f t="shared" si="77"/>
        <v/>
      </c>
      <c r="CI64" s="147" t="str">
        <f t="shared" si="77"/>
        <v/>
      </c>
      <c r="CJ64" s="147" t="str">
        <f t="shared" si="77"/>
        <v/>
      </c>
      <c r="CK64" s="147" t="str">
        <f t="shared" si="77"/>
        <v/>
      </c>
      <c r="CL64" s="147" t="str">
        <f t="shared" si="77"/>
        <v/>
      </c>
      <c r="CM64" s="147" t="str">
        <f t="shared" si="77"/>
        <v/>
      </c>
      <c r="CN64" s="147" t="str">
        <f t="shared" si="77"/>
        <v/>
      </c>
      <c r="CO64" s="147" t="str">
        <f t="shared" si="77"/>
        <v/>
      </c>
      <c r="CP64" s="147" t="str">
        <f t="shared" si="77"/>
        <v/>
      </c>
      <c r="CQ64" s="147" t="str">
        <f t="shared" si="77"/>
        <v/>
      </c>
      <c r="CR64" s="147" t="str">
        <f t="shared" si="77"/>
        <v/>
      </c>
      <c r="CS64" s="147" t="str">
        <f t="shared" si="77"/>
        <v/>
      </c>
      <c r="CT64" s="147" t="str">
        <f t="shared" si="77"/>
        <v/>
      </c>
      <c r="CU64" s="147" t="str">
        <f t="shared" si="77"/>
        <v/>
      </c>
      <c r="CV64" s="147" t="str">
        <f t="shared" si="77"/>
        <v/>
      </c>
      <c r="CW64" s="147" t="str">
        <f t="shared" si="77"/>
        <v/>
      </c>
      <c r="CX64" s="147" t="str">
        <f t="shared" si="77"/>
        <v/>
      </c>
    </row>
    <row r="65" spans="1:102" x14ac:dyDescent="0.2">
      <c r="A65" s="124" t="s">
        <v>154</v>
      </c>
      <c r="B65" s="35"/>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6"/>
      <c r="CT65" s="36"/>
      <c r="CU65" s="36"/>
      <c r="CV65" s="36"/>
      <c r="CW65" s="36"/>
      <c r="CX65" s="36"/>
    </row>
    <row r="66" spans="1:102" x14ac:dyDescent="0.2">
      <c r="A66" s="129" t="s">
        <v>160</v>
      </c>
      <c r="B66" s="35"/>
      <c r="C66" s="148">
        <f t="shared" ref="C66:AH66" si="78">IF(ISNUMBER(outYear),C28,"")</f>
        <v>1500</v>
      </c>
      <c r="D66" s="148">
        <f t="shared" si="78"/>
        <v>1500</v>
      </c>
      <c r="E66" s="148">
        <f t="shared" si="78"/>
        <v>1500</v>
      </c>
      <c r="F66" s="148">
        <f t="shared" si="78"/>
        <v>1500</v>
      </c>
      <c r="G66" s="148">
        <f t="shared" si="78"/>
        <v>1500</v>
      </c>
      <c r="H66" s="148">
        <f t="shared" si="78"/>
        <v>1500</v>
      </c>
      <c r="I66" s="148">
        <f t="shared" si="78"/>
        <v>1500</v>
      </c>
      <c r="J66" s="148">
        <f t="shared" si="78"/>
        <v>1500</v>
      </c>
      <c r="K66" s="148">
        <f t="shared" si="78"/>
        <v>1500</v>
      </c>
      <c r="L66" s="148">
        <f t="shared" si="78"/>
        <v>1500</v>
      </c>
      <c r="M66" s="148">
        <f t="shared" si="78"/>
        <v>1500</v>
      </c>
      <c r="N66" s="148">
        <f t="shared" si="78"/>
        <v>1500</v>
      </c>
      <c r="O66" s="148">
        <f t="shared" si="78"/>
        <v>1500</v>
      </c>
      <c r="P66" s="148">
        <f t="shared" si="78"/>
        <v>1500</v>
      </c>
      <c r="Q66" s="148">
        <f t="shared" si="78"/>
        <v>1500</v>
      </c>
      <c r="R66" s="148">
        <f t="shared" si="78"/>
        <v>1500</v>
      </c>
      <c r="S66" s="148">
        <f t="shared" si="78"/>
        <v>1500</v>
      </c>
      <c r="T66" s="148">
        <f t="shared" si="78"/>
        <v>1500</v>
      </c>
      <c r="U66" s="148">
        <f t="shared" si="78"/>
        <v>1500</v>
      </c>
      <c r="V66" s="148">
        <f t="shared" si="78"/>
        <v>1500</v>
      </c>
      <c r="W66" s="148">
        <f t="shared" si="78"/>
        <v>1500</v>
      </c>
      <c r="X66" s="148">
        <f t="shared" si="78"/>
        <v>1500</v>
      </c>
      <c r="Y66" s="148">
        <f t="shared" si="78"/>
        <v>1500</v>
      </c>
      <c r="Z66" s="148">
        <f t="shared" si="78"/>
        <v>1500</v>
      </c>
      <c r="AA66" s="148">
        <f t="shared" si="78"/>
        <v>1500</v>
      </c>
      <c r="AB66" s="148" t="str">
        <f t="shared" si="78"/>
        <v/>
      </c>
      <c r="AC66" s="148" t="str">
        <f t="shared" si="78"/>
        <v/>
      </c>
      <c r="AD66" s="148" t="str">
        <f t="shared" si="78"/>
        <v/>
      </c>
      <c r="AE66" s="148" t="str">
        <f t="shared" si="78"/>
        <v/>
      </c>
      <c r="AF66" s="148" t="str">
        <f t="shared" si="78"/>
        <v/>
      </c>
      <c r="AG66" s="148" t="str">
        <f t="shared" si="78"/>
        <v/>
      </c>
      <c r="AH66" s="148" t="str">
        <f t="shared" si="78"/>
        <v/>
      </c>
      <c r="AI66" s="148" t="str">
        <f t="shared" ref="AI66:BN66" si="79">IF(ISNUMBER(outYear),AI28,"")</f>
        <v/>
      </c>
      <c r="AJ66" s="148" t="str">
        <f t="shared" si="79"/>
        <v/>
      </c>
      <c r="AK66" s="148" t="str">
        <f t="shared" si="79"/>
        <v/>
      </c>
      <c r="AL66" s="148" t="str">
        <f t="shared" si="79"/>
        <v/>
      </c>
      <c r="AM66" s="148" t="str">
        <f t="shared" si="79"/>
        <v/>
      </c>
      <c r="AN66" s="148" t="str">
        <f t="shared" si="79"/>
        <v/>
      </c>
      <c r="AO66" s="148" t="str">
        <f t="shared" si="79"/>
        <v/>
      </c>
      <c r="AP66" s="148" t="str">
        <f t="shared" si="79"/>
        <v/>
      </c>
      <c r="AQ66" s="148" t="str">
        <f t="shared" si="79"/>
        <v/>
      </c>
      <c r="AR66" s="148" t="str">
        <f t="shared" si="79"/>
        <v/>
      </c>
      <c r="AS66" s="148" t="str">
        <f t="shared" si="79"/>
        <v/>
      </c>
      <c r="AT66" s="148" t="str">
        <f t="shared" si="79"/>
        <v/>
      </c>
      <c r="AU66" s="148" t="str">
        <f t="shared" si="79"/>
        <v/>
      </c>
      <c r="AV66" s="148" t="str">
        <f t="shared" si="79"/>
        <v/>
      </c>
      <c r="AW66" s="148" t="str">
        <f t="shared" si="79"/>
        <v/>
      </c>
      <c r="AX66" s="148" t="str">
        <f t="shared" si="79"/>
        <v/>
      </c>
      <c r="AY66" s="148" t="str">
        <f t="shared" si="79"/>
        <v/>
      </c>
      <c r="AZ66" s="148" t="str">
        <f t="shared" si="79"/>
        <v/>
      </c>
      <c r="BA66" s="148" t="str">
        <f t="shared" si="79"/>
        <v/>
      </c>
      <c r="BB66" s="148" t="str">
        <f t="shared" si="79"/>
        <v/>
      </c>
      <c r="BC66" s="148" t="str">
        <f t="shared" si="79"/>
        <v/>
      </c>
      <c r="BD66" s="148" t="str">
        <f t="shared" si="79"/>
        <v/>
      </c>
      <c r="BE66" s="148" t="str">
        <f t="shared" si="79"/>
        <v/>
      </c>
      <c r="BF66" s="148" t="str">
        <f t="shared" si="79"/>
        <v/>
      </c>
      <c r="BG66" s="148" t="str">
        <f t="shared" si="79"/>
        <v/>
      </c>
      <c r="BH66" s="148" t="str">
        <f t="shared" si="79"/>
        <v/>
      </c>
      <c r="BI66" s="148" t="str">
        <f t="shared" si="79"/>
        <v/>
      </c>
      <c r="BJ66" s="148" t="str">
        <f t="shared" si="79"/>
        <v/>
      </c>
      <c r="BK66" s="148" t="str">
        <f t="shared" si="79"/>
        <v/>
      </c>
      <c r="BL66" s="148" t="str">
        <f t="shared" si="79"/>
        <v/>
      </c>
      <c r="BM66" s="148" t="str">
        <f t="shared" si="79"/>
        <v/>
      </c>
      <c r="BN66" s="148" t="str">
        <f t="shared" si="79"/>
        <v/>
      </c>
      <c r="BO66" s="148" t="str">
        <f t="shared" ref="BO66:CX66" si="80">IF(ISNUMBER(outYear),BO28,"")</f>
        <v/>
      </c>
      <c r="BP66" s="148" t="str">
        <f t="shared" si="80"/>
        <v/>
      </c>
      <c r="BQ66" s="148" t="str">
        <f t="shared" si="80"/>
        <v/>
      </c>
      <c r="BR66" s="148" t="str">
        <f t="shared" si="80"/>
        <v/>
      </c>
      <c r="BS66" s="148" t="str">
        <f t="shared" si="80"/>
        <v/>
      </c>
      <c r="BT66" s="148" t="str">
        <f t="shared" si="80"/>
        <v/>
      </c>
      <c r="BU66" s="148" t="str">
        <f t="shared" si="80"/>
        <v/>
      </c>
      <c r="BV66" s="148" t="str">
        <f t="shared" si="80"/>
        <v/>
      </c>
      <c r="BW66" s="148" t="str">
        <f t="shared" si="80"/>
        <v/>
      </c>
      <c r="BX66" s="148" t="str">
        <f t="shared" si="80"/>
        <v/>
      </c>
      <c r="BY66" s="148" t="str">
        <f t="shared" si="80"/>
        <v/>
      </c>
      <c r="BZ66" s="148" t="str">
        <f t="shared" si="80"/>
        <v/>
      </c>
      <c r="CA66" s="148" t="str">
        <f t="shared" si="80"/>
        <v/>
      </c>
      <c r="CB66" s="148" t="str">
        <f t="shared" si="80"/>
        <v/>
      </c>
      <c r="CC66" s="148" t="str">
        <f t="shared" si="80"/>
        <v/>
      </c>
      <c r="CD66" s="148" t="str">
        <f t="shared" si="80"/>
        <v/>
      </c>
      <c r="CE66" s="148" t="str">
        <f t="shared" si="80"/>
        <v/>
      </c>
      <c r="CF66" s="148" t="str">
        <f t="shared" si="80"/>
        <v/>
      </c>
      <c r="CG66" s="148" t="str">
        <f t="shared" si="80"/>
        <v/>
      </c>
      <c r="CH66" s="148" t="str">
        <f t="shared" si="80"/>
        <v/>
      </c>
      <c r="CI66" s="148" t="str">
        <f t="shared" si="80"/>
        <v/>
      </c>
      <c r="CJ66" s="148" t="str">
        <f t="shared" si="80"/>
        <v/>
      </c>
      <c r="CK66" s="148" t="str">
        <f t="shared" si="80"/>
        <v/>
      </c>
      <c r="CL66" s="148" t="str">
        <f t="shared" si="80"/>
        <v/>
      </c>
      <c r="CM66" s="148" t="str">
        <f t="shared" si="80"/>
        <v/>
      </c>
      <c r="CN66" s="148" t="str">
        <f t="shared" si="80"/>
        <v/>
      </c>
      <c r="CO66" s="148" t="str">
        <f t="shared" si="80"/>
        <v/>
      </c>
      <c r="CP66" s="148" t="str">
        <f t="shared" si="80"/>
        <v/>
      </c>
      <c r="CQ66" s="148" t="str">
        <f t="shared" si="80"/>
        <v/>
      </c>
      <c r="CR66" s="148" t="str">
        <f t="shared" si="80"/>
        <v/>
      </c>
      <c r="CS66" s="148" t="str">
        <f t="shared" si="80"/>
        <v/>
      </c>
      <c r="CT66" s="148" t="str">
        <f t="shared" si="80"/>
        <v/>
      </c>
      <c r="CU66" s="148" t="str">
        <f t="shared" si="80"/>
        <v/>
      </c>
      <c r="CV66" s="148" t="str">
        <f t="shared" si="80"/>
        <v/>
      </c>
      <c r="CW66" s="148" t="str">
        <f t="shared" si="80"/>
        <v/>
      </c>
      <c r="CX66" s="148" t="str">
        <f t="shared" si="80"/>
        <v/>
      </c>
    </row>
    <row r="67" spans="1:102" x14ac:dyDescent="0.2">
      <c r="A67" s="129" t="s">
        <v>133</v>
      </c>
      <c r="B67" s="35"/>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row>
    <row r="68" spans="1:102" x14ac:dyDescent="0.2">
      <c r="A68" s="130" t="s">
        <v>181</v>
      </c>
      <c r="B68" s="35"/>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6"/>
      <c r="CT68" s="36"/>
      <c r="CU68" s="36"/>
      <c r="CV68" s="36"/>
      <c r="CW68" s="36"/>
      <c r="CX68" s="36"/>
    </row>
    <row r="69" spans="1:102" x14ac:dyDescent="0.2">
      <c r="A69" s="130" t="s">
        <v>182</v>
      </c>
      <c r="B69" s="35"/>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row>
    <row r="70" spans="1:102" x14ac:dyDescent="0.2">
      <c r="A70" s="165" t="s">
        <v>2</v>
      </c>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c r="AR70" s="148"/>
      <c r="AS70" s="148"/>
      <c r="AT70" s="148"/>
      <c r="AU70" s="148"/>
      <c r="AV70" s="148"/>
      <c r="AW70" s="148"/>
      <c r="AX70" s="148"/>
      <c r="AY70" s="148"/>
      <c r="AZ70" s="148"/>
      <c r="BA70" s="148"/>
      <c r="BB70" s="148"/>
      <c r="BC70" s="148"/>
      <c r="BD70" s="148"/>
      <c r="BE70" s="148"/>
      <c r="BF70" s="148"/>
      <c r="BG70" s="148"/>
      <c r="BH70" s="148"/>
      <c r="BI70" s="148"/>
      <c r="BJ70" s="148"/>
      <c r="BK70" s="148"/>
      <c r="BL70" s="148"/>
      <c r="BM70" s="148"/>
      <c r="BN70" s="148"/>
      <c r="BO70" s="148"/>
      <c r="BP70" s="148"/>
      <c r="BQ70" s="148"/>
      <c r="BR70" s="148"/>
      <c r="BS70" s="148"/>
      <c r="BT70" s="148"/>
      <c r="BU70" s="148"/>
      <c r="BV70" s="148"/>
      <c r="BW70" s="148"/>
      <c r="BX70" s="148"/>
      <c r="BY70" s="148"/>
      <c r="BZ70" s="148"/>
      <c r="CA70" s="148"/>
      <c r="CB70" s="148"/>
      <c r="CC70" s="148"/>
      <c r="CD70" s="148"/>
      <c r="CE70" s="148"/>
      <c r="CF70" s="148"/>
      <c r="CG70" s="148"/>
      <c r="CH70" s="148"/>
      <c r="CI70" s="148"/>
      <c r="CJ70" s="148"/>
      <c r="CK70" s="148"/>
      <c r="CL70" s="148"/>
      <c r="CM70" s="148"/>
      <c r="CN70" s="148"/>
      <c r="CO70" s="148"/>
      <c r="CP70" s="148"/>
      <c r="CQ70" s="148"/>
      <c r="CR70" s="148"/>
      <c r="CS70" s="148"/>
      <c r="CT70" s="148"/>
      <c r="CU70" s="148"/>
      <c r="CV70" s="148"/>
      <c r="CW70" s="148"/>
      <c r="CX70" s="148"/>
    </row>
    <row r="71" spans="1:102" x14ac:dyDescent="0.2">
      <c r="A71" s="166" t="s">
        <v>161</v>
      </c>
      <c r="B71" s="148"/>
      <c r="C71" s="148">
        <f>IF(ISNUMBER(outYear),IF(UseTaxDeductibleInterest="Yes",'Cash Flow'!C37,0),"")</f>
        <v>0</v>
      </c>
      <c r="D71" s="148">
        <f>IF(ISNUMBER(outYear),IF(UseTaxDeductibleInterest="Yes",'Cash Flow'!D37,0),"")</f>
        <v>0</v>
      </c>
      <c r="E71" s="148">
        <f>IF(ISNUMBER(outYear),IF(UseTaxDeductibleInterest="Yes",'Cash Flow'!E37,0),"")</f>
        <v>0</v>
      </c>
      <c r="F71" s="148">
        <f>IF(ISNUMBER(outYear),IF(UseTaxDeductibleInterest="Yes",'Cash Flow'!F37,0),"")</f>
        <v>0</v>
      </c>
      <c r="G71" s="148">
        <f>IF(ISNUMBER(outYear),IF(UseTaxDeductibleInterest="Yes",'Cash Flow'!G37,0),"")</f>
        <v>0</v>
      </c>
      <c r="H71" s="148">
        <f>IF(ISNUMBER(outYear),IF(UseTaxDeductibleInterest="Yes",'Cash Flow'!H37,0),"")</f>
        <v>0</v>
      </c>
      <c r="I71" s="148">
        <f>IF(ISNUMBER(outYear),IF(UseTaxDeductibleInterest="Yes",'Cash Flow'!I37,0),"")</f>
        <v>0</v>
      </c>
      <c r="J71" s="148">
        <f>IF(ISNUMBER(outYear),IF(UseTaxDeductibleInterest="Yes",'Cash Flow'!J37,0),"")</f>
        <v>0</v>
      </c>
      <c r="K71" s="148">
        <f>IF(ISNUMBER(outYear),IF(UseTaxDeductibleInterest="Yes",'Cash Flow'!K37,0),"")</f>
        <v>0</v>
      </c>
      <c r="L71" s="148">
        <f>IF(ISNUMBER(outYear),IF(UseTaxDeductibleInterest="Yes",'Cash Flow'!L37,0),"")</f>
        <v>0</v>
      </c>
      <c r="M71" s="148">
        <f>IF(ISNUMBER(outYear),IF(UseTaxDeductibleInterest="Yes",'Cash Flow'!M37,0),"")</f>
        <v>0</v>
      </c>
      <c r="N71" s="148">
        <f>IF(ISNUMBER(outYear),IF(UseTaxDeductibleInterest="Yes",'Cash Flow'!N37,0),"")</f>
        <v>0</v>
      </c>
      <c r="O71" s="148">
        <f>IF(ISNUMBER(outYear),IF(UseTaxDeductibleInterest="Yes",'Cash Flow'!O37,0),"")</f>
        <v>0</v>
      </c>
      <c r="P71" s="148">
        <f>IF(ISNUMBER(outYear),IF(UseTaxDeductibleInterest="Yes",'Cash Flow'!P37,0),"")</f>
        <v>0</v>
      </c>
      <c r="Q71" s="148">
        <f>IF(ISNUMBER(outYear),IF(UseTaxDeductibleInterest="Yes",'Cash Flow'!Q37,0),"")</f>
        <v>0</v>
      </c>
      <c r="R71" s="148">
        <f>IF(ISNUMBER(outYear),IF(UseTaxDeductibleInterest="Yes",'Cash Flow'!R37,0),"")</f>
        <v>0</v>
      </c>
      <c r="S71" s="148">
        <f>IF(ISNUMBER(outYear),IF(UseTaxDeductibleInterest="Yes",'Cash Flow'!S37,0),"")</f>
        <v>0</v>
      </c>
      <c r="T71" s="148">
        <f>IF(ISNUMBER(outYear),IF(UseTaxDeductibleInterest="Yes",'Cash Flow'!T37,0),"")</f>
        <v>0</v>
      </c>
      <c r="U71" s="148">
        <f>IF(ISNUMBER(outYear),IF(UseTaxDeductibleInterest="Yes",'Cash Flow'!U37,0),"")</f>
        <v>0</v>
      </c>
      <c r="V71" s="148">
        <f>IF(ISNUMBER(outYear),IF(UseTaxDeductibleInterest="Yes",'Cash Flow'!V37,0),"")</f>
        <v>0</v>
      </c>
      <c r="W71" s="148">
        <f>IF(ISNUMBER(outYear),IF(UseTaxDeductibleInterest="Yes",'Cash Flow'!W37,0),"")</f>
        <v>0</v>
      </c>
      <c r="X71" s="148">
        <f>IF(ISNUMBER(outYear),IF(UseTaxDeductibleInterest="Yes",'Cash Flow'!X37,0),"")</f>
        <v>0</v>
      </c>
      <c r="Y71" s="148">
        <f>IF(ISNUMBER(outYear),IF(UseTaxDeductibleInterest="Yes",'Cash Flow'!Y37,0),"")</f>
        <v>0</v>
      </c>
      <c r="Z71" s="148">
        <f>IF(ISNUMBER(outYear),IF(UseTaxDeductibleInterest="Yes",'Cash Flow'!Z37,0),"")</f>
        <v>0</v>
      </c>
      <c r="AA71" s="148">
        <f>IF(ISNUMBER(outYear),IF(UseTaxDeductibleInterest="Yes",'Cash Flow'!AA37,0),"")</f>
        <v>0</v>
      </c>
      <c r="AB71" s="148" t="str">
        <f>IF(ISNUMBER(outYear),IF(UseTaxDeductibleInterest="Yes",'Cash Flow'!AB37,0),"")</f>
        <v/>
      </c>
      <c r="AC71" s="148" t="str">
        <f>IF(ISNUMBER(outYear),IF(UseTaxDeductibleInterest="Yes",'Cash Flow'!AC37,0),"")</f>
        <v/>
      </c>
      <c r="AD71" s="148" t="str">
        <f>IF(ISNUMBER(outYear),IF(UseTaxDeductibleInterest="Yes",'Cash Flow'!AD37,0),"")</f>
        <v/>
      </c>
      <c r="AE71" s="148" t="str">
        <f>IF(ISNUMBER(outYear),IF(UseTaxDeductibleInterest="Yes",'Cash Flow'!AE37,0),"")</f>
        <v/>
      </c>
      <c r="AF71" s="148" t="str">
        <f>IF(ISNUMBER(outYear),IF(UseTaxDeductibleInterest="Yes",'Cash Flow'!AF37,0),"")</f>
        <v/>
      </c>
      <c r="AG71" s="148" t="str">
        <f>IF(ISNUMBER(outYear),IF(UseTaxDeductibleInterest="Yes",'Cash Flow'!AG37,0),"")</f>
        <v/>
      </c>
      <c r="AH71" s="148" t="str">
        <f>IF(ISNUMBER(outYear),IF(UseTaxDeductibleInterest="Yes",'Cash Flow'!AH37,0),"")</f>
        <v/>
      </c>
      <c r="AI71" s="148" t="str">
        <f>IF(ISNUMBER(outYear),IF(UseTaxDeductibleInterest="Yes",'Cash Flow'!AI37,0),"")</f>
        <v/>
      </c>
      <c r="AJ71" s="148" t="str">
        <f>IF(ISNUMBER(outYear),IF(UseTaxDeductibleInterest="Yes",'Cash Flow'!AJ37,0),"")</f>
        <v/>
      </c>
      <c r="AK71" s="148" t="str">
        <f>IF(ISNUMBER(outYear),IF(UseTaxDeductibleInterest="Yes",'Cash Flow'!AK37,0),"")</f>
        <v/>
      </c>
      <c r="AL71" s="148" t="str">
        <f>IF(ISNUMBER(outYear),IF(UseTaxDeductibleInterest="Yes",'Cash Flow'!AL37,0),"")</f>
        <v/>
      </c>
      <c r="AM71" s="148" t="str">
        <f>IF(ISNUMBER(outYear),IF(UseTaxDeductibleInterest="Yes",'Cash Flow'!AM37,0),"")</f>
        <v/>
      </c>
      <c r="AN71" s="148" t="str">
        <f>IF(ISNUMBER(outYear),IF(UseTaxDeductibleInterest="Yes",'Cash Flow'!AN37,0),"")</f>
        <v/>
      </c>
      <c r="AO71" s="148" t="str">
        <f>IF(ISNUMBER(outYear),IF(UseTaxDeductibleInterest="Yes",'Cash Flow'!AO37,0),"")</f>
        <v/>
      </c>
      <c r="AP71" s="148" t="str">
        <f>IF(ISNUMBER(outYear),IF(UseTaxDeductibleInterest="Yes",'Cash Flow'!AP37,0),"")</f>
        <v/>
      </c>
      <c r="AQ71" s="148" t="str">
        <f>IF(ISNUMBER(outYear),IF(UseTaxDeductibleInterest="Yes",'Cash Flow'!AQ37,0),"")</f>
        <v/>
      </c>
      <c r="AR71" s="148" t="str">
        <f>IF(ISNUMBER(outYear),IF(UseTaxDeductibleInterest="Yes",'Cash Flow'!AR37,0),"")</f>
        <v/>
      </c>
      <c r="AS71" s="148" t="str">
        <f>IF(ISNUMBER(outYear),IF(UseTaxDeductibleInterest="Yes",'Cash Flow'!AS37,0),"")</f>
        <v/>
      </c>
      <c r="AT71" s="148" t="str">
        <f>IF(ISNUMBER(outYear),IF(UseTaxDeductibleInterest="Yes",'Cash Flow'!AT37,0),"")</f>
        <v/>
      </c>
      <c r="AU71" s="148" t="str">
        <f>IF(ISNUMBER(outYear),IF(UseTaxDeductibleInterest="Yes",'Cash Flow'!AU37,0),"")</f>
        <v/>
      </c>
      <c r="AV71" s="148" t="str">
        <f>IF(ISNUMBER(outYear),IF(UseTaxDeductibleInterest="Yes",'Cash Flow'!AV37,0),"")</f>
        <v/>
      </c>
      <c r="AW71" s="148" t="str">
        <f>IF(ISNUMBER(outYear),IF(UseTaxDeductibleInterest="Yes",'Cash Flow'!AW37,0),"")</f>
        <v/>
      </c>
      <c r="AX71" s="148" t="str">
        <f>IF(ISNUMBER(outYear),IF(UseTaxDeductibleInterest="Yes",'Cash Flow'!AX37,0),"")</f>
        <v/>
      </c>
      <c r="AY71" s="148" t="str">
        <f>IF(ISNUMBER(outYear),IF(UseTaxDeductibleInterest="Yes",'Cash Flow'!AY37,0),"")</f>
        <v/>
      </c>
      <c r="AZ71" s="148" t="str">
        <f>IF(ISNUMBER(outYear),IF(UseTaxDeductibleInterest="Yes",'Cash Flow'!AZ37,0),"")</f>
        <v/>
      </c>
      <c r="BA71" s="148" t="str">
        <f>IF(ISNUMBER(outYear),IF(UseTaxDeductibleInterest="Yes",'Cash Flow'!BA37,0),"")</f>
        <v/>
      </c>
      <c r="BB71" s="148" t="str">
        <f>IF(ISNUMBER(outYear),IF(UseTaxDeductibleInterest="Yes",'Cash Flow'!BB37,0),"")</f>
        <v/>
      </c>
      <c r="BC71" s="148" t="str">
        <f>IF(ISNUMBER(outYear),IF(UseTaxDeductibleInterest="Yes",'Cash Flow'!BC37,0),"")</f>
        <v/>
      </c>
      <c r="BD71" s="148" t="str">
        <f>IF(ISNUMBER(outYear),IF(UseTaxDeductibleInterest="Yes",'Cash Flow'!BD37,0),"")</f>
        <v/>
      </c>
      <c r="BE71" s="148" t="str">
        <f>IF(ISNUMBER(outYear),IF(UseTaxDeductibleInterest="Yes",'Cash Flow'!BE37,0),"")</f>
        <v/>
      </c>
      <c r="BF71" s="148" t="str">
        <f>IF(ISNUMBER(outYear),IF(UseTaxDeductibleInterest="Yes",'Cash Flow'!BF37,0),"")</f>
        <v/>
      </c>
      <c r="BG71" s="148" t="str">
        <f>IF(ISNUMBER(outYear),IF(UseTaxDeductibleInterest="Yes",'Cash Flow'!BG37,0),"")</f>
        <v/>
      </c>
      <c r="BH71" s="148" t="str">
        <f>IF(ISNUMBER(outYear),IF(UseTaxDeductibleInterest="Yes",'Cash Flow'!BH37,0),"")</f>
        <v/>
      </c>
      <c r="BI71" s="148" t="str">
        <f>IF(ISNUMBER(outYear),IF(UseTaxDeductibleInterest="Yes",'Cash Flow'!BI37,0),"")</f>
        <v/>
      </c>
      <c r="BJ71" s="148" t="str">
        <f>IF(ISNUMBER(outYear),IF(UseTaxDeductibleInterest="Yes",'Cash Flow'!BJ37,0),"")</f>
        <v/>
      </c>
      <c r="BK71" s="148" t="str">
        <f>IF(ISNUMBER(outYear),IF(UseTaxDeductibleInterest="Yes",'Cash Flow'!BK37,0),"")</f>
        <v/>
      </c>
      <c r="BL71" s="148" t="str">
        <f>IF(ISNUMBER(outYear),IF(UseTaxDeductibleInterest="Yes",'Cash Flow'!BL37,0),"")</f>
        <v/>
      </c>
      <c r="BM71" s="148" t="str">
        <f>IF(ISNUMBER(outYear),IF(UseTaxDeductibleInterest="Yes",'Cash Flow'!BM37,0),"")</f>
        <v/>
      </c>
      <c r="BN71" s="148" t="str">
        <f>IF(ISNUMBER(outYear),IF(UseTaxDeductibleInterest="Yes",'Cash Flow'!BN37,0),"")</f>
        <v/>
      </c>
      <c r="BO71" s="148" t="str">
        <f>IF(ISNUMBER(outYear),IF(UseTaxDeductibleInterest="Yes",'Cash Flow'!BO37,0),"")</f>
        <v/>
      </c>
      <c r="BP71" s="148" t="str">
        <f>IF(ISNUMBER(outYear),IF(UseTaxDeductibleInterest="Yes",'Cash Flow'!BP37,0),"")</f>
        <v/>
      </c>
      <c r="BQ71" s="148" t="str">
        <f>IF(ISNUMBER(outYear),IF(UseTaxDeductibleInterest="Yes",'Cash Flow'!BQ37,0),"")</f>
        <v/>
      </c>
      <c r="BR71" s="148" t="str">
        <f>IF(ISNUMBER(outYear),IF(UseTaxDeductibleInterest="Yes",'Cash Flow'!BR37,0),"")</f>
        <v/>
      </c>
      <c r="BS71" s="148" t="str">
        <f>IF(ISNUMBER(outYear),IF(UseTaxDeductibleInterest="Yes",'Cash Flow'!BS37,0),"")</f>
        <v/>
      </c>
      <c r="BT71" s="148" t="str">
        <f>IF(ISNUMBER(outYear),IF(UseTaxDeductibleInterest="Yes",'Cash Flow'!BT37,0),"")</f>
        <v/>
      </c>
      <c r="BU71" s="148" t="str">
        <f>IF(ISNUMBER(outYear),IF(UseTaxDeductibleInterest="Yes",'Cash Flow'!BU37,0),"")</f>
        <v/>
      </c>
      <c r="BV71" s="148" t="str">
        <f>IF(ISNUMBER(outYear),IF(UseTaxDeductibleInterest="Yes",'Cash Flow'!BV37,0),"")</f>
        <v/>
      </c>
      <c r="BW71" s="148" t="str">
        <f>IF(ISNUMBER(outYear),IF(UseTaxDeductibleInterest="Yes",'Cash Flow'!BW37,0),"")</f>
        <v/>
      </c>
      <c r="BX71" s="148" t="str">
        <f>IF(ISNUMBER(outYear),IF(UseTaxDeductibleInterest="Yes",'Cash Flow'!BX37,0),"")</f>
        <v/>
      </c>
      <c r="BY71" s="148" t="str">
        <f>IF(ISNUMBER(outYear),IF(UseTaxDeductibleInterest="Yes",'Cash Flow'!BY37,0),"")</f>
        <v/>
      </c>
      <c r="BZ71" s="148" t="str">
        <f>IF(ISNUMBER(outYear),IF(UseTaxDeductibleInterest="Yes",'Cash Flow'!BZ37,0),"")</f>
        <v/>
      </c>
      <c r="CA71" s="148" t="str">
        <f>IF(ISNUMBER(outYear),IF(UseTaxDeductibleInterest="Yes",'Cash Flow'!CA37,0),"")</f>
        <v/>
      </c>
      <c r="CB71" s="148" t="str">
        <f>IF(ISNUMBER(outYear),IF(UseTaxDeductibleInterest="Yes",'Cash Flow'!CB37,0),"")</f>
        <v/>
      </c>
      <c r="CC71" s="148" t="str">
        <f>IF(ISNUMBER(outYear),IF(UseTaxDeductibleInterest="Yes",'Cash Flow'!CC37,0),"")</f>
        <v/>
      </c>
      <c r="CD71" s="148" t="str">
        <f>IF(ISNUMBER(outYear),IF(UseTaxDeductibleInterest="Yes",'Cash Flow'!CD37,0),"")</f>
        <v/>
      </c>
      <c r="CE71" s="148" t="str">
        <f>IF(ISNUMBER(outYear),IF(UseTaxDeductibleInterest="Yes",'Cash Flow'!CE37,0),"")</f>
        <v/>
      </c>
      <c r="CF71" s="148" t="str">
        <f>IF(ISNUMBER(outYear),IF(UseTaxDeductibleInterest="Yes",'Cash Flow'!CF37,0),"")</f>
        <v/>
      </c>
      <c r="CG71" s="148" t="str">
        <f>IF(ISNUMBER(outYear),IF(UseTaxDeductibleInterest="Yes",'Cash Flow'!CG37,0),"")</f>
        <v/>
      </c>
      <c r="CH71" s="148" t="str">
        <f>IF(ISNUMBER(outYear),IF(UseTaxDeductibleInterest="Yes",'Cash Flow'!CH37,0),"")</f>
        <v/>
      </c>
      <c r="CI71" s="148" t="str">
        <f>IF(ISNUMBER(outYear),IF(UseTaxDeductibleInterest="Yes",'Cash Flow'!CI37,0),"")</f>
        <v/>
      </c>
      <c r="CJ71" s="148" t="str">
        <f>IF(ISNUMBER(outYear),IF(UseTaxDeductibleInterest="Yes",'Cash Flow'!CJ37,0),"")</f>
        <v/>
      </c>
      <c r="CK71" s="148" t="str">
        <f>IF(ISNUMBER(outYear),IF(UseTaxDeductibleInterest="Yes",'Cash Flow'!CK37,0),"")</f>
        <v/>
      </c>
      <c r="CL71" s="148" t="str">
        <f>IF(ISNUMBER(outYear),IF(UseTaxDeductibleInterest="Yes",'Cash Flow'!CL37,0),"")</f>
        <v/>
      </c>
      <c r="CM71" s="148" t="str">
        <f>IF(ISNUMBER(outYear),IF(UseTaxDeductibleInterest="Yes",'Cash Flow'!CM37,0),"")</f>
        <v/>
      </c>
      <c r="CN71" s="148" t="str">
        <f>IF(ISNUMBER(outYear),IF(UseTaxDeductibleInterest="Yes",'Cash Flow'!CN37,0),"")</f>
        <v/>
      </c>
      <c r="CO71" s="148" t="str">
        <f>IF(ISNUMBER(outYear),IF(UseTaxDeductibleInterest="Yes",'Cash Flow'!CO37,0),"")</f>
        <v/>
      </c>
      <c r="CP71" s="148" t="str">
        <f>IF(ISNUMBER(outYear),IF(UseTaxDeductibleInterest="Yes",'Cash Flow'!CP37,0),"")</f>
        <v/>
      </c>
      <c r="CQ71" s="148" t="str">
        <f>IF(ISNUMBER(outYear),IF(UseTaxDeductibleInterest="Yes",'Cash Flow'!CQ37,0),"")</f>
        <v/>
      </c>
      <c r="CR71" s="148" t="str">
        <f>IF(ISNUMBER(outYear),IF(UseTaxDeductibleInterest="Yes",'Cash Flow'!CR37,0),"")</f>
        <v/>
      </c>
      <c r="CS71" s="148" t="str">
        <f>IF(ISNUMBER(outYear),IF(UseTaxDeductibleInterest="Yes",'Cash Flow'!CS37,0),"")</f>
        <v/>
      </c>
      <c r="CT71" s="148" t="str">
        <f>IF(ISNUMBER(outYear),IF(UseTaxDeductibleInterest="Yes",'Cash Flow'!CT37,0),"")</f>
        <v/>
      </c>
      <c r="CU71" s="148" t="str">
        <f>IF(ISNUMBER(outYear),IF(UseTaxDeductibleInterest="Yes",'Cash Flow'!CU37,0),"")</f>
        <v/>
      </c>
      <c r="CV71" s="148" t="str">
        <f>IF(ISNUMBER(outYear),IF(UseTaxDeductibleInterest="Yes",'Cash Flow'!CV37,0),"")</f>
        <v/>
      </c>
      <c r="CW71" s="148" t="str">
        <f>IF(ISNUMBER(outYear),IF(UseTaxDeductibleInterest="Yes",'Cash Flow'!CW37,0),"")</f>
        <v/>
      </c>
      <c r="CX71" s="148" t="str">
        <f>IF(ISNUMBER(outYear),IF(UseTaxDeductibleInterest="Yes",'Cash Flow'!CX37,0),"")</f>
        <v/>
      </c>
    </row>
    <row r="72" spans="1:102" x14ac:dyDescent="0.2">
      <c r="A72" s="166" t="s">
        <v>155</v>
      </c>
      <c r="B72" s="148"/>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0"/>
      <c r="BN72" s="150"/>
      <c r="BO72" s="150"/>
      <c r="BP72" s="150"/>
      <c r="BQ72" s="150"/>
      <c r="BR72" s="150"/>
      <c r="BS72" s="150"/>
      <c r="BT72" s="150"/>
      <c r="BU72" s="150"/>
      <c r="BV72" s="150"/>
      <c r="BW72" s="150"/>
      <c r="BX72" s="150"/>
      <c r="BY72" s="150"/>
      <c r="BZ72" s="150"/>
      <c r="CA72" s="150"/>
      <c r="CB72" s="150"/>
      <c r="CC72" s="150"/>
      <c r="CD72" s="150"/>
      <c r="CE72" s="150"/>
      <c r="CF72" s="150"/>
      <c r="CG72" s="150"/>
      <c r="CH72" s="150"/>
      <c r="CI72" s="150"/>
      <c r="CJ72" s="150"/>
      <c r="CK72" s="150"/>
      <c r="CL72" s="150"/>
      <c r="CM72" s="150"/>
      <c r="CN72" s="150"/>
      <c r="CO72" s="150"/>
      <c r="CP72" s="150"/>
      <c r="CQ72" s="150"/>
      <c r="CR72" s="150"/>
      <c r="CS72" s="150"/>
      <c r="CT72" s="150"/>
      <c r="CU72" s="150"/>
      <c r="CV72" s="150"/>
      <c r="CW72" s="150"/>
      <c r="CX72" s="150"/>
    </row>
    <row r="73" spans="1:102" x14ac:dyDescent="0.2">
      <c r="A73" s="166" t="s">
        <v>162</v>
      </c>
      <c r="B73" s="148"/>
      <c r="C73" s="148">
        <f t="shared" ref="C73:AH73" si="81">IF(ISNUMBER(C2),SUM(C66:C72),"")</f>
        <v>1500</v>
      </c>
      <c r="D73" s="148">
        <f t="shared" si="81"/>
        <v>1500</v>
      </c>
      <c r="E73" s="148">
        <f t="shared" si="81"/>
        <v>1500</v>
      </c>
      <c r="F73" s="148">
        <f t="shared" si="81"/>
        <v>1500</v>
      </c>
      <c r="G73" s="148">
        <f t="shared" si="81"/>
        <v>1500</v>
      </c>
      <c r="H73" s="148">
        <f t="shared" si="81"/>
        <v>1500</v>
      </c>
      <c r="I73" s="148">
        <f t="shared" si="81"/>
        <v>1500</v>
      </c>
      <c r="J73" s="148">
        <f t="shared" si="81"/>
        <v>1500</v>
      </c>
      <c r="K73" s="148">
        <f t="shared" si="81"/>
        <v>1500</v>
      </c>
      <c r="L73" s="148">
        <f t="shared" si="81"/>
        <v>1500</v>
      </c>
      <c r="M73" s="148">
        <f t="shared" si="81"/>
        <v>1500</v>
      </c>
      <c r="N73" s="148">
        <f t="shared" si="81"/>
        <v>1500</v>
      </c>
      <c r="O73" s="148">
        <f t="shared" si="81"/>
        <v>1500</v>
      </c>
      <c r="P73" s="148">
        <f t="shared" si="81"/>
        <v>1500</v>
      </c>
      <c r="Q73" s="148">
        <f t="shared" si="81"/>
        <v>1500</v>
      </c>
      <c r="R73" s="148">
        <f t="shared" si="81"/>
        <v>1500</v>
      </c>
      <c r="S73" s="148">
        <f t="shared" si="81"/>
        <v>1500</v>
      </c>
      <c r="T73" s="148">
        <f t="shared" si="81"/>
        <v>1500</v>
      </c>
      <c r="U73" s="148">
        <f t="shared" si="81"/>
        <v>1500</v>
      </c>
      <c r="V73" s="148">
        <f t="shared" si="81"/>
        <v>1500</v>
      </c>
      <c r="W73" s="148">
        <f t="shared" si="81"/>
        <v>1500</v>
      </c>
      <c r="X73" s="148">
        <f t="shared" si="81"/>
        <v>1500</v>
      </c>
      <c r="Y73" s="148">
        <f t="shared" si="81"/>
        <v>1500</v>
      </c>
      <c r="Z73" s="148">
        <f t="shared" si="81"/>
        <v>1500</v>
      </c>
      <c r="AA73" s="148">
        <f t="shared" si="81"/>
        <v>1500</v>
      </c>
      <c r="AB73" s="148" t="str">
        <f t="shared" si="81"/>
        <v/>
      </c>
      <c r="AC73" s="148" t="str">
        <f t="shared" si="81"/>
        <v/>
      </c>
      <c r="AD73" s="148" t="str">
        <f t="shared" si="81"/>
        <v/>
      </c>
      <c r="AE73" s="148" t="str">
        <f t="shared" si="81"/>
        <v/>
      </c>
      <c r="AF73" s="148" t="str">
        <f t="shared" si="81"/>
        <v/>
      </c>
      <c r="AG73" s="148" t="str">
        <f t="shared" si="81"/>
        <v/>
      </c>
      <c r="AH73" s="148" t="str">
        <f t="shared" si="81"/>
        <v/>
      </c>
      <c r="AI73" s="148" t="str">
        <f t="shared" ref="AI73:BN73" si="82">IF(ISNUMBER(AI2),SUM(AI66:AI72),"")</f>
        <v/>
      </c>
      <c r="AJ73" s="148" t="str">
        <f t="shared" si="82"/>
        <v/>
      </c>
      <c r="AK73" s="148" t="str">
        <f t="shared" si="82"/>
        <v/>
      </c>
      <c r="AL73" s="148" t="str">
        <f t="shared" si="82"/>
        <v/>
      </c>
      <c r="AM73" s="148" t="str">
        <f t="shared" si="82"/>
        <v/>
      </c>
      <c r="AN73" s="148" t="str">
        <f t="shared" si="82"/>
        <v/>
      </c>
      <c r="AO73" s="148" t="str">
        <f t="shared" si="82"/>
        <v/>
      </c>
      <c r="AP73" s="148" t="str">
        <f t="shared" si="82"/>
        <v/>
      </c>
      <c r="AQ73" s="148" t="str">
        <f t="shared" si="82"/>
        <v/>
      </c>
      <c r="AR73" s="148" t="str">
        <f t="shared" si="82"/>
        <v/>
      </c>
      <c r="AS73" s="148" t="str">
        <f t="shared" si="82"/>
        <v/>
      </c>
      <c r="AT73" s="148" t="str">
        <f t="shared" si="82"/>
        <v/>
      </c>
      <c r="AU73" s="148" t="str">
        <f t="shared" si="82"/>
        <v/>
      </c>
      <c r="AV73" s="148" t="str">
        <f t="shared" si="82"/>
        <v/>
      </c>
      <c r="AW73" s="148" t="str">
        <f t="shared" si="82"/>
        <v/>
      </c>
      <c r="AX73" s="148" t="str">
        <f t="shared" si="82"/>
        <v/>
      </c>
      <c r="AY73" s="148" t="str">
        <f t="shared" si="82"/>
        <v/>
      </c>
      <c r="AZ73" s="148" t="str">
        <f t="shared" si="82"/>
        <v/>
      </c>
      <c r="BA73" s="148" t="str">
        <f t="shared" si="82"/>
        <v/>
      </c>
      <c r="BB73" s="148" t="str">
        <f t="shared" si="82"/>
        <v/>
      </c>
      <c r="BC73" s="148" t="str">
        <f t="shared" si="82"/>
        <v/>
      </c>
      <c r="BD73" s="148" t="str">
        <f t="shared" si="82"/>
        <v/>
      </c>
      <c r="BE73" s="148" t="str">
        <f t="shared" si="82"/>
        <v/>
      </c>
      <c r="BF73" s="148" t="str">
        <f t="shared" si="82"/>
        <v/>
      </c>
      <c r="BG73" s="148" t="str">
        <f t="shared" si="82"/>
        <v/>
      </c>
      <c r="BH73" s="148" t="str">
        <f t="shared" si="82"/>
        <v/>
      </c>
      <c r="BI73" s="148" t="str">
        <f t="shared" si="82"/>
        <v/>
      </c>
      <c r="BJ73" s="148" t="str">
        <f t="shared" si="82"/>
        <v/>
      </c>
      <c r="BK73" s="148" t="str">
        <f t="shared" si="82"/>
        <v/>
      </c>
      <c r="BL73" s="148" t="str">
        <f t="shared" si="82"/>
        <v/>
      </c>
      <c r="BM73" s="148" t="str">
        <f t="shared" si="82"/>
        <v/>
      </c>
      <c r="BN73" s="148" t="str">
        <f t="shared" si="82"/>
        <v/>
      </c>
      <c r="BO73" s="148" t="str">
        <f t="shared" ref="BO73:CT73" si="83">IF(ISNUMBER(BO2),SUM(BO66:BO72),"")</f>
        <v/>
      </c>
      <c r="BP73" s="148" t="str">
        <f t="shared" si="83"/>
        <v/>
      </c>
      <c r="BQ73" s="148" t="str">
        <f t="shared" si="83"/>
        <v/>
      </c>
      <c r="BR73" s="148" t="str">
        <f t="shared" si="83"/>
        <v/>
      </c>
      <c r="BS73" s="148" t="str">
        <f t="shared" si="83"/>
        <v/>
      </c>
      <c r="BT73" s="148" t="str">
        <f t="shared" si="83"/>
        <v/>
      </c>
      <c r="BU73" s="148" t="str">
        <f t="shared" si="83"/>
        <v/>
      </c>
      <c r="BV73" s="148" t="str">
        <f t="shared" si="83"/>
        <v/>
      </c>
      <c r="BW73" s="148" t="str">
        <f t="shared" si="83"/>
        <v/>
      </c>
      <c r="BX73" s="148" t="str">
        <f t="shared" si="83"/>
        <v/>
      </c>
      <c r="BY73" s="148" t="str">
        <f t="shared" si="83"/>
        <v/>
      </c>
      <c r="BZ73" s="148" t="str">
        <f t="shared" si="83"/>
        <v/>
      </c>
      <c r="CA73" s="148" t="str">
        <f t="shared" si="83"/>
        <v/>
      </c>
      <c r="CB73" s="148" t="str">
        <f t="shared" si="83"/>
        <v/>
      </c>
      <c r="CC73" s="148" t="str">
        <f t="shared" si="83"/>
        <v/>
      </c>
      <c r="CD73" s="148" t="str">
        <f t="shared" si="83"/>
        <v/>
      </c>
      <c r="CE73" s="148" t="str">
        <f t="shared" si="83"/>
        <v/>
      </c>
      <c r="CF73" s="148" t="str">
        <f t="shared" si="83"/>
        <v/>
      </c>
      <c r="CG73" s="148" t="str">
        <f t="shared" si="83"/>
        <v/>
      </c>
      <c r="CH73" s="148" t="str">
        <f t="shared" si="83"/>
        <v/>
      </c>
      <c r="CI73" s="148" t="str">
        <f t="shared" si="83"/>
        <v/>
      </c>
      <c r="CJ73" s="148" t="str">
        <f t="shared" si="83"/>
        <v/>
      </c>
      <c r="CK73" s="148" t="str">
        <f t="shared" si="83"/>
        <v/>
      </c>
      <c r="CL73" s="148" t="str">
        <f t="shared" si="83"/>
        <v/>
      </c>
      <c r="CM73" s="148" t="str">
        <f t="shared" si="83"/>
        <v/>
      </c>
      <c r="CN73" s="148" t="str">
        <f t="shared" si="83"/>
        <v/>
      </c>
      <c r="CO73" s="148" t="str">
        <f t="shared" si="83"/>
        <v/>
      </c>
      <c r="CP73" s="148" t="str">
        <f t="shared" si="83"/>
        <v/>
      </c>
      <c r="CQ73" s="148" t="str">
        <f t="shared" si="83"/>
        <v/>
      </c>
      <c r="CR73" s="148" t="str">
        <f t="shared" si="83"/>
        <v/>
      </c>
      <c r="CS73" s="148" t="str">
        <f t="shared" si="83"/>
        <v/>
      </c>
      <c r="CT73" s="148" t="str">
        <f t="shared" si="83"/>
        <v/>
      </c>
      <c r="CU73" s="148" t="str">
        <f t="shared" ref="CU73:CX73" si="84">IF(ISNUMBER(CU2),SUM(CU66:CU72),"")</f>
        <v/>
      </c>
      <c r="CV73" s="148" t="str">
        <f t="shared" si="84"/>
        <v/>
      </c>
      <c r="CW73" s="148" t="str">
        <f t="shared" si="84"/>
        <v/>
      </c>
      <c r="CX73" s="148" t="str">
        <f t="shared" si="84"/>
        <v/>
      </c>
    </row>
    <row r="74" spans="1:102" x14ac:dyDescent="0.2">
      <c r="A74" s="167" t="s">
        <v>157</v>
      </c>
      <c r="B74" s="148"/>
      <c r="C74" s="148">
        <f t="shared" ref="C74:AH74" si="85">IF(ISNUMBER(outYear),IF(ibi_fed_amount_tax_sta="x",ibi_fed_amount,0)+IF(inStateIBIAmtTaxableState="x",inStateIBIAmt,0)+IF(inUtilityIBIAmtTaxableState="x",inUtilityIBIAmt,0)+IF(inOtherIBIAmtTaxableState="x",inOtherIBIAmt,0)+IF(ibi_fed_percent_tax_sta="x",outFedFixed,0)+IF(inStateIBITaxableState="x",outStateFixed,0)+IF(inUtilityIBITaxableState="x",outUtilityFixed,0)+IF(inOtherIBITaxableState="x",outOtherFixed,0)+IF(cbi_fed_tax_sta="x",outFedBuyDown,0)+IF(inStateCBITaxableState="x",outStateBuyDown,0)+IF(inUtilityCBITaxableState="x",outUtilityBuyDown,0)+IF(inOtherCBITaxableState="x",outOtherBuyDown,0)+IF(inFedPBITaxableState="x",outFedPBILineItem,0)+IF(inStatePBITaxableState="x",outStatePBILineItem,0)+IF(inUtilityPBITaxableState="x",outUtilityPBILineItem,0)+IF(inOtherPBITaxableState="x",outOtherPBILineItem,0)-C73,"")</f>
        <v>-500</v>
      </c>
      <c r="D74" s="148">
        <f t="shared" si="85"/>
        <v>-500</v>
      </c>
      <c r="E74" s="148">
        <f t="shared" si="85"/>
        <v>-500</v>
      </c>
      <c r="F74" s="148">
        <f t="shared" si="85"/>
        <v>-500</v>
      </c>
      <c r="G74" s="148">
        <f t="shared" si="85"/>
        <v>-500</v>
      </c>
      <c r="H74" s="148">
        <f t="shared" si="85"/>
        <v>-500</v>
      </c>
      <c r="I74" s="148">
        <f t="shared" si="85"/>
        <v>-500</v>
      </c>
      <c r="J74" s="148">
        <f t="shared" si="85"/>
        <v>-500</v>
      </c>
      <c r="K74" s="148">
        <f t="shared" si="85"/>
        <v>-500</v>
      </c>
      <c r="L74" s="148">
        <f t="shared" si="85"/>
        <v>-500</v>
      </c>
      <c r="M74" s="148">
        <f t="shared" si="85"/>
        <v>-500</v>
      </c>
      <c r="N74" s="148">
        <f t="shared" si="85"/>
        <v>-500</v>
      </c>
      <c r="O74" s="148">
        <f t="shared" si="85"/>
        <v>-500</v>
      </c>
      <c r="P74" s="148">
        <f t="shared" si="85"/>
        <v>-500</v>
      </c>
      <c r="Q74" s="148">
        <f t="shared" si="85"/>
        <v>-500</v>
      </c>
      <c r="R74" s="148">
        <f t="shared" si="85"/>
        <v>-500</v>
      </c>
      <c r="S74" s="148">
        <f t="shared" si="85"/>
        <v>-500</v>
      </c>
      <c r="T74" s="148">
        <f t="shared" si="85"/>
        <v>-500</v>
      </c>
      <c r="U74" s="148">
        <f t="shared" si="85"/>
        <v>-500</v>
      </c>
      <c r="V74" s="148">
        <f t="shared" si="85"/>
        <v>-500</v>
      </c>
      <c r="W74" s="148">
        <f t="shared" si="85"/>
        <v>-500</v>
      </c>
      <c r="X74" s="148">
        <f t="shared" si="85"/>
        <v>-500</v>
      </c>
      <c r="Y74" s="148">
        <f t="shared" si="85"/>
        <v>-500</v>
      </c>
      <c r="Z74" s="148">
        <f t="shared" si="85"/>
        <v>-500</v>
      </c>
      <c r="AA74" s="148">
        <f t="shared" si="85"/>
        <v>-500</v>
      </c>
      <c r="AB74" s="148" t="str">
        <f t="shared" si="85"/>
        <v/>
      </c>
      <c r="AC74" s="148" t="str">
        <f t="shared" si="85"/>
        <v/>
      </c>
      <c r="AD74" s="148" t="str">
        <f t="shared" si="85"/>
        <v/>
      </c>
      <c r="AE74" s="148" t="str">
        <f t="shared" si="85"/>
        <v/>
      </c>
      <c r="AF74" s="148" t="str">
        <f t="shared" si="85"/>
        <v/>
      </c>
      <c r="AG74" s="148" t="str">
        <f t="shared" si="85"/>
        <v/>
      </c>
      <c r="AH74" s="148" t="str">
        <f t="shared" si="85"/>
        <v/>
      </c>
      <c r="AI74" s="148" t="str">
        <f t="shared" ref="AI74:BN74" si="86">IF(ISNUMBER(outYear),IF(ibi_fed_amount_tax_sta="x",ibi_fed_amount,0)+IF(inStateIBIAmtTaxableState="x",inStateIBIAmt,0)+IF(inUtilityIBIAmtTaxableState="x",inUtilityIBIAmt,0)+IF(inOtherIBIAmtTaxableState="x",inOtherIBIAmt,0)+IF(ibi_fed_percent_tax_sta="x",outFedFixed,0)+IF(inStateIBITaxableState="x",outStateFixed,0)+IF(inUtilityIBITaxableState="x",outUtilityFixed,0)+IF(inOtherIBITaxableState="x",outOtherFixed,0)+IF(cbi_fed_tax_sta="x",outFedBuyDown,0)+IF(inStateCBITaxableState="x",outStateBuyDown,0)+IF(inUtilityCBITaxableState="x",outUtilityBuyDown,0)+IF(inOtherCBITaxableState="x",outOtherBuyDown,0)+IF(inFedPBITaxableState="x",outFedPBILineItem,0)+IF(inStatePBITaxableState="x",outStatePBILineItem,0)+IF(inUtilityPBITaxableState="x",outUtilityPBILineItem,0)+IF(inOtherPBITaxableState="x",outOtherPBILineItem,0)-AI73,"")</f>
        <v/>
      </c>
      <c r="AJ74" s="148" t="str">
        <f t="shared" si="86"/>
        <v/>
      </c>
      <c r="AK74" s="148" t="str">
        <f t="shared" si="86"/>
        <v/>
      </c>
      <c r="AL74" s="148" t="str">
        <f t="shared" si="86"/>
        <v/>
      </c>
      <c r="AM74" s="148" t="str">
        <f t="shared" si="86"/>
        <v/>
      </c>
      <c r="AN74" s="148" t="str">
        <f t="shared" si="86"/>
        <v/>
      </c>
      <c r="AO74" s="148" t="str">
        <f t="shared" si="86"/>
        <v/>
      </c>
      <c r="AP74" s="148" t="str">
        <f t="shared" si="86"/>
        <v/>
      </c>
      <c r="AQ74" s="148" t="str">
        <f t="shared" si="86"/>
        <v/>
      </c>
      <c r="AR74" s="148" t="str">
        <f t="shared" si="86"/>
        <v/>
      </c>
      <c r="AS74" s="148" t="str">
        <f t="shared" si="86"/>
        <v/>
      </c>
      <c r="AT74" s="148" t="str">
        <f t="shared" si="86"/>
        <v/>
      </c>
      <c r="AU74" s="148" t="str">
        <f t="shared" si="86"/>
        <v/>
      </c>
      <c r="AV74" s="148" t="str">
        <f t="shared" si="86"/>
        <v/>
      </c>
      <c r="AW74" s="148" t="str">
        <f t="shared" si="86"/>
        <v/>
      </c>
      <c r="AX74" s="148" t="str">
        <f t="shared" si="86"/>
        <v/>
      </c>
      <c r="AY74" s="148" t="str">
        <f t="shared" si="86"/>
        <v/>
      </c>
      <c r="AZ74" s="148" t="str">
        <f t="shared" si="86"/>
        <v/>
      </c>
      <c r="BA74" s="148" t="str">
        <f t="shared" si="86"/>
        <v/>
      </c>
      <c r="BB74" s="148" t="str">
        <f t="shared" si="86"/>
        <v/>
      </c>
      <c r="BC74" s="148" t="str">
        <f t="shared" si="86"/>
        <v/>
      </c>
      <c r="BD74" s="148" t="str">
        <f t="shared" si="86"/>
        <v/>
      </c>
      <c r="BE74" s="148" t="str">
        <f t="shared" si="86"/>
        <v/>
      </c>
      <c r="BF74" s="148" t="str">
        <f t="shared" si="86"/>
        <v/>
      </c>
      <c r="BG74" s="148" t="str">
        <f t="shared" si="86"/>
        <v/>
      </c>
      <c r="BH74" s="148" t="str">
        <f t="shared" si="86"/>
        <v/>
      </c>
      <c r="BI74" s="148" t="str">
        <f t="shared" si="86"/>
        <v/>
      </c>
      <c r="BJ74" s="148" t="str">
        <f t="shared" si="86"/>
        <v/>
      </c>
      <c r="BK74" s="148" t="str">
        <f t="shared" si="86"/>
        <v/>
      </c>
      <c r="BL74" s="148" t="str">
        <f t="shared" si="86"/>
        <v/>
      </c>
      <c r="BM74" s="148" t="str">
        <f t="shared" si="86"/>
        <v/>
      </c>
      <c r="BN74" s="148" t="str">
        <f t="shared" si="86"/>
        <v/>
      </c>
      <c r="BO74" s="148" t="str">
        <f t="shared" ref="BO74:CT74" si="87">IF(ISNUMBER(outYear),IF(ibi_fed_amount_tax_sta="x",ibi_fed_amount,0)+IF(inStateIBIAmtTaxableState="x",inStateIBIAmt,0)+IF(inUtilityIBIAmtTaxableState="x",inUtilityIBIAmt,0)+IF(inOtherIBIAmtTaxableState="x",inOtherIBIAmt,0)+IF(ibi_fed_percent_tax_sta="x",outFedFixed,0)+IF(inStateIBITaxableState="x",outStateFixed,0)+IF(inUtilityIBITaxableState="x",outUtilityFixed,0)+IF(inOtherIBITaxableState="x",outOtherFixed,0)+IF(cbi_fed_tax_sta="x",outFedBuyDown,0)+IF(inStateCBITaxableState="x",outStateBuyDown,0)+IF(inUtilityCBITaxableState="x",outUtilityBuyDown,0)+IF(inOtherCBITaxableState="x",outOtherBuyDown,0)+IF(inFedPBITaxableState="x",outFedPBILineItem,0)+IF(inStatePBITaxableState="x",outStatePBILineItem,0)+IF(inUtilityPBITaxableState="x",outUtilityPBILineItem,0)+IF(inOtherPBITaxableState="x",outOtherPBILineItem,0)-BO73,"")</f>
        <v/>
      </c>
      <c r="BP74" s="148" t="str">
        <f t="shared" si="87"/>
        <v/>
      </c>
      <c r="BQ74" s="148" t="str">
        <f t="shared" si="87"/>
        <v/>
      </c>
      <c r="BR74" s="148" t="str">
        <f t="shared" si="87"/>
        <v/>
      </c>
      <c r="BS74" s="148" t="str">
        <f t="shared" si="87"/>
        <v/>
      </c>
      <c r="BT74" s="148" t="str">
        <f t="shared" si="87"/>
        <v/>
      </c>
      <c r="BU74" s="148" t="str">
        <f t="shared" si="87"/>
        <v/>
      </c>
      <c r="BV74" s="148" t="str">
        <f t="shared" si="87"/>
        <v/>
      </c>
      <c r="BW74" s="148" t="str">
        <f t="shared" si="87"/>
        <v/>
      </c>
      <c r="BX74" s="148" t="str">
        <f t="shared" si="87"/>
        <v/>
      </c>
      <c r="BY74" s="148" t="str">
        <f t="shared" si="87"/>
        <v/>
      </c>
      <c r="BZ74" s="148" t="str">
        <f t="shared" si="87"/>
        <v/>
      </c>
      <c r="CA74" s="148" t="str">
        <f t="shared" si="87"/>
        <v/>
      </c>
      <c r="CB74" s="148" t="str">
        <f t="shared" si="87"/>
        <v/>
      </c>
      <c r="CC74" s="148" t="str">
        <f t="shared" si="87"/>
        <v/>
      </c>
      <c r="CD74" s="148" t="str">
        <f t="shared" si="87"/>
        <v/>
      </c>
      <c r="CE74" s="148" t="str">
        <f t="shared" si="87"/>
        <v/>
      </c>
      <c r="CF74" s="148" t="str">
        <f t="shared" si="87"/>
        <v/>
      </c>
      <c r="CG74" s="148" t="str">
        <f t="shared" si="87"/>
        <v/>
      </c>
      <c r="CH74" s="148" t="str">
        <f t="shared" si="87"/>
        <v/>
      </c>
      <c r="CI74" s="148" t="str">
        <f t="shared" si="87"/>
        <v/>
      </c>
      <c r="CJ74" s="148" t="str">
        <f t="shared" si="87"/>
        <v/>
      </c>
      <c r="CK74" s="148" t="str">
        <f t="shared" si="87"/>
        <v/>
      </c>
      <c r="CL74" s="148" t="str">
        <f t="shared" si="87"/>
        <v/>
      </c>
      <c r="CM74" s="148" t="str">
        <f t="shared" si="87"/>
        <v/>
      </c>
      <c r="CN74" s="148" t="str">
        <f t="shared" si="87"/>
        <v/>
      </c>
      <c r="CO74" s="148" t="str">
        <f t="shared" si="87"/>
        <v/>
      </c>
      <c r="CP74" s="148" t="str">
        <f t="shared" si="87"/>
        <v/>
      </c>
      <c r="CQ74" s="148" t="str">
        <f t="shared" si="87"/>
        <v/>
      </c>
      <c r="CR74" s="148" t="str">
        <f t="shared" si="87"/>
        <v/>
      </c>
      <c r="CS74" s="148" t="str">
        <f t="shared" si="87"/>
        <v/>
      </c>
      <c r="CT74" s="148" t="str">
        <f t="shared" si="87"/>
        <v/>
      </c>
      <c r="CU74" s="148" t="str">
        <f t="shared" ref="CU74:CX74" si="88">IF(ISNUMBER(outYear),IF(ibi_fed_amount_tax_sta="x",ibi_fed_amount,0)+IF(inStateIBIAmtTaxableState="x",inStateIBIAmt,0)+IF(inUtilityIBIAmtTaxableState="x",inUtilityIBIAmt,0)+IF(inOtherIBIAmtTaxableState="x",inOtherIBIAmt,0)+IF(ibi_fed_percent_tax_sta="x",outFedFixed,0)+IF(inStateIBITaxableState="x",outStateFixed,0)+IF(inUtilityIBITaxableState="x",outUtilityFixed,0)+IF(inOtherIBITaxableState="x",outOtherFixed,0)+IF(cbi_fed_tax_sta="x",outFedBuyDown,0)+IF(inStateCBITaxableState="x",outStateBuyDown,0)+IF(inUtilityCBITaxableState="x",outUtilityBuyDown,0)+IF(inOtherCBITaxableState="x",outOtherBuyDown,0)+IF(inFedPBITaxableState="x",outFedPBILineItem,0)+IF(inStatePBITaxableState="x",outStatePBILineItem,0)+IF(inUtilityPBITaxableState="x",outUtilityPBILineItem,0)+IF(inOtherPBITaxableState="x",outOtherPBILineItem,0)-CU73,"")</f>
        <v/>
      </c>
      <c r="CV74" s="148" t="str">
        <f t="shared" si="88"/>
        <v/>
      </c>
      <c r="CW74" s="148" t="str">
        <f t="shared" si="88"/>
        <v/>
      </c>
      <c r="CX74" s="148" t="str">
        <f t="shared" si="88"/>
        <v/>
      </c>
    </row>
    <row r="75" spans="1:102" x14ac:dyDescent="0.2">
      <c r="A75" s="167" t="s">
        <v>159</v>
      </c>
      <c r="B75" s="148"/>
      <c r="C75" s="148">
        <f>IF(ISNUMBER(outYear),+C74*inStateTax,"")</f>
        <v>-35</v>
      </c>
      <c r="D75" s="148">
        <f t="shared" ref="D75:AH75" si="89">IF(ISNUMBER(outYear),+D74*inStateTax,"")</f>
        <v>-35</v>
      </c>
      <c r="E75" s="148">
        <f t="shared" si="89"/>
        <v>-35</v>
      </c>
      <c r="F75" s="148">
        <f t="shared" si="89"/>
        <v>-35</v>
      </c>
      <c r="G75" s="148">
        <f t="shared" si="89"/>
        <v>-35</v>
      </c>
      <c r="H75" s="148">
        <f t="shared" si="89"/>
        <v>-35</v>
      </c>
      <c r="I75" s="148">
        <f t="shared" si="89"/>
        <v>-35</v>
      </c>
      <c r="J75" s="148">
        <f t="shared" si="89"/>
        <v>-35</v>
      </c>
      <c r="K75" s="148">
        <f t="shared" si="89"/>
        <v>-35</v>
      </c>
      <c r="L75" s="148">
        <f t="shared" si="89"/>
        <v>-35</v>
      </c>
      <c r="M75" s="148">
        <f t="shared" si="89"/>
        <v>-35</v>
      </c>
      <c r="N75" s="148">
        <f t="shared" si="89"/>
        <v>-35</v>
      </c>
      <c r="O75" s="148">
        <f t="shared" si="89"/>
        <v>-35</v>
      </c>
      <c r="P75" s="148">
        <f t="shared" si="89"/>
        <v>-35</v>
      </c>
      <c r="Q75" s="148">
        <f t="shared" si="89"/>
        <v>-35</v>
      </c>
      <c r="R75" s="148">
        <f t="shared" si="89"/>
        <v>-35</v>
      </c>
      <c r="S75" s="148">
        <f t="shared" si="89"/>
        <v>-35</v>
      </c>
      <c r="T75" s="148">
        <f t="shared" si="89"/>
        <v>-35</v>
      </c>
      <c r="U75" s="148">
        <f t="shared" si="89"/>
        <v>-35</v>
      </c>
      <c r="V75" s="148">
        <f t="shared" si="89"/>
        <v>-35</v>
      </c>
      <c r="W75" s="148">
        <f t="shared" si="89"/>
        <v>-35</v>
      </c>
      <c r="X75" s="148">
        <f t="shared" si="89"/>
        <v>-35</v>
      </c>
      <c r="Y75" s="148">
        <f t="shared" si="89"/>
        <v>-35</v>
      </c>
      <c r="Z75" s="148">
        <f t="shared" si="89"/>
        <v>-35</v>
      </c>
      <c r="AA75" s="148">
        <f t="shared" si="89"/>
        <v>-35</v>
      </c>
      <c r="AB75" s="148" t="str">
        <f t="shared" si="89"/>
        <v/>
      </c>
      <c r="AC75" s="148" t="str">
        <f t="shared" si="89"/>
        <v/>
      </c>
      <c r="AD75" s="148" t="str">
        <f t="shared" si="89"/>
        <v/>
      </c>
      <c r="AE75" s="148" t="str">
        <f t="shared" si="89"/>
        <v/>
      </c>
      <c r="AF75" s="148" t="str">
        <f t="shared" si="89"/>
        <v/>
      </c>
      <c r="AG75" s="148" t="str">
        <f t="shared" si="89"/>
        <v/>
      </c>
      <c r="AH75" s="148" t="str">
        <f t="shared" si="89"/>
        <v/>
      </c>
      <c r="AI75" s="148" t="str">
        <f t="shared" ref="AI75:BN75" si="90">IF(ISNUMBER(outYear),+AI74*inStateTax,"")</f>
        <v/>
      </c>
      <c r="AJ75" s="148" t="str">
        <f t="shared" si="90"/>
        <v/>
      </c>
      <c r="AK75" s="148" t="str">
        <f t="shared" si="90"/>
        <v/>
      </c>
      <c r="AL75" s="148" t="str">
        <f t="shared" si="90"/>
        <v/>
      </c>
      <c r="AM75" s="148" t="str">
        <f t="shared" si="90"/>
        <v/>
      </c>
      <c r="AN75" s="148" t="str">
        <f t="shared" si="90"/>
        <v/>
      </c>
      <c r="AO75" s="148" t="str">
        <f t="shared" si="90"/>
        <v/>
      </c>
      <c r="AP75" s="148" t="str">
        <f t="shared" si="90"/>
        <v/>
      </c>
      <c r="AQ75" s="148" t="str">
        <f t="shared" si="90"/>
        <v/>
      </c>
      <c r="AR75" s="148" t="str">
        <f t="shared" si="90"/>
        <v/>
      </c>
      <c r="AS75" s="148" t="str">
        <f t="shared" si="90"/>
        <v/>
      </c>
      <c r="AT75" s="148" t="str">
        <f t="shared" si="90"/>
        <v/>
      </c>
      <c r="AU75" s="148" t="str">
        <f t="shared" si="90"/>
        <v/>
      </c>
      <c r="AV75" s="148" t="str">
        <f t="shared" si="90"/>
        <v/>
      </c>
      <c r="AW75" s="148" t="str">
        <f t="shared" si="90"/>
        <v/>
      </c>
      <c r="AX75" s="148" t="str">
        <f t="shared" si="90"/>
        <v/>
      </c>
      <c r="AY75" s="148" t="str">
        <f t="shared" si="90"/>
        <v/>
      </c>
      <c r="AZ75" s="148" t="str">
        <f t="shared" si="90"/>
        <v/>
      </c>
      <c r="BA75" s="148" t="str">
        <f t="shared" si="90"/>
        <v/>
      </c>
      <c r="BB75" s="148" t="str">
        <f t="shared" si="90"/>
        <v/>
      </c>
      <c r="BC75" s="148" t="str">
        <f t="shared" si="90"/>
        <v/>
      </c>
      <c r="BD75" s="148" t="str">
        <f t="shared" si="90"/>
        <v/>
      </c>
      <c r="BE75" s="148" t="str">
        <f t="shared" si="90"/>
        <v/>
      </c>
      <c r="BF75" s="148" t="str">
        <f t="shared" si="90"/>
        <v/>
      </c>
      <c r="BG75" s="148" t="str">
        <f t="shared" si="90"/>
        <v/>
      </c>
      <c r="BH75" s="148" t="str">
        <f t="shared" si="90"/>
        <v/>
      </c>
      <c r="BI75" s="148" t="str">
        <f t="shared" si="90"/>
        <v/>
      </c>
      <c r="BJ75" s="148" t="str">
        <f t="shared" si="90"/>
        <v/>
      </c>
      <c r="BK75" s="148" t="str">
        <f t="shared" si="90"/>
        <v/>
      </c>
      <c r="BL75" s="148" t="str">
        <f t="shared" si="90"/>
        <v/>
      </c>
      <c r="BM75" s="148" t="str">
        <f t="shared" si="90"/>
        <v/>
      </c>
      <c r="BN75" s="148" t="str">
        <f t="shared" si="90"/>
        <v/>
      </c>
      <c r="BO75" s="148" t="str">
        <f t="shared" ref="BO75:CT75" si="91">IF(ISNUMBER(outYear),+BO74*inStateTax,"")</f>
        <v/>
      </c>
      <c r="BP75" s="148" t="str">
        <f t="shared" si="91"/>
        <v/>
      </c>
      <c r="BQ75" s="148" t="str">
        <f t="shared" si="91"/>
        <v/>
      </c>
      <c r="BR75" s="148" t="str">
        <f t="shared" si="91"/>
        <v/>
      </c>
      <c r="BS75" s="148" t="str">
        <f t="shared" si="91"/>
        <v/>
      </c>
      <c r="BT75" s="148" t="str">
        <f t="shared" si="91"/>
        <v/>
      </c>
      <c r="BU75" s="148" t="str">
        <f t="shared" si="91"/>
        <v/>
      </c>
      <c r="BV75" s="148" t="str">
        <f t="shared" si="91"/>
        <v/>
      </c>
      <c r="BW75" s="148" t="str">
        <f t="shared" si="91"/>
        <v/>
      </c>
      <c r="BX75" s="148" t="str">
        <f t="shared" si="91"/>
        <v/>
      </c>
      <c r="BY75" s="148" t="str">
        <f t="shared" si="91"/>
        <v/>
      </c>
      <c r="BZ75" s="148" t="str">
        <f t="shared" si="91"/>
        <v/>
      </c>
      <c r="CA75" s="148" t="str">
        <f t="shared" si="91"/>
        <v/>
      </c>
      <c r="CB75" s="148" t="str">
        <f t="shared" si="91"/>
        <v/>
      </c>
      <c r="CC75" s="148" t="str">
        <f t="shared" si="91"/>
        <v/>
      </c>
      <c r="CD75" s="148" t="str">
        <f t="shared" si="91"/>
        <v/>
      </c>
      <c r="CE75" s="148" t="str">
        <f t="shared" si="91"/>
        <v/>
      </c>
      <c r="CF75" s="148" t="str">
        <f t="shared" si="91"/>
        <v/>
      </c>
      <c r="CG75" s="148" t="str">
        <f t="shared" si="91"/>
        <v/>
      </c>
      <c r="CH75" s="148" t="str">
        <f t="shared" si="91"/>
        <v/>
      </c>
      <c r="CI75" s="148" t="str">
        <f t="shared" si="91"/>
        <v/>
      </c>
      <c r="CJ75" s="148" t="str">
        <f t="shared" si="91"/>
        <v/>
      </c>
      <c r="CK75" s="148" t="str">
        <f t="shared" si="91"/>
        <v/>
      </c>
      <c r="CL75" s="148" t="str">
        <f t="shared" si="91"/>
        <v/>
      </c>
      <c r="CM75" s="148" t="str">
        <f t="shared" si="91"/>
        <v/>
      </c>
      <c r="CN75" s="148" t="str">
        <f t="shared" si="91"/>
        <v/>
      </c>
      <c r="CO75" s="148" t="str">
        <f t="shared" si="91"/>
        <v/>
      </c>
      <c r="CP75" s="148" t="str">
        <f t="shared" si="91"/>
        <v/>
      </c>
      <c r="CQ75" s="148" t="str">
        <f t="shared" si="91"/>
        <v/>
      </c>
      <c r="CR75" s="148" t="str">
        <f t="shared" si="91"/>
        <v/>
      </c>
      <c r="CS75" s="148" t="str">
        <f t="shared" si="91"/>
        <v/>
      </c>
      <c r="CT75" s="148" t="str">
        <f t="shared" si="91"/>
        <v/>
      </c>
      <c r="CU75" s="148" t="str">
        <f>IF(ISNUMBER(outYear),+CU74*inStateTax,"")</f>
        <v/>
      </c>
      <c r="CV75" s="148" t="str">
        <f>IF(ISNUMBER(outYear),+CV74*inStateTax,"")</f>
        <v/>
      </c>
      <c r="CW75" s="148" t="str">
        <f>IF(ISNUMBER(outYear),+CW74*inStateTax,"")</f>
        <v/>
      </c>
      <c r="CX75" s="148" t="str">
        <f>IF(ISNUMBER(outYear),+CX74*inStateTax,"")</f>
        <v/>
      </c>
    </row>
    <row r="76" spans="1:102" x14ac:dyDescent="0.2">
      <c r="A76" s="167" t="s">
        <v>98</v>
      </c>
      <c r="B76" s="148"/>
      <c r="C76" s="148">
        <f>IF(ISNUMBER(outYear),IF(outYear&lt;=inStatePTCTerm,ROUND(inStatePTC*1000*(1+inStatePTCEsc/100)^(outYear-1),0)*outOutput/1000,0),"")</f>
        <v>0</v>
      </c>
      <c r="D76" s="148">
        <f t="shared" ref="D76:AH76" si="92">IF(ISNUMBER(outYear),IF(outYear&lt;=inStatePTCTerm,ROUND(inStatePTC*1000*(1+inStatePTCEsc/100)^(outYear-1),0)*outOutput/1000,0),"")</f>
        <v>0</v>
      </c>
      <c r="E76" s="148">
        <f t="shared" si="92"/>
        <v>0</v>
      </c>
      <c r="F76" s="148">
        <f t="shared" si="92"/>
        <v>0</v>
      </c>
      <c r="G76" s="148">
        <f t="shared" si="92"/>
        <v>0</v>
      </c>
      <c r="H76" s="148">
        <f t="shared" si="92"/>
        <v>0</v>
      </c>
      <c r="I76" s="148">
        <f t="shared" si="92"/>
        <v>0</v>
      </c>
      <c r="J76" s="148">
        <f t="shared" si="92"/>
        <v>0</v>
      </c>
      <c r="K76" s="148">
        <f t="shared" si="92"/>
        <v>0</v>
      </c>
      <c r="L76" s="148">
        <f t="shared" si="92"/>
        <v>0</v>
      </c>
      <c r="M76" s="148">
        <f t="shared" si="92"/>
        <v>0</v>
      </c>
      <c r="N76" s="148">
        <f t="shared" si="92"/>
        <v>0</v>
      </c>
      <c r="O76" s="148">
        <f t="shared" si="92"/>
        <v>0</v>
      </c>
      <c r="P76" s="148">
        <f t="shared" si="92"/>
        <v>0</v>
      </c>
      <c r="Q76" s="148">
        <f t="shared" si="92"/>
        <v>0</v>
      </c>
      <c r="R76" s="148">
        <f t="shared" si="92"/>
        <v>0</v>
      </c>
      <c r="S76" s="148">
        <f t="shared" si="92"/>
        <v>0</v>
      </c>
      <c r="T76" s="148">
        <f t="shared" si="92"/>
        <v>0</v>
      </c>
      <c r="U76" s="148">
        <f t="shared" si="92"/>
        <v>0</v>
      </c>
      <c r="V76" s="148">
        <f t="shared" si="92"/>
        <v>0</v>
      </c>
      <c r="W76" s="148">
        <f t="shared" si="92"/>
        <v>0</v>
      </c>
      <c r="X76" s="148">
        <f t="shared" si="92"/>
        <v>0</v>
      </c>
      <c r="Y76" s="148">
        <f t="shared" si="92"/>
        <v>0</v>
      </c>
      <c r="Z76" s="148">
        <f t="shared" si="92"/>
        <v>0</v>
      </c>
      <c r="AA76" s="148">
        <f t="shared" si="92"/>
        <v>0</v>
      </c>
      <c r="AB76" s="148" t="str">
        <f t="shared" si="92"/>
        <v/>
      </c>
      <c r="AC76" s="148" t="str">
        <f t="shared" si="92"/>
        <v/>
      </c>
      <c r="AD76" s="148" t="str">
        <f t="shared" si="92"/>
        <v/>
      </c>
      <c r="AE76" s="148" t="str">
        <f t="shared" si="92"/>
        <v/>
      </c>
      <c r="AF76" s="148" t="str">
        <f t="shared" si="92"/>
        <v/>
      </c>
      <c r="AG76" s="148" t="str">
        <f t="shared" si="92"/>
        <v/>
      </c>
      <c r="AH76" s="148" t="str">
        <f t="shared" si="92"/>
        <v/>
      </c>
      <c r="AI76" s="148" t="str">
        <f t="shared" ref="AI76:BN76" si="93">IF(ISNUMBER(outYear),IF(outYear&lt;=inStatePTCTerm,ROUND(inStatePTC*1000*(1+inStatePTCEsc/100)^(outYear-1),0)*outOutput/1000,0),"")</f>
        <v/>
      </c>
      <c r="AJ76" s="148" t="str">
        <f t="shared" si="93"/>
        <v/>
      </c>
      <c r="AK76" s="148" t="str">
        <f t="shared" si="93"/>
        <v/>
      </c>
      <c r="AL76" s="148" t="str">
        <f t="shared" si="93"/>
        <v/>
      </c>
      <c r="AM76" s="148" t="str">
        <f t="shared" si="93"/>
        <v/>
      </c>
      <c r="AN76" s="148" t="str">
        <f t="shared" si="93"/>
        <v/>
      </c>
      <c r="AO76" s="148" t="str">
        <f t="shared" si="93"/>
        <v/>
      </c>
      <c r="AP76" s="148" t="str">
        <f t="shared" si="93"/>
        <v/>
      </c>
      <c r="AQ76" s="148" t="str">
        <f t="shared" si="93"/>
        <v/>
      </c>
      <c r="AR76" s="148" t="str">
        <f t="shared" si="93"/>
        <v/>
      </c>
      <c r="AS76" s="148" t="str">
        <f t="shared" si="93"/>
        <v/>
      </c>
      <c r="AT76" s="148" t="str">
        <f t="shared" si="93"/>
        <v/>
      </c>
      <c r="AU76" s="148" t="str">
        <f t="shared" si="93"/>
        <v/>
      </c>
      <c r="AV76" s="148" t="str">
        <f t="shared" si="93"/>
        <v/>
      </c>
      <c r="AW76" s="148" t="str">
        <f t="shared" si="93"/>
        <v/>
      </c>
      <c r="AX76" s="148" t="str">
        <f t="shared" si="93"/>
        <v/>
      </c>
      <c r="AY76" s="148" t="str">
        <f t="shared" si="93"/>
        <v/>
      </c>
      <c r="AZ76" s="148" t="str">
        <f t="shared" si="93"/>
        <v/>
      </c>
      <c r="BA76" s="148" t="str">
        <f t="shared" si="93"/>
        <v/>
      </c>
      <c r="BB76" s="148" t="str">
        <f t="shared" si="93"/>
        <v/>
      </c>
      <c r="BC76" s="148" t="str">
        <f t="shared" si="93"/>
        <v/>
      </c>
      <c r="BD76" s="148" t="str">
        <f t="shared" si="93"/>
        <v/>
      </c>
      <c r="BE76" s="148" t="str">
        <f t="shared" si="93"/>
        <v/>
      </c>
      <c r="BF76" s="148" t="str">
        <f t="shared" si="93"/>
        <v/>
      </c>
      <c r="BG76" s="148" t="str">
        <f t="shared" si="93"/>
        <v/>
      </c>
      <c r="BH76" s="148" t="str">
        <f t="shared" si="93"/>
        <v/>
      </c>
      <c r="BI76" s="148" t="str">
        <f t="shared" si="93"/>
        <v/>
      </c>
      <c r="BJ76" s="148" t="str">
        <f t="shared" si="93"/>
        <v/>
      </c>
      <c r="BK76" s="148" t="str">
        <f t="shared" si="93"/>
        <v/>
      </c>
      <c r="BL76" s="148" t="str">
        <f t="shared" si="93"/>
        <v/>
      </c>
      <c r="BM76" s="148" t="str">
        <f t="shared" si="93"/>
        <v/>
      </c>
      <c r="BN76" s="148" t="str">
        <f t="shared" si="93"/>
        <v/>
      </c>
      <c r="BO76" s="148" t="str">
        <f t="shared" ref="BO76:CX76" si="94">IF(ISNUMBER(outYear),IF(outYear&lt;=inStatePTCTerm,ROUND(inStatePTC*1000*(1+inStatePTCEsc/100)^(outYear-1),0)*outOutput/1000,0),"")</f>
        <v/>
      </c>
      <c r="BP76" s="148" t="str">
        <f t="shared" si="94"/>
        <v/>
      </c>
      <c r="BQ76" s="148" t="str">
        <f t="shared" si="94"/>
        <v/>
      </c>
      <c r="BR76" s="148" t="str">
        <f t="shared" si="94"/>
        <v/>
      </c>
      <c r="BS76" s="148" t="str">
        <f t="shared" si="94"/>
        <v/>
      </c>
      <c r="BT76" s="148" t="str">
        <f t="shared" si="94"/>
        <v/>
      </c>
      <c r="BU76" s="148" t="str">
        <f t="shared" si="94"/>
        <v/>
      </c>
      <c r="BV76" s="148" t="str">
        <f t="shared" si="94"/>
        <v/>
      </c>
      <c r="BW76" s="148" t="str">
        <f t="shared" si="94"/>
        <v/>
      </c>
      <c r="BX76" s="148" t="str">
        <f t="shared" si="94"/>
        <v/>
      </c>
      <c r="BY76" s="148" t="str">
        <f t="shared" si="94"/>
        <v/>
      </c>
      <c r="BZ76" s="148" t="str">
        <f t="shared" si="94"/>
        <v/>
      </c>
      <c r="CA76" s="148" t="str">
        <f t="shared" si="94"/>
        <v/>
      </c>
      <c r="CB76" s="148" t="str">
        <f t="shared" si="94"/>
        <v/>
      </c>
      <c r="CC76" s="148" t="str">
        <f t="shared" si="94"/>
        <v/>
      </c>
      <c r="CD76" s="148" t="str">
        <f t="shared" si="94"/>
        <v/>
      </c>
      <c r="CE76" s="148" t="str">
        <f t="shared" si="94"/>
        <v/>
      </c>
      <c r="CF76" s="148" t="str">
        <f t="shared" si="94"/>
        <v/>
      </c>
      <c r="CG76" s="148" t="str">
        <f t="shared" si="94"/>
        <v/>
      </c>
      <c r="CH76" s="148" t="str">
        <f t="shared" si="94"/>
        <v/>
      </c>
      <c r="CI76" s="148" t="str">
        <f t="shared" si="94"/>
        <v/>
      </c>
      <c r="CJ76" s="148" t="str">
        <f t="shared" si="94"/>
        <v/>
      </c>
      <c r="CK76" s="148" t="str">
        <f t="shared" si="94"/>
        <v/>
      </c>
      <c r="CL76" s="148" t="str">
        <f t="shared" si="94"/>
        <v/>
      </c>
      <c r="CM76" s="148" t="str">
        <f t="shared" si="94"/>
        <v/>
      </c>
      <c r="CN76" s="148" t="str">
        <f t="shared" si="94"/>
        <v/>
      </c>
      <c r="CO76" s="148" t="str">
        <f t="shared" si="94"/>
        <v/>
      </c>
      <c r="CP76" s="148" t="str">
        <f t="shared" si="94"/>
        <v/>
      </c>
      <c r="CQ76" s="148" t="str">
        <f t="shared" si="94"/>
        <v/>
      </c>
      <c r="CR76" s="148" t="str">
        <f t="shared" si="94"/>
        <v/>
      </c>
      <c r="CS76" s="148" t="str">
        <f t="shared" si="94"/>
        <v/>
      </c>
      <c r="CT76" s="148" t="str">
        <f t="shared" si="94"/>
        <v/>
      </c>
      <c r="CU76" s="148" t="str">
        <f t="shared" si="94"/>
        <v/>
      </c>
      <c r="CV76" s="148" t="str">
        <f t="shared" si="94"/>
        <v/>
      </c>
      <c r="CW76" s="148" t="str">
        <f t="shared" si="94"/>
        <v/>
      </c>
      <c r="CX76" s="148" t="str">
        <f t="shared" si="94"/>
        <v/>
      </c>
    </row>
    <row r="77" spans="1:102" x14ac:dyDescent="0.2">
      <c r="A77" s="167" t="s">
        <v>95</v>
      </c>
      <c r="B77" s="148"/>
      <c r="C77" s="148">
        <f>IF(ISNUMBER(outYear),outStateITCAmount+inStateITC,"")</f>
        <v>0</v>
      </c>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c r="AR77" s="148"/>
      <c r="AS77" s="148"/>
      <c r="AT77" s="148"/>
      <c r="AU77" s="148"/>
      <c r="AV77" s="148"/>
      <c r="AW77" s="148"/>
      <c r="AX77" s="148"/>
      <c r="AY77" s="148"/>
      <c r="AZ77" s="148"/>
      <c r="BA77" s="148"/>
      <c r="BB77" s="148"/>
      <c r="BC77" s="148"/>
      <c r="BD77" s="148"/>
      <c r="BE77" s="148"/>
      <c r="BF77" s="148"/>
      <c r="BG77" s="148"/>
      <c r="BH77" s="148"/>
      <c r="BI77" s="148"/>
      <c r="BJ77" s="148"/>
      <c r="BK77" s="148"/>
      <c r="BL77" s="148"/>
      <c r="BM77" s="148"/>
      <c r="BN77" s="148"/>
      <c r="BO77" s="148"/>
      <c r="BP77" s="148"/>
      <c r="BQ77" s="148"/>
      <c r="BR77" s="148"/>
      <c r="BS77" s="148"/>
      <c r="BT77" s="148"/>
      <c r="BU77" s="148"/>
      <c r="BV77" s="148"/>
      <c r="BW77" s="148"/>
      <c r="BX77" s="148"/>
      <c r="BY77" s="148"/>
      <c r="BZ77" s="148"/>
      <c r="CA77" s="148"/>
      <c r="CB77" s="148"/>
      <c r="CC77" s="148"/>
      <c r="CD77" s="148"/>
      <c r="CE77" s="148"/>
      <c r="CF77" s="148"/>
      <c r="CG77" s="148"/>
      <c r="CH77" s="148"/>
      <c r="CI77" s="148"/>
      <c r="CJ77" s="148"/>
      <c r="CK77" s="148"/>
      <c r="CL77" s="148"/>
      <c r="CM77" s="148"/>
      <c r="CN77" s="148"/>
      <c r="CO77" s="148"/>
      <c r="CP77" s="148"/>
      <c r="CQ77" s="148"/>
      <c r="CR77" s="148"/>
      <c r="CS77" s="148"/>
      <c r="CT77" s="148"/>
      <c r="CU77" s="148"/>
      <c r="CV77" s="148"/>
      <c r="CW77" s="148"/>
      <c r="CX77" s="148"/>
    </row>
    <row r="78" spans="1:102" x14ac:dyDescent="0.2">
      <c r="A78" s="168" t="s">
        <v>179</v>
      </c>
      <c r="B78" s="149"/>
      <c r="C78" s="149">
        <f>IF(ISNUMBER(outYear),+C76+C77-C75,"")</f>
        <v>35</v>
      </c>
      <c r="D78" s="149">
        <f t="shared" ref="D78:AH78" si="95">IF(ISNUMBER(outYear),+D76+D77-D75,"")</f>
        <v>35</v>
      </c>
      <c r="E78" s="149">
        <f t="shared" si="95"/>
        <v>35</v>
      </c>
      <c r="F78" s="149">
        <f t="shared" si="95"/>
        <v>35</v>
      </c>
      <c r="G78" s="149">
        <f t="shared" si="95"/>
        <v>35</v>
      </c>
      <c r="H78" s="149">
        <f t="shared" si="95"/>
        <v>35</v>
      </c>
      <c r="I78" s="149">
        <f t="shared" si="95"/>
        <v>35</v>
      </c>
      <c r="J78" s="149">
        <f t="shared" si="95"/>
        <v>35</v>
      </c>
      <c r="K78" s="149">
        <f t="shared" si="95"/>
        <v>35</v>
      </c>
      <c r="L78" s="149">
        <f t="shared" si="95"/>
        <v>35</v>
      </c>
      <c r="M78" s="149">
        <f t="shared" si="95"/>
        <v>35</v>
      </c>
      <c r="N78" s="149">
        <f t="shared" si="95"/>
        <v>35</v>
      </c>
      <c r="O78" s="149">
        <f t="shared" si="95"/>
        <v>35</v>
      </c>
      <c r="P78" s="149">
        <f t="shared" si="95"/>
        <v>35</v>
      </c>
      <c r="Q78" s="149">
        <f t="shared" si="95"/>
        <v>35</v>
      </c>
      <c r="R78" s="149">
        <f t="shared" si="95"/>
        <v>35</v>
      </c>
      <c r="S78" s="149">
        <f t="shared" si="95"/>
        <v>35</v>
      </c>
      <c r="T78" s="149">
        <f t="shared" si="95"/>
        <v>35</v>
      </c>
      <c r="U78" s="149">
        <f t="shared" si="95"/>
        <v>35</v>
      </c>
      <c r="V78" s="149">
        <f t="shared" si="95"/>
        <v>35</v>
      </c>
      <c r="W78" s="149">
        <f t="shared" si="95"/>
        <v>35</v>
      </c>
      <c r="X78" s="149">
        <f t="shared" si="95"/>
        <v>35</v>
      </c>
      <c r="Y78" s="149">
        <f t="shared" si="95"/>
        <v>35</v>
      </c>
      <c r="Z78" s="149">
        <f t="shared" si="95"/>
        <v>35</v>
      </c>
      <c r="AA78" s="149">
        <f t="shared" si="95"/>
        <v>35</v>
      </c>
      <c r="AB78" s="149" t="str">
        <f t="shared" si="95"/>
        <v/>
      </c>
      <c r="AC78" s="149" t="str">
        <f t="shared" si="95"/>
        <v/>
      </c>
      <c r="AD78" s="149" t="str">
        <f t="shared" si="95"/>
        <v/>
      </c>
      <c r="AE78" s="149" t="str">
        <f t="shared" si="95"/>
        <v/>
      </c>
      <c r="AF78" s="149" t="str">
        <f t="shared" si="95"/>
        <v/>
      </c>
      <c r="AG78" s="149" t="str">
        <f t="shared" si="95"/>
        <v/>
      </c>
      <c r="AH78" s="149" t="str">
        <f t="shared" si="95"/>
        <v/>
      </c>
      <c r="AI78" s="149" t="str">
        <f t="shared" ref="AI78:BN78" si="96">IF(ISNUMBER(outYear),+AI76+AI77-AI75,"")</f>
        <v/>
      </c>
      <c r="AJ78" s="149" t="str">
        <f t="shared" si="96"/>
        <v/>
      </c>
      <c r="AK78" s="149" t="str">
        <f t="shared" si="96"/>
        <v/>
      </c>
      <c r="AL78" s="149" t="str">
        <f t="shared" si="96"/>
        <v/>
      </c>
      <c r="AM78" s="149" t="str">
        <f t="shared" si="96"/>
        <v/>
      </c>
      <c r="AN78" s="149" t="str">
        <f t="shared" si="96"/>
        <v/>
      </c>
      <c r="AO78" s="149" t="str">
        <f t="shared" si="96"/>
        <v/>
      </c>
      <c r="AP78" s="149" t="str">
        <f t="shared" si="96"/>
        <v/>
      </c>
      <c r="AQ78" s="149" t="str">
        <f t="shared" si="96"/>
        <v/>
      </c>
      <c r="AR78" s="149" t="str">
        <f t="shared" si="96"/>
        <v/>
      </c>
      <c r="AS78" s="149" t="str">
        <f t="shared" si="96"/>
        <v/>
      </c>
      <c r="AT78" s="149" t="str">
        <f t="shared" si="96"/>
        <v/>
      </c>
      <c r="AU78" s="149" t="str">
        <f t="shared" si="96"/>
        <v/>
      </c>
      <c r="AV78" s="149" t="str">
        <f t="shared" si="96"/>
        <v/>
      </c>
      <c r="AW78" s="149" t="str">
        <f t="shared" si="96"/>
        <v/>
      </c>
      <c r="AX78" s="149" t="str">
        <f t="shared" si="96"/>
        <v/>
      </c>
      <c r="AY78" s="149" t="str">
        <f t="shared" si="96"/>
        <v/>
      </c>
      <c r="AZ78" s="149" t="str">
        <f t="shared" si="96"/>
        <v/>
      </c>
      <c r="BA78" s="149" t="str">
        <f t="shared" si="96"/>
        <v/>
      </c>
      <c r="BB78" s="149" t="str">
        <f t="shared" si="96"/>
        <v/>
      </c>
      <c r="BC78" s="149" t="str">
        <f t="shared" si="96"/>
        <v/>
      </c>
      <c r="BD78" s="149" t="str">
        <f t="shared" si="96"/>
        <v/>
      </c>
      <c r="BE78" s="149" t="str">
        <f t="shared" si="96"/>
        <v/>
      </c>
      <c r="BF78" s="149" t="str">
        <f t="shared" si="96"/>
        <v/>
      </c>
      <c r="BG78" s="149" t="str">
        <f t="shared" si="96"/>
        <v/>
      </c>
      <c r="BH78" s="149" t="str">
        <f t="shared" si="96"/>
        <v/>
      </c>
      <c r="BI78" s="149" t="str">
        <f t="shared" si="96"/>
        <v/>
      </c>
      <c r="BJ78" s="149" t="str">
        <f t="shared" si="96"/>
        <v/>
      </c>
      <c r="BK78" s="149" t="str">
        <f t="shared" si="96"/>
        <v/>
      </c>
      <c r="BL78" s="149" t="str">
        <f t="shared" si="96"/>
        <v/>
      </c>
      <c r="BM78" s="149" t="str">
        <f t="shared" si="96"/>
        <v/>
      </c>
      <c r="BN78" s="149" t="str">
        <f t="shared" si="96"/>
        <v/>
      </c>
      <c r="BO78" s="149" t="str">
        <f t="shared" ref="BO78:CT78" si="97">IF(ISNUMBER(outYear),+BO76+BO77-BO75,"")</f>
        <v/>
      </c>
      <c r="BP78" s="149" t="str">
        <f t="shared" si="97"/>
        <v/>
      </c>
      <c r="BQ78" s="149" t="str">
        <f t="shared" si="97"/>
        <v/>
      </c>
      <c r="BR78" s="149" t="str">
        <f t="shared" si="97"/>
        <v/>
      </c>
      <c r="BS78" s="149" t="str">
        <f t="shared" si="97"/>
        <v/>
      </c>
      <c r="BT78" s="149" t="str">
        <f t="shared" si="97"/>
        <v/>
      </c>
      <c r="BU78" s="149" t="str">
        <f t="shared" si="97"/>
        <v/>
      </c>
      <c r="BV78" s="149" t="str">
        <f t="shared" si="97"/>
        <v/>
      </c>
      <c r="BW78" s="149" t="str">
        <f t="shared" si="97"/>
        <v/>
      </c>
      <c r="BX78" s="149" t="str">
        <f t="shared" si="97"/>
        <v/>
      </c>
      <c r="BY78" s="149" t="str">
        <f t="shared" si="97"/>
        <v/>
      </c>
      <c r="BZ78" s="149" t="str">
        <f t="shared" si="97"/>
        <v/>
      </c>
      <c r="CA78" s="149" t="str">
        <f t="shared" si="97"/>
        <v/>
      </c>
      <c r="CB78" s="149" t="str">
        <f t="shared" si="97"/>
        <v/>
      </c>
      <c r="CC78" s="149" t="str">
        <f t="shared" si="97"/>
        <v/>
      </c>
      <c r="CD78" s="149" t="str">
        <f t="shared" si="97"/>
        <v/>
      </c>
      <c r="CE78" s="149" t="str">
        <f t="shared" si="97"/>
        <v/>
      </c>
      <c r="CF78" s="149" t="str">
        <f t="shared" si="97"/>
        <v/>
      </c>
      <c r="CG78" s="149" t="str">
        <f t="shared" si="97"/>
        <v/>
      </c>
      <c r="CH78" s="149" t="str">
        <f t="shared" si="97"/>
        <v/>
      </c>
      <c r="CI78" s="149" t="str">
        <f t="shared" si="97"/>
        <v/>
      </c>
      <c r="CJ78" s="149" t="str">
        <f t="shared" si="97"/>
        <v/>
      </c>
      <c r="CK78" s="149" t="str">
        <f t="shared" si="97"/>
        <v/>
      </c>
      <c r="CL78" s="149" t="str">
        <f t="shared" si="97"/>
        <v/>
      </c>
      <c r="CM78" s="149" t="str">
        <f t="shared" si="97"/>
        <v/>
      </c>
      <c r="CN78" s="149" t="str">
        <f t="shared" si="97"/>
        <v/>
      </c>
      <c r="CO78" s="149" t="str">
        <f t="shared" si="97"/>
        <v/>
      </c>
      <c r="CP78" s="149" t="str">
        <f t="shared" si="97"/>
        <v/>
      </c>
      <c r="CQ78" s="149" t="str">
        <f t="shared" si="97"/>
        <v/>
      </c>
      <c r="CR78" s="149" t="str">
        <f t="shared" si="97"/>
        <v/>
      </c>
      <c r="CS78" s="149" t="str">
        <f t="shared" si="97"/>
        <v/>
      </c>
      <c r="CT78" s="149" t="str">
        <f t="shared" si="97"/>
        <v/>
      </c>
      <c r="CU78" s="149" t="str">
        <f>IF(ISNUMBER(outYear),+CU76+CU77-CU75,"")</f>
        <v/>
      </c>
      <c r="CV78" s="149" t="str">
        <f>IF(ISNUMBER(outYear),+CV76+CV77-CV75,"")</f>
        <v/>
      </c>
      <c r="CW78" s="149" t="str">
        <f>IF(ISNUMBER(outYear),+CW76+CW77-CW75,"")</f>
        <v/>
      </c>
      <c r="CX78" s="149" t="str">
        <f>IF(ISNUMBER(outYear),+CX76+CX77-CX75,"")</f>
        <v/>
      </c>
    </row>
    <row r="79" spans="1:102" x14ac:dyDescent="0.2">
      <c r="A79" s="18"/>
      <c r="B79" s="8"/>
    </row>
    <row r="80" spans="1:102" x14ac:dyDescent="0.2">
      <c r="A80" s="128" t="s">
        <v>170</v>
      </c>
      <c r="B80" s="142"/>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c r="AA80" s="143"/>
      <c r="AB80" s="143"/>
      <c r="AC80" s="143"/>
      <c r="AD80" s="143"/>
      <c r="AE80" s="143"/>
      <c r="AF80" s="143"/>
      <c r="AG80" s="143"/>
      <c r="AH80" s="143"/>
      <c r="AI80" s="143"/>
      <c r="AJ80" s="143"/>
      <c r="AK80" s="143"/>
      <c r="AL80" s="143"/>
      <c r="AM80" s="143"/>
      <c r="AN80" s="143"/>
      <c r="AO80" s="143"/>
      <c r="AP80" s="143"/>
      <c r="AQ80" s="143"/>
      <c r="AR80" s="143"/>
      <c r="AS80" s="143"/>
      <c r="AT80" s="143"/>
      <c r="AU80" s="143"/>
      <c r="AV80" s="143"/>
      <c r="AW80" s="143"/>
      <c r="AX80" s="143"/>
      <c r="AY80" s="143"/>
      <c r="AZ80" s="143"/>
      <c r="BA80" s="143"/>
      <c r="BB80" s="143"/>
      <c r="BC80" s="143"/>
      <c r="BD80" s="143"/>
      <c r="BE80" s="143"/>
      <c r="BF80" s="143"/>
      <c r="BG80" s="143"/>
      <c r="BH80" s="143"/>
      <c r="BI80" s="143"/>
      <c r="BJ80" s="143"/>
      <c r="BK80" s="143"/>
      <c r="BL80" s="143"/>
      <c r="BM80" s="143"/>
      <c r="BN80" s="143"/>
      <c r="BO80" s="143"/>
      <c r="BP80" s="143"/>
      <c r="BQ80" s="143"/>
      <c r="BR80" s="143"/>
      <c r="BS80" s="143"/>
      <c r="BT80" s="143"/>
      <c r="BU80" s="143"/>
      <c r="BV80" s="143"/>
      <c r="BW80" s="143"/>
      <c r="BX80" s="143"/>
      <c r="BY80" s="143"/>
      <c r="BZ80" s="143"/>
      <c r="CA80" s="143"/>
      <c r="CB80" s="143"/>
      <c r="CC80" s="143"/>
      <c r="CD80" s="143"/>
      <c r="CE80" s="143"/>
      <c r="CF80" s="143"/>
      <c r="CG80" s="143"/>
      <c r="CH80" s="143"/>
      <c r="CI80" s="143"/>
      <c r="CJ80" s="143"/>
      <c r="CK80" s="143"/>
      <c r="CL80" s="143"/>
      <c r="CM80" s="143"/>
      <c r="CN80" s="143"/>
      <c r="CO80" s="143"/>
      <c r="CP80" s="143"/>
      <c r="CQ80" s="143"/>
      <c r="CR80" s="143"/>
      <c r="CS80" s="143"/>
      <c r="CT80" s="143"/>
      <c r="CU80" s="143"/>
      <c r="CV80" s="143"/>
      <c r="CW80" s="143"/>
      <c r="CX80" s="138"/>
    </row>
    <row r="81" spans="1:102" s="163" customFormat="1" x14ac:dyDescent="0.2">
      <c r="A81" s="123" t="s">
        <v>156</v>
      </c>
      <c r="B81" s="161"/>
      <c r="C81" s="162">
        <f>IF(ISNUMBER(outYear),C49+C55+C61+C78,"")</f>
        <v>1035</v>
      </c>
      <c r="D81" s="162"/>
      <c r="E81" s="162"/>
      <c r="F81" s="162"/>
      <c r="G81" s="162"/>
      <c r="H81" s="162"/>
      <c r="I81" s="162"/>
      <c r="J81" s="162"/>
      <c r="K81" s="162"/>
      <c r="L81" s="162"/>
      <c r="M81" s="162"/>
      <c r="N81" s="162"/>
      <c r="O81" s="162"/>
      <c r="P81" s="162"/>
      <c r="Q81" s="162"/>
      <c r="R81" s="162"/>
      <c r="S81" s="162"/>
      <c r="T81" s="162"/>
      <c r="U81" s="162"/>
      <c r="V81" s="162"/>
      <c r="W81" s="162"/>
      <c r="X81" s="162"/>
      <c r="Y81" s="162"/>
      <c r="Z81" s="162"/>
      <c r="AA81" s="162"/>
      <c r="AB81" s="162"/>
      <c r="AC81" s="162"/>
      <c r="AD81" s="162"/>
      <c r="AE81" s="162"/>
      <c r="AF81" s="162"/>
      <c r="AG81" s="162"/>
      <c r="AH81" s="162"/>
      <c r="AI81" s="162"/>
      <c r="AJ81" s="162"/>
      <c r="AK81" s="162"/>
      <c r="AL81" s="162"/>
      <c r="AM81" s="162"/>
      <c r="AN81" s="162"/>
      <c r="AO81" s="162"/>
      <c r="AP81" s="162"/>
      <c r="AQ81" s="162"/>
      <c r="AR81" s="162"/>
      <c r="AS81" s="162"/>
      <c r="AT81" s="162"/>
      <c r="AU81" s="162"/>
      <c r="AV81" s="162"/>
      <c r="AW81" s="162"/>
      <c r="AX81" s="162"/>
      <c r="AY81" s="162"/>
      <c r="AZ81" s="162"/>
      <c r="BA81" s="162"/>
      <c r="BB81" s="162"/>
      <c r="BC81" s="162"/>
      <c r="BD81" s="162"/>
      <c r="BE81" s="162"/>
      <c r="BF81" s="162"/>
      <c r="BG81" s="162"/>
      <c r="BH81" s="162"/>
      <c r="BI81" s="162"/>
      <c r="BJ81" s="162"/>
      <c r="BK81" s="162"/>
      <c r="BL81" s="162"/>
      <c r="BM81" s="162"/>
      <c r="BN81" s="162"/>
      <c r="BO81" s="162"/>
      <c r="BP81" s="162"/>
      <c r="BQ81" s="162"/>
      <c r="BR81" s="162"/>
      <c r="BS81" s="162"/>
      <c r="BT81" s="162"/>
      <c r="BU81" s="162"/>
      <c r="BV81" s="162"/>
      <c r="BW81" s="162"/>
      <c r="BX81" s="162"/>
      <c r="BY81" s="162"/>
      <c r="BZ81" s="162"/>
      <c r="CA81" s="162"/>
      <c r="CB81" s="162"/>
      <c r="CC81" s="162"/>
      <c r="CD81" s="162"/>
      <c r="CE81" s="162"/>
      <c r="CF81" s="162"/>
      <c r="CG81" s="162"/>
      <c r="CH81" s="162"/>
      <c r="CI81" s="162"/>
      <c r="CJ81" s="162"/>
      <c r="CK81" s="162"/>
      <c r="CL81" s="162"/>
      <c r="CM81" s="162"/>
      <c r="CN81" s="162"/>
      <c r="CO81" s="162"/>
      <c r="CP81" s="162"/>
      <c r="CQ81" s="162"/>
      <c r="CR81" s="162"/>
      <c r="CS81" s="162"/>
      <c r="CT81" s="162"/>
      <c r="CU81" s="162"/>
      <c r="CV81" s="162"/>
      <c r="CW81" s="162"/>
      <c r="CX81" s="162"/>
    </row>
    <row r="82" spans="1:102" s="163" customFormat="1" x14ac:dyDescent="0.2">
      <c r="A82" s="123" t="s">
        <v>154</v>
      </c>
      <c r="B82" s="161"/>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c r="AA82" s="162"/>
      <c r="AB82" s="162"/>
      <c r="AC82" s="162"/>
      <c r="AD82" s="162"/>
      <c r="AE82" s="162"/>
      <c r="AF82" s="162"/>
      <c r="AG82" s="162"/>
      <c r="AH82" s="162"/>
      <c r="AI82" s="162"/>
      <c r="AJ82" s="162"/>
      <c r="AK82" s="162"/>
      <c r="AL82" s="162"/>
      <c r="AM82" s="162"/>
      <c r="AN82" s="162"/>
      <c r="AO82" s="162"/>
      <c r="AP82" s="162"/>
      <c r="AQ82" s="162"/>
      <c r="AR82" s="162"/>
      <c r="AS82" s="162"/>
      <c r="AT82" s="162"/>
      <c r="AU82" s="162"/>
      <c r="AV82" s="162"/>
      <c r="AW82" s="162"/>
      <c r="AX82" s="162"/>
      <c r="AY82" s="162"/>
      <c r="AZ82" s="162"/>
      <c r="BA82" s="162"/>
      <c r="BB82" s="162"/>
      <c r="BC82" s="162"/>
      <c r="BD82" s="162"/>
      <c r="BE82" s="162"/>
      <c r="BF82" s="162"/>
      <c r="BG82" s="162"/>
      <c r="BH82" s="162"/>
      <c r="BI82" s="162"/>
      <c r="BJ82" s="162"/>
      <c r="BK82" s="162"/>
      <c r="BL82" s="162"/>
      <c r="BM82" s="162"/>
      <c r="BN82" s="162"/>
      <c r="BO82" s="162"/>
      <c r="BP82" s="162"/>
      <c r="BQ82" s="162"/>
      <c r="BR82" s="162"/>
      <c r="BS82" s="162"/>
      <c r="BT82" s="162"/>
      <c r="BU82" s="162"/>
      <c r="BV82" s="162"/>
      <c r="BW82" s="162"/>
      <c r="BX82" s="162"/>
      <c r="BY82" s="162"/>
      <c r="BZ82" s="162"/>
      <c r="CA82" s="162"/>
      <c r="CB82" s="162"/>
      <c r="CC82" s="162"/>
      <c r="CD82" s="162"/>
      <c r="CE82" s="162"/>
      <c r="CF82" s="162"/>
      <c r="CG82" s="162"/>
      <c r="CH82" s="162"/>
      <c r="CI82" s="162"/>
      <c r="CJ82" s="162"/>
      <c r="CK82" s="162"/>
      <c r="CL82" s="162"/>
      <c r="CM82" s="162"/>
      <c r="CN82" s="162"/>
      <c r="CO82" s="162"/>
      <c r="CP82" s="162"/>
      <c r="CQ82" s="162"/>
      <c r="CR82" s="162"/>
      <c r="CS82" s="162"/>
      <c r="CT82" s="162"/>
      <c r="CU82" s="162"/>
      <c r="CV82" s="162"/>
      <c r="CW82" s="162"/>
      <c r="CX82" s="162"/>
    </row>
    <row r="83" spans="1:102" s="163" customFormat="1" x14ac:dyDescent="0.2">
      <c r="A83" s="129" t="s">
        <v>160</v>
      </c>
      <c r="B83" s="161"/>
      <c r="C83" s="162">
        <f>C28</f>
        <v>1500</v>
      </c>
      <c r="D83" s="162">
        <f t="shared" ref="D83:BO83" si="98">D28</f>
        <v>1500</v>
      </c>
      <c r="E83" s="162">
        <f t="shared" si="98"/>
        <v>1500</v>
      </c>
      <c r="F83" s="162">
        <f t="shared" si="98"/>
        <v>1500</v>
      </c>
      <c r="G83" s="162">
        <f t="shared" si="98"/>
        <v>1500</v>
      </c>
      <c r="H83" s="162">
        <f t="shared" si="98"/>
        <v>1500</v>
      </c>
      <c r="I83" s="162">
        <f t="shared" si="98"/>
        <v>1500</v>
      </c>
      <c r="J83" s="162">
        <f t="shared" si="98"/>
        <v>1500</v>
      </c>
      <c r="K83" s="162">
        <f t="shared" si="98"/>
        <v>1500</v>
      </c>
      <c r="L83" s="162">
        <f t="shared" si="98"/>
        <v>1500</v>
      </c>
      <c r="M83" s="162">
        <f t="shared" si="98"/>
        <v>1500</v>
      </c>
      <c r="N83" s="162">
        <f t="shared" si="98"/>
        <v>1500</v>
      </c>
      <c r="O83" s="162">
        <f t="shared" si="98"/>
        <v>1500</v>
      </c>
      <c r="P83" s="162">
        <f t="shared" si="98"/>
        <v>1500</v>
      </c>
      <c r="Q83" s="162">
        <f t="shared" si="98"/>
        <v>1500</v>
      </c>
      <c r="R83" s="162">
        <f t="shared" si="98"/>
        <v>1500</v>
      </c>
      <c r="S83" s="162">
        <f t="shared" si="98"/>
        <v>1500</v>
      </c>
      <c r="T83" s="162">
        <f t="shared" si="98"/>
        <v>1500</v>
      </c>
      <c r="U83" s="162">
        <f t="shared" si="98"/>
        <v>1500</v>
      </c>
      <c r="V83" s="162">
        <f t="shared" si="98"/>
        <v>1500</v>
      </c>
      <c r="W83" s="162">
        <f t="shared" si="98"/>
        <v>1500</v>
      </c>
      <c r="X83" s="162">
        <f t="shared" si="98"/>
        <v>1500</v>
      </c>
      <c r="Y83" s="162">
        <f t="shared" si="98"/>
        <v>1500</v>
      </c>
      <c r="Z83" s="162">
        <f t="shared" si="98"/>
        <v>1500</v>
      </c>
      <c r="AA83" s="162">
        <f t="shared" si="98"/>
        <v>1500</v>
      </c>
      <c r="AB83" s="162" t="str">
        <f t="shared" si="98"/>
        <v/>
      </c>
      <c r="AC83" s="162" t="str">
        <f t="shared" si="98"/>
        <v/>
      </c>
      <c r="AD83" s="162" t="str">
        <f t="shared" si="98"/>
        <v/>
      </c>
      <c r="AE83" s="162" t="str">
        <f t="shared" si="98"/>
        <v/>
      </c>
      <c r="AF83" s="162" t="str">
        <f t="shared" si="98"/>
        <v/>
      </c>
      <c r="AG83" s="162" t="str">
        <f t="shared" si="98"/>
        <v/>
      </c>
      <c r="AH83" s="162" t="str">
        <f t="shared" si="98"/>
        <v/>
      </c>
      <c r="AI83" s="162" t="str">
        <f t="shared" si="98"/>
        <v/>
      </c>
      <c r="AJ83" s="162" t="str">
        <f t="shared" si="98"/>
        <v/>
      </c>
      <c r="AK83" s="162" t="str">
        <f t="shared" si="98"/>
        <v/>
      </c>
      <c r="AL83" s="162" t="str">
        <f t="shared" si="98"/>
        <v/>
      </c>
      <c r="AM83" s="162" t="str">
        <f t="shared" si="98"/>
        <v/>
      </c>
      <c r="AN83" s="162" t="str">
        <f t="shared" si="98"/>
        <v/>
      </c>
      <c r="AO83" s="162" t="str">
        <f t="shared" si="98"/>
        <v/>
      </c>
      <c r="AP83" s="162" t="str">
        <f t="shared" si="98"/>
        <v/>
      </c>
      <c r="AQ83" s="162" t="str">
        <f t="shared" si="98"/>
        <v/>
      </c>
      <c r="AR83" s="162" t="str">
        <f t="shared" si="98"/>
        <v/>
      </c>
      <c r="AS83" s="162" t="str">
        <f t="shared" si="98"/>
        <v/>
      </c>
      <c r="AT83" s="162" t="str">
        <f t="shared" si="98"/>
        <v/>
      </c>
      <c r="AU83" s="162" t="str">
        <f t="shared" si="98"/>
        <v/>
      </c>
      <c r="AV83" s="162" t="str">
        <f t="shared" si="98"/>
        <v/>
      </c>
      <c r="AW83" s="162" t="str">
        <f t="shared" si="98"/>
        <v/>
      </c>
      <c r="AX83" s="162" t="str">
        <f t="shared" si="98"/>
        <v/>
      </c>
      <c r="AY83" s="162" t="str">
        <f t="shared" si="98"/>
        <v/>
      </c>
      <c r="AZ83" s="162" t="str">
        <f t="shared" si="98"/>
        <v/>
      </c>
      <c r="BA83" s="162" t="str">
        <f t="shared" si="98"/>
        <v/>
      </c>
      <c r="BB83" s="162" t="str">
        <f t="shared" si="98"/>
        <v/>
      </c>
      <c r="BC83" s="162" t="str">
        <f t="shared" si="98"/>
        <v/>
      </c>
      <c r="BD83" s="162" t="str">
        <f t="shared" si="98"/>
        <v/>
      </c>
      <c r="BE83" s="162" t="str">
        <f t="shared" si="98"/>
        <v/>
      </c>
      <c r="BF83" s="162" t="str">
        <f t="shared" si="98"/>
        <v/>
      </c>
      <c r="BG83" s="162" t="str">
        <f t="shared" si="98"/>
        <v/>
      </c>
      <c r="BH83" s="162" t="str">
        <f t="shared" si="98"/>
        <v/>
      </c>
      <c r="BI83" s="162" t="str">
        <f t="shared" si="98"/>
        <v/>
      </c>
      <c r="BJ83" s="162" t="str">
        <f t="shared" si="98"/>
        <v/>
      </c>
      <c r="BK83" s="162" t="str">
        <f t="shared" si="98"/>
        <v/>
      </c>
      <c r="BL83" s="162" t="str">
        <f t="shared" si="98"/>
        <v/>
      </c>
      <c r="BM83" s="162" t="str">
        <f t="shared" si="98"/>
        <v/>
      </c>
      <c r="BN83" s="162" t="str">
        <f t="shared" si="98"/>
        <v/>
      </c>
      <c r="BO83" s="162" t="str">
        <f t="shared" si="98"/>
        <v/>
      </c>
      <c r="BP83" s="162" t="str">
        <f t="shared" ref="BP83:CX83" si="99">BP28</f>
        <v/>
      </c>
      <c r="BQ83" s="162" t="str">
        <f t="shared" si="99"/>
        <v/>
      </c>
      <c r="BR83" s="162" t="str">
        <f t="shared" si="99"/>
        <v/>
      </c>
      <c r="BS83" s="162" t="str">
        <f t="shared" si="99"/>
        <v/>
      </c>
      <c r="BT83" s="162" t="str">
        <f t="shared" si="99"/>
        <v/>
      </c>
      <c r="BU83" s="162" t="str">
        <f t="shared" si="99"/>
        <v/>
      </c>
      <c r="BV83" s="162" t="str">
        <f t="shared" si="99"/>
        <v/>
      </c>
      <c r="BW83" s="162" t="str">
        <f t="shared" si="99"/>
        <v/>
      </c>
      <c r="BX83" s="162" t="str">
        <f t="shared" si="99"/>
        <v/>
      </c>
      <c r="BY83" s="162" t="str">
        <f t="shared" si="99"/>
        <v/>
      </c>
      <c r="BZ83" s="162" t="str">
        <f t="shared" si="99"/>
        <v/>
      </c>
      <c r="CA83" s="162" t="str">
        <f t="shared" si="99"/>
        <v/>
      </c>
      <c r="CB83" s="162" t="str">
        <f t="shared" si="99"/>
        <v/>
      </c>
      <c r="CC83" s="162" t="str">
        <f t="shared" si="99"/>
        <v/>
      </c>
      <c r="CD83" s="162" t="str">
        <f t="shared" si="99"/>
        <v/>
      </c>
      <c r="CE83" s="162" t="str">
        <f t="shared" si="99"/>
        <v/>
      </c>
      <c r="CF83" s="162" t="str">
        <f t="shared" si="99"/>
        <v/>
      </c>
      <c r="CG83" s="162" t="str">
        <f t="shared" si="99"/>
        <v/>
      </c>
      <c r="CH83" s="162" t="str">
        <f t="shared" si="99"/>
        <v/>
      </c>
      <c r="CI83" s="162" t="str">
        <f t="shared" si="99"/>
        <v/>
      </c>
      <c r="CJ83" s="162" t="str">
        <f t="shared" si="99"/>
        <v/>
      </c>
      <c r="CK83" s="162" t="str">
        <f t="shared" si="99"/>
        <v/>
      </c>
      <c r="CL83" s="162" t="str">
        <f t="shared" si="99"/>
        <v/>
      </c>
      <c r="CM83" s="162" t="str">
        <f t="shared" si="99"/>
        <v/>
      </c>
      <c r="CN83" s="162" t="str">
        <f t="shared" si="99"/>
        <v/>
      </c>
      <c r="CO83" s="162" t="str">
        <f t="shared" si="99"/>
        <v/>
      </c>
      <c r="CP83" s="162" t="str">
        <f t="shared" si="99"/>
        <v/>
      </c>
      <c r="CQ83" s="162" t="str">
        <f t="shared" si="99"/>
        <v/>
      </c>
      <c r="CR83" s="162" t="str">
        <f t="shared" si="99"/>
        <v/>
      </c>
      <c r="CS83" s="162" t="str">
        <f t="shared" si="99"/>
        <v/>
      </c>
      <c r="CT83" s="162" t="str">
        <f t="shared" si="99"/>
        <v/>
      </c>
      <c r="CU83" s="162" t="str">
        <f t="shared" si="99"/>
        <v/>
      </c>
      <c r="CV83" s="162" t="str">
        <f t="shared" si="99"/>
        <v/>
      </c>
      <c r="CW83" s="162" t="str">
        <f t="shared" si="99"/>
        <v/>
      </c>
      <c r="CX83" s="162" t="str">
        <f t="shared" si="99"/>
        <v/>
      </c>
    </row>
    <row r="84" spans="1:102" s="163" customFormat="1" x14ac:dyDescent="0.2">
      <c r="A84" s="129" t="s">
        <v>133</v>
      </c>
      <c r="B84" s="161"/>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c r="AP84" s="162"/>
      <c r="AQ84" s="162"/>
      <c r="AR84" s="162"/>
      <c r="AS84" s="162"/>
      <c r="AT84" s="162"/>
      <c r="AU84" s="162"/>
      <c r="AV84" s="162"/>
      <c r="AW84" s="162"/>
      <c r="AX84" s="162"/>
      <c r="AY84" s="162"/>
      <c r="AZ84" s="162"/>
      <c r="BA84" s="162"/>
      <c r="BB84" s="162"/>
      <c r="BC84" s="162"/>
      <c r="BD84" s="162"/>
      <c r="BE84" s="162"/>
      <c r="BF84" s="162"/>
      <c r="BG84" s="162"/>
      <c r="BH84" s="162"/>
      <c r="BI84" s="162"/>
      <c r="BJ84" s="162"/>
      <c r="BK84" s="162"/>
      <c r="BL84" s="162"/>
      <c r="BM84" s="162"/>
      <c r="BN84" s="162"/>
      <c r="BO84" s="162"/>
      <c r="BP84" s="162"/>
      <c r="BQ84" s="162"/>
      <c r="BR84" s="162"/>
      <c r="BS84" s="162"/>
      <c r="BT84" s="162"/>
      <c r="BU84" s="162"/>
      <c r="BV84" s="162"/>
      <c r="BW84" s="162"/>
      <c r="BX84" s="162"/>
      <c r="BY84" s="162"/>
      <c r="BZ84" s="162"/>
      <c r="CA84" s="162"/>
      <c r="CB84" s="162"/>
      <c r="CC84" s="162"/>
      <c r="CD84" s="162"/>
      <c r="CE84" s="162"/>
      <c r="CF84" s="162"/>
      <c r="CG84" s="162"/>
      <c r="CH84" s="162"/>
      <c r="CI84" s="162"/>
      <c r="CJ84" s="162"/>
      <c r="CK84" s="162"/>
      <c r="CL84" s="162"/>
      <c r="CM84" s="162"/>
      <c r="CN84" s="162"/>
      <c r="CO84" s="162"/>
      <c r="CP84" s="162"/>
      <c r="CQ84" s="162"/>
      <c r="CR84" s="162"/>
      <c r="CS84" s="162"/>
      <c r="CT84" s="162"/>
      <c r="CU84" s="162"/>
      <c r="CV84" s="162"/>
      <c r="CW84" s="162"/>
      <c r="CX84" s="162"/>
    </row>
    <row r="85" spans="1:102" s="164" customFormat="1" x14ac:dyDescent="0.2">
      <c r="A85" s="130" t="s">
        <v>181</v>
      </c>
      <c r="B85" s="161"/>
      <c r="C85" s="147"/>
      <c r="D85" s="147"/>
      <c r="E85" s="147"/>
      <c r="F85" s="147"/>
      <c r="G85" s="147"/>
      <c r="H85" s="147"/>
      <c r="I85" s="147"/>
      <c r="J85" s="147"/>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c r="AR85" s="147"/>
      <c r="AS85" s="147"/>
      <c r="AT85" s="147"/>
      <c r="AU85" s="147"/>
      <c r="AV85" s="147"/>
      <c r="AW85" s="147"/>
      <c r="AX85" s="147"/>
      <c r="AY85" s="147"/>
      <c r="AZ85" s="147"/>
      <c r="BA85" s="147"/>
      <c r="BB85" s="147"/>
      <c r="BC85" s="147"/>
      <c r="BD85" s="147"/>
      <c r="BE85" s="147"/>
      <c r="BF85" s="147"/>
      <c r="BG85" s="147"/>
      <c r="BH85" s="147"/>
      <c r="BI85" s="147"/>
      <c r="BJ85" s="147"/>
      <c r="BK85" s="147"/>
      <c r="BL85" s="147"/>
      <c r="BM85" s="147"/>
      <c r="BN85" s="147"/>
      <c r="BO85" s="147"/>
      <c r="BP85" s="147"/>
      <c r="BQ85" s="147"/>
      <c r="BR85" s="147"/>
      <c r="BS85" s="147"/>
      <c r="BT85" s="147"/>
      <c r="BU85" s="147"/>
      <c r="BV85" s="147"/>
      <c r="BW85" s="147"/>
      <c r="BX85" s="147"/>
      <c r="BY85" s="147"/>
      <c r="BZ85" s="147"/>
      <c r="CA85" s="147"/>
      <c r="CB85" s="147"/>
      <c r="CC85" s="147"/>
      <c r="CD85" s="147"/>
      <c r="CE85" s="147"/>
      <c r="CF85" s="147"/>
      <c r="CG85" s="147"/>
      <c r="CH85" s="147"/>
      <c r="CI85" s="147"/>
      <c r="CJ85" s="147"/>
      <c r="CK85" s="147"/>
      <c r="CL85" s="147"/>
      <c r="CM85" s="147"/>
      <c r="CN85" s="147"/>
      <c r="CO85" s="147"/>
      <c r="CP85" s="147"/>
      <c r="CQ85" s="147"/>
      <c r="CR85" s="147"/>
      <c r="CS85" s="147"/>
      <c r="CT85" s="147"/>
      <c r="CU85" s="147"/>
      <c r="CV85" s="147"/>
      <c r="CW85" s="147"/>
      <c r="CX85" s="147"/>
    </row>
    <row r="86" spans="1:102" s="164" customFormat="1" x14ac:dyDescent="0.2">
      <c r="A86" s="130" t="s">
        <v>182</v>
      </c>
      <c r="B86" s="161"/>
      <c r="C86" s="147"/>
      <c r="D86" s="147"/>
      <c r="E86" s="147"/>
      <c r="F86" s="147"/>
      <c r="G86" s="147"/>
      <c r="H86" s="147"/>
      <c r="I86" s="147"/>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M86" s="147"/>
      <c r="AN86" s="147"/>
      <c r="AO86" s="147"/>
      <c r="AP86" s="147"/>
      <c r="AQ86" s="147"/>
      <c r="AR86" s="147"/>
      <c r="AS86" s="147"/>
      <c r="AT86" s="147"/>
      <c r="AU86" s="147"/>
      <c r="AV86" s="147"/>
      <c r="AW86" s="147"/>
      <c r="AX86" s="147"/>
      <c r="AY86" s="147"/>
      <c r="AZ86" s="147"/>
      <c r="BA86" s="147"/>
      <c r="BB86" s="147"/>
      <c r="BC86" s="147"/>
      <c r="BD86" s="147"/>
      <c r="BE86" s="147"/>
      <c r="BF86" s="147"/>
      <c r="BG86" s="147"/>
      <c r="BH86" s="147"/>
      <c r="BI86" s="147"/>
      <c r="BJ86" s="147"/>
      <c r="BK86" s="147"/>
      <c r="BL86" s="147"/>
      <c r="BM86" s="147"/>
      <c r="BN86" s="147"/>
      <c r="BO86" s="147"/>
      <c r="BP86" s="147"/>
      <c r="BQ86" s="147"/>
      <c r="BR86" s="147"/>
      <c r="BS86" s="147"/>
      <c r="BT86" s="147"/>
      <c r="BU86" s="147"/>
      <c r="BV86" s="147"/>
      <c r="BW86" s="147"/>
      <c r="BX86" s="147"/>
      <c r="BY86" s="147"/>
      <c r="BZ86" s="147"/>
      <c r="CA86" s="147"/>
      <c r="CB86" s="147"/>
      <c r="CC86" s="147"/>
      <c r="CD86" s="147"/>
      <c r="CE86" s="147"/>
      <c r="CF86" s="147"/>
      <c r="CG86" s="147"/>
      <c r="CH86" s="147"/>
      <c r="CI86" s="147"/>
      <c r="CJ86" s="147"/>
      <c r="CK86" s="147"/>
      <c r="CL86" s="147"/>
      <c r="CM86" s="147"/>
      <c r="CN86" s="147"/>
      <c r="CO86" s="147"/>
      <c r="CP86" s="147"/>
      <c r="CQ86" s="147"/>
      <c r="CR86" s="147"/>
      <c r="CS86" s="147"/>
      <c r="CT86" s="147"/>
      <c r="CU86" s="147"/>
      <c r="CV86" s="147"/>
      <c r="CW86" s="147"/>
      <c r="CX86" s="147"/>
    </row>
    <row r="87" spans="1:102" s="146" customFormat="1" x14ac:dyDescent="0.2">
      <c r="A87" s="130" t="s">
        <v>2</v>
      </c>
      <c r="B87" s="161"/>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147"/>
      <c r="AW87" s="147"/>
      <c r="AX87" s="147"/>
      <c r="AY87" s="147"/>
      <c r="AZ87" s="147"/>
      <c r="BA87" s="147"/>
      <c r="BB87" s="147"/>
      <c r="BC87" s="147"/>
      <c r="BD87" s="147"/>
      <c r="BE87" s="147"/>
      <c r="BF87" s="147"/>
      <c r="BG87" s="147"/>
      <c r="BH87" s="147"/>
      <c r="BI87" s="147"/>
      <c r="BJ87" s="147"/>
      <c r="BK87" s="147"/>
      <c r="BL87" s="147"/>
      <c r="BM87" s="147"/>
      <c r="BN87" s="147"/>
      <c r="BO87" s="147"/>
      <c r="BP87" s="147"/>
      <c r="BQ87" s="147"/>
      <c r="BR87" s="147"/>
      <c r="BS87" s="147"/>
      <c r="BT87" s="147"/>
      <c r="BU87" s="147"/>
      <c r="BV87" s="147"/>
      <c r="BW87" s="147"/>
      <c r="BX87" s="147"/>
      <c r="BY87" s="147"/>
      <c r="BZ87" s="147"/>
      <c r="CA87" s="147"/>
      <c r="CB87" s="147"/>
      <c r="CC87" s="147"/>
      <c r="CD87" s="147"/>
      <c r="CE87" s="147"/>
      <c r="CF87" s="147"/>
      <c r="CG87" s="147"/>
      <c r="CH87" s="147"/>
      <c r="CI87" s="147"/>
      <c r="CJ87" s="147"/>
      <c r="CK87" s="147"/>
      <c r="CL87" s="147"/>
      <c r="CM87" s="147"/>
      <c r="CN87" s="147"/>
      <c r="CO87" s="147"/>
      <c r="CP87" s="147"/>
      <c r="CQ87" s="147"/>
      <c r="CR87" s="147"/>
      <c r="CS87" s="147"/>
      <c r="CT87" s="147"/>
      <c r="CU87" s="147"/>
      <c r="CV87" s="147"/>
      <c r="CW87" s="147"/>
      <c r="CX87" s="147"/>
    </row>
    <row r="88" spans="1:102" s="146" customFormat="1" x14ac:dyDescent="0.2">
      <c r="A88" s="129" t="s">
        <v>161</v>
      </c>
      <c r="B88" s="161"/>
      <c r="C88" s="162">
        <f>IF(ISNUMBER(outYear),IF(UseTaxDeductibleInterest="Yes",'Cash Flow'!C37,0),"")</f>
        <v>0</v>
      </c>
      <c r="D88" s="162">
        <f>IF(ISNUMBER(outYear),IF(UseTaxDeductibleInterest="Yes",'Cash Flow'!D37,0),"")</f>
        <v>0</v>
      </c>
      <c r="E88" s="162">
        <f>IF(ISNUMBER(outYear),IF(UseTaxDeductibleInterest="Yes",'Cash Flow'!E37,0),"")</f>
        <v>0</v>
      </c>
      <c r="F88" s="162">
        <f>IF(ISNUMBER(outYear),IF(UseTaxDeductibleInterest="Yes",'Cash Flow'!F37,0),"")</f>
        <v>0</v>
      </c>
      <c r="G88" s="162">
        <f>IF(ISNUMBER(outYear),IF(UseTaxDeductibleInterest="Yes",'Cash Flow'!G37,0),"")</f>
        <v>0</v>
      </c>
      <c r="H88" s="162">
        <f>IF(ISNUMBER(outYear),IF(UseTaxDeductibleInterest="Yes",'Cash Flow'!H37,0),"")</f>
        <v>0</v>
      </c>
      <c r="I88" s="162">
        <f>IF(ISNUMBER(outYear),IF(UseTaxDeductibleInterest="Yes",'Cash Flow'!I37,0),"")</f>
        <v>0</v>
      </c>
      <c r="J88" s="162">
        <f>IF(ISNUMBER(outYear),IF(UseTaxDeductibleInterest="Yes",'Cash Flow'!J37,0),"")</f>
        <v>0</v>
      </c>
      <c r="K88" s="162">
        <f>IF(ISNUMBER(outYear),IF(UseTaxDeductibleInterest="Yes",'Cash Flow'!K37,0),"")</f>
        <v>0</v>
      </c>
      <c r="L88" s="162">
        <f>IF(ISNUMBER(outYear),IF(UseTaxDeductibleInterest="Yes",'Cash Flow'!L37,0),"")</f>
        <v>0</v>
      </c>
      <c r="M88" s="162">
        <f>IF(ISNUMBER(outYear),IF(UseTaxDeductibleInterest="Yes",'Cash Flow'!M37,0),"")</f>
        <v>0</v>
      </c>
      <c r="N88" s="162">
        <f>IF(ISNUMBER(outYear),IF(UseTaxDeductibleInterest="Yes",'Cash Flow'!N37,0),"")</f>
        <v>0</v>
      </c>
      <c r="O88" s="162">
        <f>IF(ISNUMBER(outYear),IF(UseTaxDeductibleInterest="Yes",'Cash Flow'!O37,0),"")</f>
        <v>0</v>
      </c>
      <c r="P88" s="162">
        <f>IF(ISNUMBER(outYear),IF(UseTaxDeductibleInterest="Yes",'Cash Flow'!P37,0),"")</f>
        <v>0</v>
      </c>
      <c r="Q88" s="162">
        <f>IF(ISNUMBER(outYear),IF(UseTaxDeductibleInterest="Yes",'Cash Flow'!Q37,0),"")</f>
        <v>0</v>
      </c>
      <c r="R88" s="162">
        <f>IF(ISNUMBER(outYear),IF(UseTaxDeductibleInterest="Yes",'Cash Flow'!R37,0),"")</f>
        <v>0</v>
      </c>
      <c r="S88" s="162">
        <f>IF(ISNUMBER(outYear),IF(UseTaxDeductibleInterest="Yes",'Cash Flow'!S37,0),"")</f>
        <v>0</v>
      </c>
      <c r="T88" s="162">
        <f>IF(ISNUMBER(outYear),IF(UseTaxDeductibleInterest="Yes",'Cash Flow'!T37,0),"")</f>
        <v>0</v>
      </c>
      <c r="U88" s="162">
        <f>IF(ISNUMBER(outYear),IF(UseTaxDeductibleInterest="Yes",'Cash Flow'!U37,0),"")</f>
        <v>0</v>
      </c>
      <c r="V88" s="162">
        <f>IF(ISNUMBER(outYear),IF(UseTaxDeductibleInterest="Yes",'Cash Flow'!V37,0),"")</f>
        <v>0</v>
      </c>
      <c r="W88" s="162">
        <f>IF(ISNUMBER(outYear),IF(UseTaxDeductibleInterest="Yes",'Cash Flow'!W37,0),"")</f>
        <v>0</v>
      </c>
      <c r="X88" s="162">
        <f>IF(ISNUMBER(outYear),IF(UseTaxDeductibleInterest="Yes",'Cash Flow'!X37,0),"")</f>
        <v>0</v>
      </c>
      <c r="Y88" s="162">
        <f>IF(ISNUMBER(outYear),IF(UseTaxDeductibleInterest="Yes",'Cash Flow'!Y37,0),"")</f>
        <v>0</v>
      </c>
      <c r="Z88" s="162">
        <f>IF(ISNUMBER(outYear),IF(UseTaxDeductibleInterest="Yes",'Cash Flow'!Z37,0),"")</f>
        <v>0</v>
      </c>
      <c r="AA88" s="162">
        <f>IF(ISNUMBER(outYear),IF(UseTaxDeductibleInterest="Yes",'Cash Flow'!AA37,0),"")</f>
        <v>0</v>
      </c>
      <c r="AB88" s="162" t="str">
        <f>IF(ISNUMBER(outYear),IF(UseTaxDeductibleInterest="Yes",'Cash Flow'!AB37,0),"")</f>
        <v/>
      </c>
      <c r="AC88" s="162" t="str">
        <f>IF(ISNUMBER(outYear),IF(UseTaxDeductibleInterest="Yes",'Cash Flow'!AC37,0),"")</f>
        <v/>
      </c>
      <c r="AD88" s="162" t="str">
        <f>IF(ISNUMBER(outYear),IF(UseTaxDeductibleInterest="Yes",'Cash Flow'!AD37,0),"")</f>
        <v/>
      </c>
      <c r="AE88" s="162" t="str">
        <f>IF(ISNUMBER(outYear),IF(UseTaxDeductibleInterest="Yes",'Cash Flow'!AE37,0),"")</f>
        <v/>
      </c>
      <c r="AF88" s="162" t="str">
        <f>IF(ISNUMBER(outYear),IF(UseTaxDeductibleInterest="Yes",'Cash Flow'!AF37,0),"")</f>
        <v/>
      </c>
      <c r="AG88" s="162" t="str">
        <f>IF(ISNUMBER(outYear),IF(UseTaxDeductibleInterest="Yes",'Cash Flow'!AG37,0),"")</f>
        <v/>
      </c>
      <c r="AH88" s="162" t="str">
        <f>IF(ISNUMBER(outYear),IF(UseTaxDeductibleInterest="Yes",'Cash Flow'!AH37,0),"")</f>
        <v/>
      </c>
      <c r="AI88" s="162" t="str">
        <f>IF(ISNUMBER(outYear),IF(UseTaxDeductibleInterest="Yes",'Cash Flow'!AI37,0),"")</f>
        <v/>
      </c>
      <c r="AJ88" s="162" t="str">
        <f>IF(ISNUMBER(outYear),IF(UseTaxDeductibleInterest="Yes",'Cash Flow'!AJ37,0),"")</f>
        <v/>
      </c>
      <c r="AK88" s="162" t="str">
        <f>IF(ISNUMBER(outYear),IF(UseTaxDeductibleInterest="Yes",'Cash Flow'!AK37,0),"")</f>
        <v/>
      </c>
      <c r="AL88" s="162" t="str">
        <f>IF(ISNUMBER(outYear),IF(UseTaxDeductibleInterest="Yes",'Cash Flow'!AL37,0),"")</f>
        <v/>
      </c>
      <c r="AM88" s="162" t="str">
        <f>IF(ISNUMBER(outYear),IF(UseTaxDeductibleInterest="Yes",'Cash Flow'!AM37,0),"")</f>
        <v/>
      </c>
      <c r="AN88" s="162" t="str">
        <f>IF(ISNUMBER(outYear),IF(UseTaxDeductibleInterest="Yes",'Cash Flow'!AN37,0),"")</f>
        <v/>
      </c>
      <c r="AO88" s="162" t="str">
        <f>IF(ISNUMBER(outYear),IF(UseTaxDeductibleInterest="Yes",'Cash Flow'!AO37,0),"")</f>
        <v/>
      </c>
      <c r="AP88" s="162" t="str">
        <f>IF(ISNUMBER(outYear),IF(UseTaxDeductibleInterest="Yes",'Cash Flow'!AP37,0),"")</f>
        <v/>
      </c>
      <c r="AQ88" s="162" t="str">
        <f>IF(ISNUMBER(outYear),IF(UseTaxDeductibleInterest="Yes",'Cash Flow'!AQ37,0),"")</f>
        <v/>
      </c>
      <c r="AR88" s="162" t="str">
        <f>IF(ISNUMBER(outYear),IF(UseTaxDeductibleInterest="Yes",'Cash Flow'!AR37,0),"")</f>
        <v/>
      </c>
      <c r="AS88" s="162" t="str">
        <f>IF(ISNUMBER(outYear),IF(UseTaxDeductibleInterest="Yes",'Cash Flow'!AS37,0),"")</f>
        <v/>
      </c>
      <c r="AT88" s="162" t="str">
        <f>IF(ISNUMBER(outYear),IF(UseTaxDeductibleInterest="Yes",'Cash Flow'!AT37,0),"")</f>
        <v/>
      </c>
      <c r="AU88" s="162" t="str">
        <f>IF(ISNUMBER(outYear),IF(UseTaxDeductibleInterest="Yes",'Cash Flow'!AU37,0),"")</f>
        <v/>
      </c>
      <c r="AV88" s="162" t="str">
        <f>IF(ISNUMBER(outYear),IF(UseTaxDeductibleInterest="Yes",'Cash Flow'!AV37,0),"")</f>
        <v/>
      </c>
      <c r="AW88" s="162" t="str">
        <f>IF(ISNUMBER(outYear),IF(UseTaxDeductibleInterest="Yes",'Cash Flow'!AW37,0),"")</f>
        <v/>
      </c>
      <c r="AX88" s="162" t="str">
        <f>IF(ISNUMBER(outYear),IF(UseTaxDeductibleInterest="Yes",'Cash Flow'!AX37,0),"")</f>
        <v/>
      </c>
      <c r="AY88" s="162" t="str">
        <f>IF(ISNUMBER(outYear),IF(UseTaxDeductibleInterest="Yes",'Cash Flow'!AY37,0),"")</f>
        <v/>
      </c>
      <c r="AZ88" s="162" t="str">
        <f>IF(ISNUMBER(outYear),IF(UseTaxDeductibleInterest="Yes",'Cash Flow'!AZ37,0),"")</f>
        <v/>
      </c>
      <c r="BA88" s="162" t="str">
        <f>IF(ISNUMBER(outYear),IF(UseTaxDeductibleInterest="Yes",'Cash Flow'!BA37,0),"")</f>
        <v/>
      </c>
      <c r="BB88" s="162" t="str">
        <f>IF(ISNUMBER(outYear),IF(UseTaxDeductibleInterest="Yes",'Cash Flow'!BB37,0),"")</f>
        <v/>
      </c>
      <c r="BC88" s="162" t="str">
        <f>IF(ISNUMBER(outYear),IF(UseTaxDeductibleInterest="Yes",'Cash Flow'!BC37,0),"")</f>
        <v/>
      </c>
      <c r="BD88" s="162" t="str">
        <f>IF(ISNUMBER(outYear),IF(UseTaxDeductibleInterest="Yes",'Cash Flow'!BD37,0),"")</f>
        <v/>
      </c>
      <c r="BE88" s="162" t="str">
        <f>IF(ISNUMBER(outYear),IF(UseTaxDeductibleInterest="Yes",'Cash Flow'!BE37,0),"")</f>
        <v/>
      </c>
      <c r="BF88" s="162" t="str">
        <f>IF(ISNUMBER(outYear),IF(UseTaxDeductibleInterest="Yes",'Cash Flow'!BF37,0),"")</f>
        <v/>
      </c>
      <c r="BG88" s="162" t="str">
        <f>IF(ISNUMBER(outYear),IF(UseTaxDeductibleInterest="Yes",'Cash Flow'!BG37,0),"")</f>
        <v/>
      </c>
      <c r="BH88" s="162" t="str">
        <f>IF(ISNUMBER(outYear),IF(UseTaxDeductibleInterest="Yes",'Cash Flow'!BH37,0),"")</f>
        <v/>
      </c>
      <c r="BI88" s="162" t="str">
        <f>IF(ISNUMBER(outYear),IF(UseTaxDeductibleInterest="Yes",'Cash Flow'!BI37,0),"")</f>
        <v/>
      </c>
      <c r="BJ88" s="162" t="str">
        <f>IF(ISNUMBER(outYear),IF(UseTaxDeductibleInterest="Yes",'Cash Flow'!BJ37,0),"")</f>
        <v/>
      </c>
      <c r="BK88" s="162" t="str">
        <f>IF(ISNUMBER(outYear),IF(UseTaxDeductibleInterest="Yes",'Cash Flow'!BK37,0),"")</f>
        <v/>
      </c>
      <c r="BL88" s="162" t="str">
        <f>IF(ISNUMBER(outYear),IF(UseTaxDeductibleInterest="Yes",'Cash Flow'!BL37,0),"")</f>
        <v/>
      </c>
      <c r="BM88" s="162" t="str">
        <f>IF(ISNUMBER(outYear),IF(UseTaxDeductibleInterest="Yes",'Cash Flow'!BM37,0),"")</f>
        <v/>
      </c>
      <c r="BN88" s="162" t="str">
        <f>IF(ISNUMBER(outYear),IF(UseTaxDeductibleInterest="Yes",'Cash Flow'!BN37,0),"")</f>
        <v/>
      </c>
      <c r="BO88" s="162" t="str">
        <f>IF(ISNUMBER(outYear),IF(UseTaxDeductibleInterest="Yes",'Cash Flow'!BO37,0),"")</f>
        <v/>
      </c>
      <c r="BP88" s="162" t="str">
        <f>IF(ISNUMBER(outYear),IF(UseTaxDeductibleInterest="Yes",'Cash Flow'!BP37,0),"")</f>
        <v/>
      </c>
      <c r="BQ88" s="162" t="str">
        <f>IF(ISNUMBER(outYear),IF(UseTaxDeductibleInterest="Yes",'Cash Flow'!BQ37,0),"")</f>
        <v/>
      </c>
      <c r="BR88" s="162" t="str">
        <f>IF(ISNUMBER(outYear),IF(UseTaxDeductibleInterest="Yes",'Cash Flow'!BR37,0),"")</f>
        <v/>
      </c>
      <c r="BS88" s="162" t="str">
        <f>IF(ISNUMBER(outYear),IF(UseTaxDeductibleInterest="Yes",'Cash Flow'!BS37,0),"")</f>
        <v/>
      </c>
      <c r="BT88" s="162" t="str">
        <f>IF(ISNUMBER(outYear),IF(UseTaxDeductibleInterest="Yes",'Cash Flow'!BT37,0),"")</f>
        <v/>
      </c>
      <c r="BU88" s="162" t="str">
        <f>IF(ISNUMBER(outYear),IF(UseTaxDeductibleInterest="Yes",'Cash Flow'!BU37,0),"")</f>
        <v/>
      </c>
      <c r="BV88" s="162" t="str">
        <f>IF(ISNUMBER(outYear),IF(UseTaxDeductibleInterest="Yes",'Cash Flow'!BV37,0),"")</f>
        <v/>
      </c>
      <c r="BW88" s="162" t="str">
        <f>IF(ISNUMBER(outYear),IF(UseTaxDeductibleInterest="Yes",'Cash Flow'!BW37,0),"")</f>
        <v/>
      </c>
      <c r="BX88" s="162" t="str">
        <f>IF(ISNUMBER(outYear),IF(UseTaxDeductibleInterest="Yes",'Cash Flow'!BX37,0),"")</f>
        <v/>
      </c>
      <c r="BY88" s="162" t="str">
        <f>IF(ISNUMBER(outYear),IF(UseTaxDeductibleInterest="Yes",'Cash Flow'!BY37,0),"")</f>
        <v/>
      </c>
      <c r="BZ88" s="162" t="str">
        <f>IF(ISNUMBER(outYear),IF(UseTaxDeductibleInterest="Yes",'Cash Flow'!BZ37,0),"")</f>
        <v/>
      </c>
      <c r="CA88" s="162" t="str">
        <f>IF(ISNUMBER(outYear),IF(UseTaxDeductibleInterest="Yes",'Cash Flow'!CA37,0),"")</f>
        <v/>
      </c>
      <c r="CB88" s="162" t="str">
        <f>IF(ISNUMBER(outYear),IF(UseTaxDeductibleInterest="Yes",'Cash Flow'!CB37,0),"")</f>
        <v/>
      </c>
      <c r="CC88" s="162" t="str">
        <f>IF(ISNUMBER(outYear),IF(UseTaxDeductibleInterest="Yes",'Cash Flow'!CC37,0),"")</f>
        <v/>
      </c>
      <c r="CD88" s="162" t="str">
        <f>IF(ISNUMBER(outYear),IF(UseTaxDeductibleInterest="Yes",'Cash Flow'!CD37,0),"")</f>
        <v/>
      </c>
      <c r="CE88" s="162" t="str">
        <f>IF(ISNUMBER(outYear),IF(UseTaxDeductibleInterest="Yes",'Cash Flow'!CE37,0),"")</f>
        <v/>
      </c>
      <c r="CF88" s="162" t="str">
        <f>IF(ISNUMBER(outYear),IF(UseTaxDeductibleInterest="Yes",'Cash Flow'!CF37,0),"")</f>
        <v/>
      </c>
      <c r="CG88" s="162" t="str">
        <f>IF(ISNUMBER(outYear),IF(UseTaxDeductibleInterest="Yes",'Cash Flow'!CG37,0),"")</f>
        <v/>
      </c>
      <c r="CH88" s="162" t="str">
        <f>IF(ISNUMBER(outYear),IF(UseTaxDeductibleInterest="Yes",'Cash Flow'!CH37,0),"")</f>
        <v/>
      </c>
      <c r="CI88" s="162" t="str">
        <f>IF(ISNUMBER(outYear),IF(UseTaxDeductibleInterest="Yes",'Cash Flow'!CI37,0),"")</f>
        <v/>
      </c>
      <c r="CJ88" s="162" t="str">
        <f>IF(ISNUMBER(outYear),IF(UseTaxDeductibleInterest="Yes",'Cash Flow'!CJ37,0),"")</f>
        <v/>
      </c>
      <c r="CK88" s="162" t="str">
        <f>IF(ISNUMBER(outYear),IF(UseTaxDeductibleInterest="Yes",'Cash Flow'!CK37,0),"")</f>
        <v/>
      </c>
      <c r="CL88" s="162" t="str">
        <f>IF(ISNUMBER(outYear),IF(UseTaxDeductibleInterest="Yes",'Cash Flow'!CL37,0),"")</f>
        <v/>
      </c>
      <c r="CM88" s="162" t="str">
        <f>IF(ISNUMBER(outYear),IF(UseTaxDeductibleInterest="Yes",'Cash Flow'!CM37,0),"")</f>
        <v/>
      </c>
      <c r="CN88" s="162" t="str">
        <f>IF(ISNUMBER(outYear),IF(UseTaxDeductibleInterest="Yes",'Cash Flow'!CN37,0),"")</f>
        <v/>
      </c>
      <c r="CO88" s="162" t="str">
        <f>IF(ISNUMBER(outYear),IF(UseTaxDeductibleInterest="Yes",'Cash Flow'!CO37,0),"")</f>
        <v/>
      </c>
      <c r="CP88" s="162" t="str">
        <f>IF(ISNUMBER(outYear),IF(UseTaxDeductibleInterest="Yes",'Cash Flow'!CP37,0),"")</f>
        <v/>
      </c>
      <c r="CQ88" s="162" t="str">
        <f>IF(ISNUMBER(outYear),IF(UseTaxDeductibleInterest="Yes",'Cash Flow'!CQ37,0),"")</f>
        <v/>
      </c>
      <c r="CR88" s="162" t="str">
        <f>IF(ISNUMBER(outYear),IF(UseTaxDeductibleInterest="Yes",'Cash Flow'!CR37,0),"")</f>
        <v/>
      </c>
      <c r="CS88" s="162" t="str">
        <f>IF(ISNUMBER(outYear),IF(UseTaxDeductibleInterest="Yes",'Cash Flow'!CS37,0),"")</f>
        <v/>
      </c>
      <c r="CT88" s="162" t="str">
        <f>IF(ISNUMBER(outYear),IF(UseTaxDeductibleInterest="Yes",'Cash Flow'!CT37,0),"")</f>
        <v/>
      </c>
      <c r="CU88" s="162" t="str">
        <f>IF(ISNUMBER(outYear),IF(UseTaxDeductibleInterest="Yes",'Cash Flow'!CU37,0),"")</f>
        <v/>
      </c>
      <c r="CV88" s="162" t="str">
        <f>IF(ISNUMBER(outYear),IF(UseTaxDeductibleInterest="Yes",'Cash Flow'!CV37,0),"")</f>
        <v/>
      </c>
      <c r="CW88" s="162" t="str">
        <f>IF(ISNUMBER(outYear),IF(UseTaxDeductibleInterest="Yes",'Cash Flow'!CW37,0),"")</f>
        <v/>
      </c>
      <c r="CX88" s="162" t="str">
        <f>IF(ISNUMBER(outYear),IF(UseTaxDeductibleInterest="Yes",'Cash Flow'!CX37,0),"")</f>
        <v/>
      </c>
    </row>
    <row r="89" spans="1:102" s="164" customFormat="1" x14ac:dyDescent="0.2">
      <c r="A89" s="129" t="s">
        <v>155</v>
      </c>
      <c r="B89" s="161"/>
      <c r="C89" s="169"/>
      <c r="D89" s="170"/>
      <c r="E89" s="170"/>
      <c r="F89" s="170"/>
      <c r="G89" s="170"/>
      <c r="H89" s="170"/>
      <c r="I89" s="17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c r="CS89" s="170"/>
      <c r="CT89" s="170"/>
      <c r="CU89" s="170"/>
      <c r="CV89" s="170"/>
      <c r="CW89" s="170"/>
      <c r="CX89" s="170"/>
    </row>
    <row r="90" spans="1:102" x14ac:dyDescent="0.2">
      <c r="A90" s="129" t="s">
        <v>162</v>
      </c>
      <c r="B90" s="35"/>
      <c r="C90" s="162">
        <f t="shared" ref="C90:AH90" si="100">IF(ISNUMBER(outYear),SUM(C83,C87:C89),"")</f>
        <v>1500</v>
      </c>
      <c r="D90" s="162">
        <f t="shared" si="100"/>
        <v>1500</v>
      </c>
      <c r="E90" s="162">
        <f t="shared" si="100"/>
        <v>1500</v>
      </c>
      <c r="F90" s="162">
        <f t="shared" si="100"/>
        <v>1500</v>
      </c>
      <c r="G90" s="162">
        <f t="shared" si="100"/>
        <v>1500</v>
      </c>
      <c r="H90" s="162">
        <f t="shared" si="100"/>
        <v>1500</v>
      </c>
      <c r="I90" s="162">
        <f t="shared" si="100"/>
        <v>1500</v>
      </c>
      <c r="J90" s="162">
        <f t="shared" si="100"/>
        <v>1500</v>
      </c>
      <c r="K90" s="162">
        <f t="shared" si="100"/>
        <v>1500</v>
      </c>
      <c r="L90" s="162">
        <f t="shared" si="100"/>
        <v>1500</v>
      </c>
      <c r="M90" s="162">
        <f t="shared" si="100"/>
        <v>1500</v>
      </c>
      <c r="N90" s="162">
        <f t="shared" si="100"/>
        <v>1500</v>
      </c>
      <c r="O90" s="162">
        <f t="shared" si="100"/>
        <v>1500</v>
      </c>
      <c r="P90" s="162">
        <f t="shared" si="100"/>
        <v>1500</v>
      </c>
      <c r="Q90" s="162">
        <f t="shared" si="100"/>
        <v>1500</v>
      </c>
      <c r="R90" s="162">
        <f t="shared" si="100"/>
        <v>1500</v>
      </c>
      <c r="S90" s="162">
        <f t="shared" si="100"/>
        <v>1500</v>
      </c>
      <c r="T90" s="162">
        <f t="shared" si="100"/>
        <v>1500</v>
      </c>
      <c r="U90" s="162">
        <f t="shared" si="100"/>
        <v>1500</v>
      </c>
      <c r="V90" s="162">
        <f t="shared" si="100"/>
        <v>1500</v>
      </c>
      <c r="W90" s="162">
        <f t="shared" si="100"/>
        <v>1500</v>
      </c>
      <c r="X90" s="162">
        <f t="shared" si="100"/>
        <v>1500</v>
      </c>
      <c r="Y90" s="162">
        <f t="shared" si="100"/>
        <v>1500</v>
      </c>
      <c r="Z90" s="162">
        <f t="shared" si="100"/>
        <v>1500</v>
      </c>
      <c r="AA90" s="162">
        <f t="shared" si="100"/>
        <v>1500</v>
      </c>
      <c r="AB90" s="162" t="str">
        <f t="shared" si="100"/>
        <v/>
      </c>
      <c r="AC90" s="162" t="str">
        <f t="shared" si="100"/>
        <v/>
      </c>
      <c r="AD90" s="162" t="str">
        <f t="shared" si="100"/>
        <v/>
      </c>
      <c r="AE90" s="162" t="str">
        <f t="shared" si="100"/>
        <v/>
      </c>
      <c r="AF90" s="162" t="str">
        <f t="shared" si="100"/>
        <v/>
      </c>
      <c r="AG90" s="162" t="str">
        <f t="shared" si="100"/>
        <v/>
      </c>
      <c r="AH90" s="162" t="str">
        <f t="shared" si="100"/>
        <v/>
      </c>
      <c r="AI90" s="162" t="str">
        <f t="shared" ref="AI90:BN90" si="101">IF(ISNUMBER(outYear),SUM(AI83,AI87:AI89),"")</f>
        <v/>
      </c>
      <c r="AJ90" s="162" t="str">
        <f t="shared" si="101"/>
        <v/>
      </c>
      <c r="AK90" s="162" t="str">
        <f t="shared" si="101"/>
        <v/>
      </c>
      <c r="AL90" s="162" t="str">
        <f t="shared" si="101"/>
        <v/>
      </c>
      <c r="AM90" s="162" t="str">
        <f t="shared" si="101"/>
        <v/>
      </c>
      <c r="AN90" s="162" t="str">
        <f t="shared" si="101"/>
        <v/>
      </c>
      <c r="AO90" s="162" t="str">
        <f t="shared" si="101"/>
        <v/>
      </c>
      <c r="AP90" s="162" t="str">
        <f t="shared" si="101"/>
        <v/>
      </c>
      <c r="AQ90" s="162" t="str">
        <f t="shared" si="101"/>
        <v/>
      </c>
      <c r="AR90" s="162" t="str">
        <f t="shared" si="101"/>
        <v/>
      </c>
      <c r="AS90" s="162" t="str">
        <f t="shared" si="101"/>
        <v/>
      </c>
      <c r="AT90" s="162" t="str">
        <f t="shared" si="101"/>
        <v/>
      </c>
      <c r="AU90" s="162" t="str">
        <f t="shared" si="101"/>
        <v/>
      </c>
      <c r="AV90" s="162" t="str">
        <f t="shared" si="101"/>
        <v/>
      </c>
      <c r="AW90" s="162" t="str">
        <f t="shared" si="101"/>
        <v/>
      </c>
      <c r="AX90" s="162" t="str">
        <f t="shared" si="101"/>
        <v/>
      </c>
      <c r="AY90" s="162" t="str">
        <f t="shared" si="101"/>
        <v/>
      </c>
      <c r="AZ90" s="162" t="str">
        <f t="shared" si="101"/>
        <v/>
      </c>
      <c r="BA90" s="162" t="str">
        <f t="shared" si="101"/>
        <v/>
      </c>
      <c r="BB90" s="162" t="str">
        <f t="shared" si="101"/>
        <v/>
      </c>
      <c r="BC90" s="162" t="str">
        <f t="shared" si="101"/>
        <v/>
      </c>
      <c r="BD90" s="162" t="str">
        <f t="shared" si="101"/>
        <v/>
      </c>
      <c r="BE90" s="162" t="str">
        <f t="shared" si="101"/>
        <v/>
      </c>
      <c r="BF90" s="162" t="str">
        <f t="shared" si="101"/>
        <v/>
      </c>
      <c r="BG90" s="162" t="str">
        <f t="shared" si="101"/>
        <v/>
      </c>
      <c r="BH90" s="162" t="str">
        <f t="shared" si="101"/>
        <v/>
      </c>
      <c r="BI90" s="162" t="str">
        <f t="shared" si="101"/>
        <v/>
      </c>
      <c r="BJ90" s="162" t="str">
        <f t="shared" si="101"/>
        <v/>
      </c>
      <c r="BK90" s="162" t="str">
        <f t="shared" si="101"/>
        <v/>
      </c>
      <c r="BL90" s="162" t="str">
        <f t="shared" si="101"/>
        <v/>
      </c>
      <c r="BM90" s="162" t="str">
        <f t="shared" si="101"/>
        <v/>
      </c>
      <c r="BN90" s="162" t="str">
        <f t="shared" si="101"/>
        <v/>
      </c>
      <c r="BO90" s="162" t="str">
        <f t="shared" ref="BO90:CT90" si="102">IF(ISNUMBER(outYear),SUM(BO83,BO87:BO89),"")</f>
        <v/>
      </c>
      <c r="BP90" s="162" t="str">
        <f t="shared" si="102"/>
        <v/>
      </c>
      <c r="BQ90" s="162" t="str">
        <f t="shared" si="102"/>
        <v/>
      </c>
      <c r="BR90" s="162" t="str">
        <f t="shared" si="102"/>
        <v/>
      </c>
      <c r="BS90" s="162" t="str">
        <f t="shared" si="102"/>
        <v/>
      </c>
      <c r="BT90" s="162" t="str">
        <f t="shared" si="102"/>
        <v/>
      </c>
      <c r="BU90" s="162" t="str">
        <f t="shared" si="102"/>
        <v/>
      </c>
      <c r="BV90" s="162" t="str">
        <f t="shared" si="102"/>
        <v/>
      </c>
      <c r="BW90" s="162" t="str">
        <f t="shared" si="102"/>
        <v/>
      </c>
      <c r="BX90" s="162" t="str">
        <f t="shared" si="102"/>
        <v/>
      </c>
      <c r="BY90" s="162" t="str">
        <f t="shared" si="102"/>
        <v/>
      </c>
      <c r="BZ90" s="162" t="str">
        <f t="shared" si="102"/>
        <v/>
      </c>
      <c r="CA90" s="162" t="str">
        <f t="shared" si="102"/>
        <v/>
      </c>
      <c r="CB90" s="162" t="str">
        <f t="shared" si="102"/>
        <v/>
      </c>
      <c r="CC90" s="162" t="str">
        <f t="shared" si="102"/>
        <v/>
      </c>
      <c r="CD90" s="162" t="str">
        <f t="shared" si="102"/>
        <v/>
      </c>
      <c r="CE90" s="162" t="str">
        <f t="shared" si="102"/>
        <v/>
      </c>
      <c r="CF90" s="162" t="str">
        <f t="shared" si="102"/>
        <v/>
      </c>
      <c r="CG90" s="162" t="str">
        <f t="shared" si="102"/>
        <v/>
      </c>
      <c r="CH90" s="162" t="str">
        <f t="shared" si="102"/>
        <v/>
      </c>
      <c r="CI90" s="162" t="str">
        <f t="shared" si="102"/>
        <v/>
      </c>
      <c r="CJ90" s="162" t="str">
        <f t="shared" si="102"/>
        <v/>
      </c>
      <c r="CK90" s="162" t="str">
        <f t="shared" si="102"/>
        <v/>
      </c>
      <c r="CL90" s="162" t="str">
        <f t="shared" si="102"/>
        <v/>
      </c>
      <c r="CM90" s="162" t="str">
        <f t="shared" si="102"/>
        <v/>
      </c>
      <c r="CN90" s="162" t="str">
        <f t="shared" si="102"/>
        <v/>
      </c>
      <c r="CO90" s="162" t="str">
        <f t="shared" si="102"/>
        <v/>
      </c>
      <c r="CP90" s="162" t="str">
        <f t="shared" si="102"/>
        <v/>
      </c>
      <c r="CQ90" s="162" t="str">
        <f t="shared" si="102"/>
        <v/>
      </c>
      <c r="CR90" s="162" t="str">
        <f t="shared" si="102"/>
        <v/>
      </c>
      <c r="CS90" s="162" t="str">
        <f t="shared" si="102"/>
        <v/>
      </c>
      <c r="CT90" s="162" t="str">
        <f t="shared" si="102"/>
        <v/>
      </c>
      <c r="CU90" s="162" t="str">
        <f t="shared" ref="CU90:CX90" si="103">IF(ISNUMBER(outYear),SUM(CU83,CU87:CU89),"")</f>
        <v/>
      </c>
      <c r="CV90" s="162" t="str">
        <f t="shared" si="103"/>
        <v/>
      </c>
      <c r="CW90" s="162" t="str">
        <f t="shared" si="103"/>
        <v/>
      </c>
      <c r="CX90" s="162" t="str">
        <f t="shared" si="103"/>
        <v/>
      </c>
    </row>
    <row r="91" spans="1:102" x14ac:dyDescent="0.2">
      <c r="A91" s="124" t="s">
        <v>157</v>
      </c>
      <c r="B91" s="35"/>
      <c r="C91" s="148">
        <f t="shared" ref="C91:AH91" si="104">IF(ISNUMBER(outYear),C81-IF(ibi_fed_amount_tax_fed="x",ibi_fed_amount,0)+IF(inStateIBIAmtTaxableFed="x",inStateIBIAmt,0)+IF(inUtilityIBIAmtTaxableFed="x",inUtilityIBIAmt,0)+IF(inOtherIBIAmtTaxableFed="x",inOtherIBIAmt,0)+IF(ibi_fed_percent_tax_fed="x",outFedFixed,0)+IF(inStateIBITaxableFed="x",outStateFixed,0)+IF(inUtilityIBITaxableFed="x",outUtilityFixed,0)+IF(inOtherIBITaxableFed="x",outOtherFixed,0)+IF(cbi_fed_tax_fed="x",outFedBuyDown,0)+IF(inStateCBITaxableFed="x",outStateBuyDown,0)+IF(inUtilityCBITaxableFed="x",outUtilityBuyDown,0)+IF(inOtherCBITaxableFed="x",outOtherBuyDown,0)+IF(inFedPBITaxableFed="x",outFedPBILineItem,0)+IF(inStatePBITaxableFed="x",outStatePBILineItem,0)+IF(inUtilityPBITaxableFed="x",outUtilityPBILineItem,0)+IF(inOtherPBITaxableFed="x",outOtherPBILineItem,0)-C90,"")</f>
        <v>-1465</v>
      </c>
      <c r="D91" s="148">
        <f t="shared" si="104"/>
        <v>-2500</v>
      </c>
      <c r="E91" s="148">
        <f t="shared" si="104"/>
        <v>-2500</v>
      </c>
      <c r="F91" s="148">
        <f t="shared" si="104"/>
        <v>-2500</v>
      </c>
      <c r="G91" s="148">
        <f t="shared" si="104"/>
        <v>-2500</v>
      </c>
      <c r="H91" s="148">
        <f t="shared" si="104"/>
        <v>-2500</v>
      </c>
      <c r="I91" s="148">
        <f t="shared" si="104"/>
        <v>-2500</v>
      </c>
      <c r="J91" s="148">
        <f t="shared" si="104"/>
        <v>-2500</v>
      </c>
      <c r="K91" s="148">
        <f t="shared" si="104"/>
        <v>-2500</v>
      </c>
      <c r="L91" s="148">
        <f t="shared" si="104"/>
        <v>-2500</v>
      </c>
      <c r="M91" s="148">
        <f t="shared" si="104"/>
        <v>-2500</v>
      </c>
      <c r="N91" s="148">
        <f t="shared" si="104"/>
        <v>-2500</v>
      </c>
      <c r="O91" s="148">
        <f t="shared" si="104"/>
        <v>-2500</v>
      </c>
      <c r="P91" s="148">
        <f t="shared" si="104"/>
        <v>-2500</v>
      </c>
      <c r="Q91" s="148">
        <f t="shared" si="104"/>
        <v>-2500</v>
      </c>
      <c r="R91" s="148">
        <f t="shared" si="104"/>
        <v>-2500</v>
      </c>
      <c r="S91" s="148">
        <f t="shared" si="104"/>
        <v>-2500</v>
      </c>
      <c r="T91" s="148">
        <f t="shared" si="104"/>
        <v>-2500</v>
      </c>
      <c r="U91" s="148">
        <f t="shared" si="104"/>
        <v>-2500</v>
      </c>
      <c r="V91" s="148">
        <f t="shared" si="104"/>
        <v>-2500</v>
      </c>
      <c r="W91" s="148">
        <f t="shared" si="104"/>
        <v>-2500</v>
      </c>
      <c r="X91" s="148">
        <f t="shared" si="104"/>
        <v>-2500</v>
      </c>
      <c r="Y91" s="148">
        <f t="shared" si="104"/>
        <v>-2500</v>
      </c>
      <c r="Z91" s="148">
        <f t="shared" si="104"/>
        <v>-2500</v>
      </c>
      <c r="AA91" s="148">
        <f t="shared" si="104"/>
        <v>-2500</v>
      </c>
      <c r="AB91" s="148" t="str">
        <f t="shared" si="104"/>
        <v/>
      </c>
      <c r="AC91" s="148" t="str">
        <f t="shared" si="104"/>
        <v/>
      </c>
      <c r="AD91" s="148" t="str">
        <f t="shared" si="104"/>
        <v/>
      </c>
      <c r="AE91" s="148" t="str">
        <f t="shared" si="104"/>
        <v/>
      </c>
      <c r="AF91" s="148" t="str">
        <f t="shared" si="104"/>
        <v/>
      </c>
      <c r="AG91" s="148" t="str">
        <f t="shared" si="104"/>
        <v/>
      </c>
      <c r="AH91" s="148" t="str">
        <f t="shared" si="104"/>
        <v/>
      </c>
      <c r="AI91" s="148" t="str">
        <f t="shared" ref="AI91:BN91" si="105">IF(ISNUMBER(outYear),AI81-IF(ibi_fed_amount_tax_fed="x",ibi_fed_amount,0)+IF(inStateIBIAmtTaxableFed="x",inStateIBIAmt,0)+IF(inUtilityIBIAmtTaxableFed="x",inUtilityIBIAmt,0)+IF(inOtherIBIAmtTaxableFed="x",inOtherIBIAmt,0)+IF(ibi_fed_percent_tax_fed="x",outFedFixed,0)+IF(inStateIBITaxableFed="x",outStateFixed,0)+IF(inUtilityIBITaxableFed="x",outUtilityFixed,0)+IF(inOtherIBITaxableFed="x",outOtherFixed,0)+IF(cbi_fed_tax_fed="x",outFedBuyDown,0)+IF(inStateCBITaxableFed="x",outStateBuyDown,0)+IF(inUtilityCBITaxableFed="x",outUtilityBuyDown,0)+IF(inOtherCBITaxableFed="x",outOtherBuyDown,0)+IF(inFedPBITaxableFed="x",outFedPBILineItem,0)+IF(inStatePBITaxableFed="x",outStatePBILineItem,0)+IF(inUtilityPBITaxableFed="x",outUtilityPBILineItem,0)+IF(inOtherPBITaxableFed="x",outOtherPBILineItem,0)-AI90,"")</f>
        <v/>
      </c>
      <c r="AJ91" s="148" t="str">
        <f t="shared" si="105"/>
        <v/>
      </c>
      <c r="AK91" s="148" t="str">
        <f t="shared" si="105"/>
        <v/>
      </c>
      <c r="AL91" s="148" t="str">
        <f t="shared" si="105"/>
        <v/>
      </c>
      <c r="AM91" s="148" t="str">
        <f t="shared" si="105"/>
        <v/>
      </c>
      <c r="AN91" s="148" t="str">
        <f t="shared" si="105"/>
        <v/>
      </c>
      <c r="AO91" s="148" t="str">
        <f t="shared" si="105"/>
        <v/>
      </c>
      <c r="AP91" s="148" t="str">
        <f t="shared" si="105"/>
        <v/>
      </c>
      <c r="AQ91" s="148" t="str">
        <f t="shared" si="105"/>
        <v/>
      </c>
      <c r="AR91" s="148" t="str">
        <f t="shared" si="105"/>
        <v/>
      </c>
      <c r="AS91" s="148" t="str">
        <f t="shared" si="105"/>
        <v/>
      </c>
      <c r="AT91" s="148" t="str">
        <f t="shared" si="105"/>
        <v/>
      </c>
      <c r="AU91" s="148" t="str">
        <f t="shared" si="105"/>
        <v/>
      </c>
      <c r="AV91" s="148" t="str">
        <f t="shared" si="105"/>
        <v/>
      </c>
      <c r="AW91" s="148" t="str">
        <f t="shared" si="105"/>
        <v/>
      </c>
      <c r="AX91" s="148" t="str">
        <f t="shared" si="105"/>
        <v/>
      </c>
      <c r="AY91" s="148" t="str">
        <f t="shared" si="105"/>
        <v/>
      </c>
      <c r="AZ91" s="148" t="str">
        <f t="shared" si="105"/>
        <v/>
      </c>
      <c r="BA91" s="148" t="str">
        <f t="shared" si="105"/>
        <v/>
      </c>
      <c r="BB91" s="148" t="str">
        <f t="shared" si="105"/>
        <v/>
      </c>
      <c r="BC91" s="148" t="str">
        <f t="shared" si="105"/>
        <v/>
      </c>
      <c r="BD91" s="148" t="str">
        <f t="shared" si="105"/>
        <v/>
      </c>
      <c r="BE91" s="148" t="str">
        <f t="shared" si="105"/>
        <v/>
      </c>
      <c r="BF91" s="148" t="str">
        <f t="shared" si="105"/>
        <v/>
      </c>
      <c r="BG91" s="148" t="str">
        <f t="shared" si="105"/>
        <v/>
      </c>
      <c r="BH91" s="148" t="str">
        <f t="shared" si="105"/>
        <v/>
      </c>
      <c r="BI91" s="148" t="str">
        <f t="shared" si="105"/>
        <v/>
      </c>
      <c r="BJ91" s="148" t="str">
        <f t="shared" si="105"/>
        <v/>
      </c>
      <c r="BK91" s="148" t="str">
        <f t="shared" si="105"/>
        <v/>
      </c>
      <c r="BL91" s="148" t="str">
        <f t="shared" si="105"/>
        <v/>
      </c>
      <c r="BM91" s="148" t="str">
        <f t="shared" si="105"/>
        <v/>
      </c>
      <c r="BN91" s="148" t="str">
        <f t="shared" si="105"/>
        <v/>
      </c>
      <c r="BO91" s="148" t="str">
        <f t="shared" ref="BO91:CT91" si="106">IF(ISNUMBER(outYear),BO81-IF(ibi_fed_amount_tax_fed="x",ibi_fed_amount,0)+IF(inStateIBIAmtTaxableFed="x",inStateIBIAmt,0)+IF(inUtilityIBIAmtTaxableFed="x",inUtilityIBIAmt,0)+IF(inOtherIBIAmtTaxableFed="x",inOtherIBIAmt,0)+IF(ibi_fed_percent_tax_fed="x",outFedFixed,0)+IF(inStateIBITaxableFed="x",outStateFixed,0)+IF(inUtilityIBITaxableFed="x",outUtilityFixed,0)+IF(inOtherIBITaxableFed="x",outOtherFixed,0)+IF(cbi_fed_tax_fed="x",outFedBuyDown,0)+IF(inStateCBITaxableFed="x",outStateBuyDown,0)+IF(inUtilityCBITaxableFed="x",outUtilityBuyDown,0)+IF(inOtherCBITaxableFed="x",outOtherBuyDown,0)+IF(inFedPBITaxableFed="x",outFedPBILineItem,0)+IF(inStatePBITaxableFed="x",outStatePBILineItem,0)+IF(inUtilityPBITaxableFed="x",outUtilityPBILineItem,0)+IF(inOtherPBITaxableFed="x",outOtherPBILineItem,0)-BO90,"")</f>
        <v/>
      </c>
      <c r="BP91" s="148" t="str">
        <f t="shared" si="106"/>
        <v/>
      </c>
      <c r="BQ91" s="148" t="str">
        <f t="shared" si="106"/>
        <v/>
      </c>
      <c r="BR91" s="148" t="str">
        <f t="shared" si="106"/>
        <v/>
      </c>
      <c r="BS91" s="148" t="str">
        <f t="shared" si="106"/>
        <v/>
      </c>
      <c r="BT91" s="148" t="str">
        <f t="shared" si="106"/>
        <v/>
      </c>
      <c r="BU91" s="148" t="str">
        <f t="shared" si="106"/>
        <v/>
      </c>
      <c r="BV91" s="148" t="str">
        <f t="shared" si="106"/>
        <v/>
      </c>
      <c r="BW91" s="148" t="str">
        <f t="shared" si="106"/>
        <v/>
      </c>
      <c r="BX91" s="148" t="str">
        <f t="shared" si="106"/>
        <v/>
      </c>
      <c r="BY91" s="148" t="str">
        <f t="shared" si="106"/>
        <v/>
      </c>
      <c r="BZ91" s="148" t="str">
        <f t="shared" si="106"/>
        <v/>
      </c>
      <c r="CA91" s="148" t="str">
        <f t="shared" si="106"/>
        <v/>
      </c>
      <c r="CB91" s="148" t="str">
        <f t="shared" si="106"/>
        <v/>
      </c>
      <c r="CC91" s="148" t="str">
        <f t="shared" si="106"/>
        <v/>
      </c>
      <c r="CD91" s="148" t="str">
        <f t="shared" si="106"/>
        <v/>
      </c>
      <c r="CE91" s="148" t="str">
        <f t="shared" si="106"/>
        <v/>
      </c>
      <c r="CF91" s="148" t="str">
        <f t="shared" si="106"/>
        <v/>
      </c>
      <c r="CG91" s="148" t="str">
        <f t="shared" si="106"/>
        <v/>
      </c>
      <c r="CH91" s="148" t="str">
        <f t="shared" si="106"/>
        <v/>
      </c>
      <c r="CI91" s="148" t="str">
        <f t="shared" si="106"/>
        <v/>
      </c>
      <c r="CJ91" s="148" t="str">
        <f t="shared" si="106"/>
        <v/>
      </c>
      <c r="CK91" s="148" t="str">
        <f t="shared" si="106"/>
        <v/>
      </c>
      <c r="CL91" s="148" t="str">
        <f t="shared" si="106"/>
        <v/>
      </c>
      <c r="CM91" s="148" t="str">
        <f t="shared" si="106"/>
        <v/>
      </c>
      <c r="CN91" s="148" t="str">
        <f t="shared" si="106"/>
        <v/>
      </c>
      <c r="CO91" s="148" t="str">
        <f t="shared" si="106"/>
        <v/>
      </c>
      <c r="CP91" s="148" t="str">
        <f t="shared" si="106"/>
        <v/>
      </c>
      <c r="CQ91" s="148" t="str">
        <f t="shared" si="106"/>
        <v/>
      </c>
      <c r="CR91" s="148" t="str">
        <f t="shared" si="106"/>
        <v/>
      </c>
      <c r="CS91" s="148" t="str">
        <f t="shared" si="106"/>
        <v/>
      </c>
      <c r="CT91" s="148" t="str">
        <f t="shared" si="106"/>
        <v/>
      </c>
      <c r="CU91" s="148" t="str">
        <f t="shared" ref="CU91:CX91" si="107">IF(ISNUMBER(outYear),CU81-IF(ibi_fed_amount_tax_fed="x",ibi_fed_amount,0)+IF(inStateIBIAmtTaxableFed="x",inStateIBIAmt,0)+IF(inUtilityIBIAmtTaxableFed="x",inUtilityIBIAmt,0)+IF(inOtherIBIAmtTaxableFed="x",inOtherIBIAmt,0)+IF(ibi_fed_percent_tax_fed="x",outFedFixed,0)+IF(inStateIBITaxableFed="x",outStateFixed,0)+IF(inUtilityIBITaxableFed="x",outUtilityFixed,0)+IF(inOtherIBITaxableFed="x",outOtherFixed,0)+IF(cbi_fed_tax_fed="x",outFedBuyDown,0)+IF(inStateCBITaxableFed="x",outStateBuyDown,0)+IF(inUtilityCBITaxableFed="x",outUtilityBuyDown,0)+IF(inOtherCBITaxableFed="x",outOtherBuyDown,0)+IF(inFedPBITaxableFed="x",outFedPBILineItem,0)+IF(inStatePBITaxableFed="x",outStatePBILineItem,0)+IF(inUtilityPBITaxableFed="x",outUtilityPBILineItem,0)+IF(inOtherPBITaxableFed="x",outOtherPBILineItem,0)-CU90,"")</f>
        <v/>
      </c>
      <c r="CV91" s="148" t="str">
        <f t="shared" si="107"/>
        <v/>
      </c>
      <c r="CW91" s="148" t="str">
        <f t="shared" si="107"/>
        <v/>
      </c>
      <c r="CX91" s="148" t="str">
        <f t="shared" si="107"/>
        <v/>
      </c>
    </row>
    <row r="92" spans="1:102" x14ac:dyDescent="0.2">
      <c r="A92" s="132" t="s">
        <v>14</v>
      </c>
      <c r="B92" s="35"/>
      <c r="C92" s="148">
        <f>IF(ISNUMBER(outYear),+C91*federal_tax_rate,"")</f>
        <v>-410.20000000000005</v>
      </c>
      <c r="D92" s="148">
        <f t="shared" ref="D92:AH92" si="108">IF(ISNUMBER(outYear),+D91*federal_tax_rate,"")</f>
        <v>-700.00000000000011</v>
      </c>
      <c r="E92" s="148">
        <f t="shared" si="108"/>
        <v>-700.00000000000011</v>
      </c>
      <c r="F92" s="148">
        <f t="shared" si="108"/>
        <v>-700.00000000000011</v>
      </c>
      <c r="G92" s="148">
        <f t="shared" si="108"/>
        <v>-700.00000000000011</v>
      </c>
      <c r="H92" s="148">
        <f t="shared" si="108"/>
        <v>-700.00000000000011</v>
      </c>
      <c r="I92" s="148">
        <f t="shared" si="108"/>
        <v>-700.00000000000011</v>
      </c>
      <c r="J92" s="148">
        <f t="shared" si="108"/>
        <v>-700.00000000000011</v>
      </c>
      <c r="K92" s="148">
        <f t="shared" si="108"/>
        <v>-700.00000000000011</v>
      </c>
      <c r="L92" s="148">
        <f t="shared" si="108"/>
        <v>-700.00000000000011</v>
      </c>
      <c r="M92" s="148">
        <f t="shared" si="108"/>
        <v>-700.00000000000011</v>
      </c>
      <c r="N92" s="148">
        <f t="shared" si="108"/>
        <v>-700.00000000000011</v>
      </c>
      <c r="O92" s="148">
        <f t="shared" si="108"/>
        <v>-700.00000000000011</v>
      </c>
      <c r="P92" s="148">
        <f t="shared" si="108"/>
        <v>-700.00000000000011</v>
      </c>
      <c r="Q92" s="148">
        <f t="shared" si="108"/>
        <v>-700.00000000000011</v>
      </c>
      <c r="R92" s="148">
        <f t="shared" si="108"/>
        <v>-700.00000000000011</v>
      </c>
      <c r="S92" s="148">
        <f t="shared" si="108"/>
        <v>-700.00000000000011</v>
      </c>
      <c r="T92" s="148">
        <f t="shared" si="108"/>
        <v>-700.00000000000011</v>
      </c>
      <c r="U92" s="148">
        <f t="shared" si="108"/>
        <v>-700.00000000000011</v>
      </c>
      <c r="V92" s="148">
        <f t="shared" si="108"/>
        <v>-700.00000000000011</v>
      </c>
      <c r="W92" s="148">
        <f t="shared" si="108"/>
        <v>-700.00000000000011</v>
      </c>
      <c r="X92" s="148">
        <f t="shared" si="108"/>
        <v>-700.00000000000011</v>
      </c>
      <c r="Y92" s="148">
        <f t="shared" si="108"/>
        <v>-700.00000000000011</v>
      </c>
      <c r="Z92" s="148">
        <f t="shared" si="108"/>
        <v>-700.00000000000011</v>
      </c>
      <c r="AA92" s="148">
        <f t="shared" si="108"/>
        <v>-700.00000000000011</v>
      </c>
      <c r="AB92" s="148" t="str">
        <f t="shared" si="108"/>
        <v/>
      </c>
      <c r="AC92" s="148" t="str">
        <f t="shared" si="108"/>
        <v/>
      </c>
      <c r="AD92" s="148" t="str">
        <f t="shared" si="108"/>
        <v/>
      </c>
      <c r="AE92" s="148" t="str">
        <f t="shared" si="108"/>
        <v/>
      </c>
      <c r="AF92" s="148" t="str">
        <f t="shared" si="108"/>
        <v/>
      </c>
      <c r="AG92" s="148" t="str">
        <f t="shared" si="108"/>
        <v/>
      </c>
      <c r="AH92" s="148" t="str">
        <f t="shared" si="108"/>
        <v/>
      </c>
      <c r="AI92" s="148" t="str">
        <f t="shared" ref="AI92:BN92" si="109">IF(ISNUMBER(outYear),+AI91*federal_tax_rate,"")</f>
        <v/>
      </c>
      <c r="AJ92" s="148" t="str">
        <f t="shared" si="109"/>
        <v/>
      </c>
      <c r="AK92" s="148" t="str">
        <f t="shared" si="109"/>
        <v/>
      </c>
      <c r="AL92" s="148" t="str">
        <f t="shared" si="109"/>
        <v/>
      </c>
      <c r="AM92" s="148" t="str">
        <f t="shared" si="109"/>
        <v/>
      </c>
      <c r="AN92" s="148" t="str">
        <f t="shared" si="109"/>
        <v/>
      </c>
      <c r="AO92" s="148" t="str">
        <f t="shared" si="109"/>
        <v/>
      </c>
      <c r="AP92" s="148" t="str">
        <f t="shared" si="109"/>
        <v/>
      </c>
      <c r="AQ92" s="148" t="str">
        <f t="shared" si="109"/>
        <v/>
      </c>
      <c r="AR92" s="148" t="str">
        <f t="shared" si="109"/>
        <v/>
      </c>
      <c r="AS92" s="148" t="str">
        <f t="shared" si="109"/>
        <v/>
      </c>
      <c r="AT92" s="148" t="str">
        <f t="shared" si="109"/>
        <v/>
      </c>
      <c r="AU92" s="148" t="str">
        <f t="shared" si="109"/>
        <v/>
      </c>
      <c r="AV92" s="148" t="str">
        <f t="shared" si="109"/>
        <v/>
      </c>
      <c r="AW92" s="148" t="str">
        <f t="shared" si="109"/>
        <v/>
      </c>
      <c r="AX92" s="148" t="str">
        <f t="shared" si="109"/>
        <v/>
      </c>
      <c r="AY92" s="148" t="str">
        <f t="shared" si="109"/>
        <v/>
      </c>
      <c r="AZ92" s="148" t="str">
        <f t="shared" si="109"/>
        <v/>
      </c>
      <c r="BA92" s="148" t="str">
        <f t="shared" si="109"/>
        <v/>
      </c>
      <c r="BB92" s="148" t="str">
        <f t="shared" si="109"/>
        <v/>
      </c>
      <c r="BC92" s="148" t="str">
        <f t="shared" si="109"/>
        <v/>
      </c>
      <c r="BD92" s="148" t="str">
        <f t="shared" si="109"/>
        <v/>
      </c>
      <c r="BE92" s="148" t="str">
        <f t="shared" si="109"/>
        <v/>
      </c>
      <c r="BF92" s="148" t="str">
        <f t="shared" si="109"/>
        <v/>
      </c>
      <c r="BG92" s="148" t="str">
        <f t="shared" si="109"/>
        <v/>
      </c>
      <c r="BH92" s="148" t="str">
        <f t="shared" si="109"/>
        <v/>
      </c>
      <c r="BI92" s="148" t="str">
        <f t="shared" si="109"/>
        <v/>
      </c>
      <c r="BJ92" s="148" t="str">
        <f t="shared" si="109"/>
        <v/>
      </c>
      <c r="BK92" s="148" t="str">
        <f t="shared" si="109"/>
        <v/>
      </c>
      <c r="BL92" s="148" t="str">
        <f t="shared" si="109"/>
        <v/>
      </c>
      <c r="BM92" s="148" t="str">
        <f t="shared" si="109"/>
        <v/>
      </c>
      <c r="BN92" s="148" t="str">
        <f t="shared" si="109"/>
        <v/>
      </c>
      <c r="BO92" s="148" t="str">
        <f t="shared" ref="BO92:CT92" si="110">IF(ISNUMBER(outYear),+BO91*federal_tax_rate,"")</f>
        <v/>
      </c>
      <c r="BP92" s="148" t="str">
        <f t="shared" si="110"/>
        <v/>
      </c>
      <c r="BQ92" s="148" t="str">
        <f t="shared" si="110"/>
        <v/>
      </c>
      <c r="BR92" s="148" t="str">
        <f t="shared" si="110"/>
        <v/>
      </c>
      <c r="BS92" s="148" t="str">
        <f t="shared" si="110"/>
        <v/>
      </c>
      <c r="BT92" s="148" t="str">
        <f t="shared" si="110"/>
        <v/>
      </c>
      <c r="BU92" s="148" t="str">
        <f t="shared" si="110"/>
        <v/>
      </c>
      <c r="BV92" s="148" t="str">
        <f t="shared" si="110"/>
        <v/>
      </c>
      <c r="BW92" s="148" t="str">
        <f t="shared" si="110"/>
        <v/>
      </c>
      <c r="BX92" s="148" t="str">
        <f t="shared" si="110"/>
        <v/>
      </c>
      <c r="BY92" s="148" t="str">
        <f t="shared" si="110"/>
        <v/>
      </c>
      <c r="BZ92" s="148" t="str">
        <f t="shared" si="110"/>
        <v/>
      </c>
      <c r="CA92" s="148" t="str">
        <f t="shared" si="110"/>
        <v/>
      </c>
      <c r="CB92" s="148" t="str">
        <f t="shared" si="110"/>
        <v/>
      </c>
      <c r="CC92" s="148" t="str">
        <f t="shared" si="110"/>
        <v/>
      </c>
      <c r="CD92" s="148" t="str">
        <f t="shared" si="110"/>
        <v/>
      </c>
      <c r="CE92" s="148" t="str">
        <f t="shared" si="110"/>
        <v/>
      </c>
      <c r="CF92" s="148" t="str">
        <f t="shared" si="110"/>
        <v/>
      </c>
      <c r="CG92" s="148" t="str">
        <f t="shared" si="110"/>
        <v/>
      </c>
      <c r="CH92" s="148" t="str">
        <f t="shared" si="110"/>
        <v/>
      </c>
      <c r="CI92" s="148" t="str">
        <f t="shared" si="110"/>
        <v/>
      </c>
      <c r="CJ92" s="148" t="str">
        <f t="shared" si="110"/>
        <v/>
      </c>
      <c r="CK92" s="148" t="str">
        <f t="shared" si="110"/>
        <v/>
      </c>
      <c r="CL92" s="148" t="str">
        <f t="shared" si="110"/>
        <v/>
      </c>
      <c r="CM92" s="148" t="str">
        <f t="shared" si="110"/>
        <v/>
      </c>
      <c r="CN92" s="148" t="str">
        <f t="shared" si="110"/>
        <v/>
      </c>
      <c r="CO92" s="148" t="str">
        <f t="shared" si="110"/>
        <v/>
      </c>
      <c r="CP92" s="148" t="str">
        <f t="shared" si="110"/>
        <v/>
      </c>
      <c r="CQ92" s="148" t="str">
        <f t="shared" si="110"/>
        <v/>
      </c>
      <c r="CR92" s="148" t="str">
        <f t="shared" si="110"/>
        <v/>
      </c>
      <c r="CS92" s="148" t="str">
        <f t="shared" si="110"/>
        <v/>
      </c>
      <c r="CT92" s="148" t="str">
        <f t="shared" si="110"/>
        <v/>
      </c>
      <c r="CU92" s="148" t="str">
        <f>IF(ISNUMBER(outYear),+CU91*federal_tax_rate,"")</f>
        <v/>
      </c>
      <c r="CV92" s="148" t="str">
        <f>IF(ISNUMBER(outYear),+CV91*federal_tax_rate,"")</f>
        <v/>
      </c>
      <c r="CW92" s="148" t="str">
        <f>IF(ISNUMBER(outYear),+CW91*federal_tax_rate,"")</f>
        <v/>
      </c>
      <c r="CX92" s="148" t="str">
        <f>IF(ISNUMBER(outYear),+CX91*federal_tax_rate,"")</f>
        <v/>
      </c>
    </row>
    <row r="93" spans="1:102" x14ac:dyDescent="0.2">
      <c r="A93" s="132" t="s">
        <v>15</v>
      </c>
      <c r="B93" s="35"/>
      <c r="C93" s="148">
        <f t="shared" ref="C93:AH93" si="111">IF(ISNUMBER(outYear),IF(outYear&lt;=inFedPTCTerm,ROUND(inFedPTC*1000*(1+inFedPTCEsc/100)^(outYear-1),0)*outOutput/1000,0),"")</f>
        <v>0</v>
      </c>
      <c r="D93" s="148">
        <f t="shared" si="111"/>
        <v>0</v>
      </c>
      <c r="E93" s="148">
        <f t="shared" si="111"/>
        <v>0</v>
      </c>
      <c r="F93" s="148">
        <f t="shared" si="111"/>
        <v>0</v>
      </c>
      <c r="G93" s="148">
        <f t="shared" si="111"/>
        <v>0</v>
      </c>
      <c r="H93" s="148">
        <f t="shared" si="111"/>
        <v>0</v>
      </c>
      <c r="I93" s="148">
        <f t="shared" si="111"/>
        <v>0</v>
      </c>
      <c r="J93" s="148">
        <f t="shared" si="111"/>
        <v>0</v>
      </c>
      <c r="K93" s="148">
        <f t="shared" si="111"/>
        <v>0</v>
      </c>
      <c r="L93" s="148">
        <f t="shared" si="111"/>
        <v>0</v>
      </c>
      <c r="M93" s="148">
        <f t="shared" si="111"/>
        <v>0</v>
      </c>
      <c r="N93" s="148">
        <f t="shared" si="111"/>
        <v>0</v>
      </c>
      <c r="O93" s="148">
        <f t="shared" si="111"/>
        <v>0</v>
      </c>
      <c r="P93" s="148">
        <f t="shared" si="111"/>
        <v>0</v>
      </c>
      <c r="Q93" s="148">
        <f t="shared" si="111"/>
        <v>0</v>
      </c>
      <c r="R93" s="148">
        <f t="shared" si="111"/>
        <v>0</v>
      </c>
      <c r="S93" s="148">
        <f t="shared" si="111"/>
        <v>0</v>
      </c>
      <c r="T93" s="148">
        <f t="shared" si="111"/>
        <v>0</v>
      </c>
      <c r="U93" s="148">
        <f t="shared" si="111"/>
        <v>0</v>
      </c>
      <c r="V93" s="148">
        <f t="shared" si="111"/>
        <v>0</v>
      </c>
      <c r="W93" s="148">
        <f t="shared" si="111"/>
        <v>0</v>
      </c>
      <c r="X93" s="148">
        <f t="shared" si="111"/>
        <v>0</v>
      </c>
      <c r="Y93" s="148">
        <f t="shared" si="111"/>
        <v>0</v>
      </c>
      <c r="Z93" s="148">
        <f t="shared" si="111"/>
        <v>0</v>
      </c>
      <c r="AA93" s="148">
        <f t="shared" si="111"/>
        <v>0</v>
      </c>
      <c r="AB93" s="148" t="str">
        <f t="shared" si="111"/>
        <v/>
      </c>
      <c r="AC93" s="148" t="str">
        <f t="shared" si="111"/>
        <v/>
      </c>
      <c r="AD93" s="148" t="str">
        <f t="shared" si="111"/>
        <v/>
      </c>
      <c r="AE93" s="148" t="str">
        <f t="shared" si="111"/>
        <v/>
      </c>
      <c r="AF93" s="148" t="str">
        <f t="shared" si="111"/>
        <v/>
      </c>
      <c r="AG93" s="148" t="str">
        <f t="shared" si="111"/>
        <v/>
      </c>
      <c r="AH93" s="148" t="str">
        <f t="shared" si="111"/>
        <v/>
      </c>
      <c r="AI93" s="148" t="str">
        <f t="shared" ref="AI93:BN93" si="112">IF(ISNUMBER(outYear),IF(outYear&lt;=inFedPTCTerm,ROUND(inFedPTC*1000*(1+inFedPTCEsc/100)^(outYear-1),0)*outOutput/1000,0),"")</f>
        <v/>
      </c>
      <c r="AJ93" s="148" t="str">
        <f t="shared" si="112"/>
        <v/>
      </c>
      <c r="AK93" s="148" t="str">
        <f t="shared" si="112"/>
        <v/>
      </c>
      <c r="AL93" s="148" t="str">
        <f t="shared" si="112"/>
        <v/>
      </c>
      <c r="AM93" s="148" t="str">
        <f t="shared" si="112"/>
        <v/>
      </c>
      <c r="AN93" s="148" t="str">
        <f t="shared" si="112"/>
        <v/>
      </c>
      <c r="AO93" s="148" t="str">
        <f t="shared" si="112"/>
        <v/>
      </c>
      <c r="AP93" s="148" t="str">
        <f t="shared" si="112"/>
        <v/>
      </c>
      <c r="AQ93" s="148" t="str">
        <f t="shared" si="112"/>
        <v/>
      </c>
      <c r="AR93" s="148" t="str">
        <f t="shared" si="112"/>
        <v/>
      </c>
      <c r="AS93" s="148" t="str">
        <f t="shared" si="112"/>
        <v/>
      </c>
      <c r="AT93" s="148" t="str">
        <f t="shared" si="112"/>
        <v/>
      </c>
      <c r="AU93" s="148" t="str">
        <f t="shared" si="112"/>
        <v/>
      </c>
      <c r="AV93" s="148" t="str">
        <f t="shared" si="112"/>
        <v/>
      </c>
      <c r="AW93" s="148" t="str">
        <f t="shared" si="112"/>
        <v/>
      </c>
      <c r="AX93" s="148" t="str">
        <f t="shared" si="112"/>
        <v/>
      </c>
      <c r="AY93" s="148" t="str">
        <f t="shared" si="112"/>
        <v/>
      </c>
      <c r="AZ93" s="148" t="str">
        <f t="shared" si="112"/>
        <v/>
      </c>
      <c r="BA93" s="148" t="str">
        <f t="shared" si="112"/>
        <v/>
      </c>
      <c r="BB93" s="148" t="str">
        <f t="shared" si="112"/>
        <v/>
      </c>
      <c r="BC93" s="148" t="str">
        <f t="shared" si="112"/>
        <v/>
      </c>
      <c r="BD93" s="148" t="str">
        <f t="shared" si="112"/>
        <v/>
      </c>
      <c r="BE93" s="148" t="str">
        <f t="shared" si="112"/>
        <v/>
      </c>
      <c r="BF93" s="148" t="str">
        <f t="shared" si="112"/>
        <v/>
      </c>
      <c r="BG93" s="148" t="str">
        <f t="shared" si="112"/>
        <v/>
      </c>
      <c r="BH93" s="148" t="str">
        <f t="shared" si="112"/>
        <v/>
      </c>
      <c r="BI93" s="148" t="str">
        <f t="shared" si="112"/>
        <v/>
      </c>
      <c r="BJ93" s="148" t="str">
        <f t="shared" si="112"/>
        <v/>
      </c>
      <c r="BK93" s="148" t="str">
        <f t="shared" si="112"/>
        <v/>
      </c>
      <c r="BL93" s="148" t="str">
        <f t="shared" si="112"/>
        <v/>
      </c>
      <c r="BM93" s="148" t="str">
        <f t="shared" si="112"/>
        <v/>
      </c>
      <c r="BN93" s="148" t="str">
        <f t="shared" si="112"/>
        <v/>
      </c>
      <c r="BO93" s="148" t="str">
        <f t="shared" ref="BO93:CX93" si="113">IF(ISNUMBER(outYear),IF(outYear&lt;=inFedPTCTerm,ROUND(inFedPTC*1000*(1+inFedPTCEsc/100)^(outYear-1),0)*outOutput/1000,0),"")</f>
        <v/>
      </c>
      <c r="BP93" s="148" t="str">
        <f t="shared" si="113"/>
        <v/>
      </c>
      <c r="BQ93" s="148" t="str">
        <f t="shared" si="113"/>
        <v/>
      </c>
      <c r="BR93" s="148" t="str">
        <f t="shared" si="113"/>
        <v/>
      </c>
      <c r="BS93" s="148" t="str">
        <f t="shared" si="113"/>
        <v/>
      </c>
      <c r="BT93" s="148" t="str">
        <f t="shared" si="113"/>
        <v/>
      </c>
      <c r="BU93" s="148" t="str">
        <f t="shared" si="113"/>
        <v/>
      </c>
      <c r="BV93" s="148" t="str">
        <f t="shared" si="113"/>
        <v/>
      </c>
      <c r="BW93" s="148" t="str">
        <f t="shared" si="113"/>
        <v/>
      </c>
      <c r="BX93" s="148" t="str">
        <f t="shared" si="113"/>
        <v/>
      </c>
      <c r="BY93" s="148" t="str">
        <f t="shared" si="113"/>
        <v/>
      </c>
      <c r="BZ93" s="148" t="str">
        <f t="shared" si="113"/>
        <v/>
      </c>
      <c r="CA93" s="148" t="str">
        <f t="shared" si="113"/>
        <v/>
      </c>
      <c r="CB93" s="148" t="str">
        <f t="shared" si="113"/>
        <v/>
      </c>
      <c r="CC93" s="148" t="str">
        <f t="shared" si="113"/>
        <v/>
      </c>
      <c r="CD93" s="148" t="str">
        <f t="shared" si="113"/>
        <v/>
      </c>
      <c r="CE93" s="148" t="str">
        <f t="shared" si="113"/>
        <v/>
      </c>
      <c r="CF93" s="148" t="str">
        <f t="shared" si="113"/>
        <v/>
      </c>
      <c r="CG93" s="148" t="str">
        <f t="shared" si="113"/>
        <v/>
      </c>
      <c r="CH93" s="148" t="str">
        <f t="shared" si="113"/>
        <v/>
      </c>
      <c r="CI93" s="148" t="str">
        <f t="shared" si="113"/>
        <v/>
      </c>
      <c r="CJ93" s="148" t="str">
        <f t="shared" si="113"/>
        <v/>
      </c>
      <c r="CK93" s="148" t="str">
        <f t="shared" si="113"/>
        <v/>
      </c>
      <c r="CL93" s="148" t="str">
        <f t="shared" si="113"/>
        <v/>
      </c>
      <c r="CM93" s="148" t="str">
        <f t="shared" si="113"/>
        <v/>
      </c>
      <c r="CN93" s="148" t="str">
        <f t="shared" si="113"/>
        <v/>
      </c>
      <c r="CO93" s="148" t="str">
        <f t="shared" si="113"/>
        <v/>
      </c>
      <c r="CP93" s="148" t="str">
        <f t="shared" si="113"/>
        <v/>
      </c>
      <c r="CQ93" s="148" t="str">
        <f t="shared" si="113"/>
        <v/>
      </c>
      <c r="CR93" s="148" t="str">
        <f t="shared" si="113"/>
        <v/>
      </c>
      <c r="CS93" s="148" t="str">
        <f t="shared" si="113"/>
        <v/>
      </c>
      <c r="CT93" s="148" t="str">
        <f t="shared" si="113"/>
        <v/>
      </c>
      <c r="CU93" s="148" t="str">
        <f t="shared" si="113"/>
        <v/>
      </c>
      <c r="CV93" s="148" t="str">
        <f t="shared" si="113"/>
        <v/>
      </c>
      <c r="CW93" s="148" t="str">
        <f t="shared" si="113"/>
        <v/>
      </c>
      <c r="CX93" s="148" t="str">
        <f t="shared" si="113"/>
        <v/>
      </c>
    </row>
    <row r="94" spans="1:102" x14ac:dyDescent="0.2">
      <c r="A94" s="132" t="s">
        <v>16</v>
      </c>
      <c r="B94" s="35"/>
      <c r="C94" s="148">
        <f>IF(ISNUMBER(outYear),outFedITCAmount+itc_fed_amount,"")</f>
        <v>0</v>
      </c>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c r="BH94" s="148"/>
      <c r="BI94" s="148"/>
      <c r="BJ94" s="148"/>
      <c r="BK94" s="148"/>
      <c r="BL94" s="148"/>
      <c r="BM94" s="148"/>
      <c r="BN94" s="148"/>
      <c r="BO94" s="148"/>
      <c r="BP94" s="148"/>
      <c r="BQ94" s="148"/>
      <c r="BR94" s="148"/>
      <c r="BS94" s="148"/>
      <c r="BT94" s="148"/>
      <c r="BU94" s="148"/>
      <c r="BV94" s="148"/>
      <c r="BW94" s="148"/>
      <c r="BX94" s="148"/>
      <c r="BY94" s="148"/>
      <c r="BZ94" s="148"/>
      <c r="CA94" s="148"/>
      <c r="CB94" s="148"/>
      <c r="CC94" s="148"/>
      <c r="CD94" s="148"/>
      <c r="CE94" s="148"/>
      <c r="CF94" s="148"/>
      <c r="CG94" s="148"/>
      <c r="CH94" s="148"/>
      <c r="CI94" s="148"/>
      <c r="CJ94" s="148"/>
      <c r="CK94" s="148"/>
      <c r="CL94" s="148"/>
      <c r="CM94" s="148"/>
      <c r="CN94" s="148"/>
      <c r="CO94" s="148"/>
      <c r="CP94" s="148"/>
      <c r="CQ94" s="148"/>
      <c r="CR94" s="148"/>
      <c r="CS94" s="148"/>
      <c r="CT94" s="148"/>
      <c r="CU94" s="148"/>
      <c r="CV94" s="148"/>
      <c r="CW94" s="148"/>
      <c r="CX94" s="148"/>
    </row>
    <row r="95" spans="1:102" x14ac:dyDescent="0.2">
      <c r="A95" s="135" t="s">
        <v>180</v>
      </c>
      <c r="B95" s="133"/>
      <c r="C95" s="149">
        <f>IF(ISNUMBER(outYear),+C93+C94-C92,"")</f>
        <v>410.20000000000005</v>
      </c>
      <c r="D95" s="149">
        <f t="shared" ref="D95:AH95" si="114">IF(ISNUMBER(outYear),+D93+D94-D92,"")</f>
        <v>700.00000000000011</v>
      </c>
      <c r="E95" s="149">
        <f t="shared" si="114"/>
        <v>700.00000000000011</v>
      </c>
      <c r="F95" s="149">
        <f t="shared" si="114"/>
        <v>700.00000000000011</v>
      </c>
      <c r="G95" s="149">
        <f t="shared" si="114"/>
        <v>700.00000000000011</v>
      </c>
      <c r="H95" s="149">
        <f t="shared" si="114"/>
        <v>700.00000000000011</v>
      </c>
      <c r="I95" s="149">
        <f t="shared" si="114"/>
        <v>700.00000000000011</v>
      </c>
      <c r="J95" s="149">
        <f t="shared" si="114"/>
        <v>700.00000000000011</v>
      </c>
      <c r="K95" s="149">
        <f t="shared" si="114"/>
        <v>700.00000000000011</v>
      </c>
      <c r="L95" s="149">
        <f t="shared" si="114"/>
        <v>700.00000000000011</v>
      </c>
      <c r="M95" s="149">
        <f t="shared" si="114"/>
        <v>700.00000000000011</v>
      </c>
      <c r="N95" s="149">
        <f t="shared" si="114"/>
        <v>700.00000000000011</v>
      </c>
      <c r="O95" s="149">
        <f t="shared" si="114"/>
        <v>700.00000000000011</v>
      </c>
      <c r="P95" s="149">
        <f t="shared" si="114"/>
        <v>700.00000000000011</v>
      </c>
      <c r="Q95" s="149">
        <f t="shared" si="114"/>
        <v>700.00000000000011</v>
      </c>
      <c r="R95" s="149">
        <f t="shared" si="114"/>
        <v>700.00000000000011</v>
      </c>
      <c r="S95" s="149">
        <f t="shared" si="114"/>
        <v>700.00000000000011</v>
      </c>
      <c r="T95" s="149">
        <f t="shared" si="114"/>
        <v>700.00000000000011</v>
      </c>
      <c r="U95" s="149">
        <f t="shared" si="114"/>
        <v>700.00000000000011</v>
      </c>
      <c r="V95" s="149">
        <f t="shared" si="114"/>
        <v>700.00000000000011</v>
      </c>
      <c r="W95" s="149">
        <f t="shared" si="114"/>
        <v>700.00000000000011</v>
      </c>
      <c r="X95" s="149">
        <f t="shared" si="114"/>
        <v>700.00000000000011</v>
      </c>
      <c r="Y95" s="149">
        <f t="shared" si="114"/>
        <v>700.00000000000011</v>
      </c>
      <c r="Z95" s="149">
        <f t="shared" si="114"/>
        <v>700.00000000000011</v>
      </c>
      <c r="AA95" s="149">
        <f t="shared" si="114"/>
        <v>700.00000000000011</v>
      </c>
      <c r="AB95" s="149" t="str">
        <f t="shared" si="114"/>
        <v/>
      </c>
      <c r="AC95" s="149" t="str">
        <f t="shared" si="114"/>
        <v/>
      </c>
      <c r="AD95" s="149" t="str">
        <f t="shared" si="114"/>
        <v/>
      </c>
      <c r="AE95" s="149" t="str">
        <f t="shared" si="114"/>
        <v/>
      </c>
      <c r="AF95" s="149" t="str">
        <f t="shared" si="114"/>
        <v/>
      </c>
      <c r="AG95" s="149" t="str">
        <f t="shared" si="114"/>
        <v/>
      </c>
      <c r="AH95" s="149" t="str">
        <f t="shared" si="114"/>
        <v/>
      </c>
      <c r="AI95" s="149" t="str">
        <f t="shared" ref="AI95:BN95" si="115">IF(ISNUMBER(outYear),+AI93+AI94-AI92,"")</f>
        <v/>
      </c>
      <c r="AJ95" s="149" t="str">
        <f t="shared" si="115"/>
        <v/>
      </c>
      <c r="AK95" s="149" t="str">
        <f t="shared" si="115"/>
        <v/>
      </c>
      <c r="AL95" s="149" t="str">
        <f t="shared" si="115"/>
        <v/>
      </c>
      <c r="AM95" s="149" t="str">
        <f t="shared" si="115"/>
        <v/>
      </c>
      <c r="AN95" s="149" t="str">
        <f t="shared" si="115"/>
        <v/>
      </c>
      <c r="AO95" s="149" t="str">
        <f t="shared" si="115"/>
        <v/>
      </c>
      <c r="AP95" s="149" t="str">
        <f t="shared" si="115"/>
        <v/>
      </c>
      <c r="AQ95" s="149" t="str">
        <f t="shared" si="115"/>
        <v/>
      </c>
      <c r="AR95" s="149" t="str">
        <f t="shared" si="115"/>
        <v/>
      </c>
      <c r="AS95" s="149" t="str">
        <f t="shared" si="115"/>
        <v/>
      </c>
      <c r="AT95" s="149" t="str">
        <f t="shared" si="115"/>
        <v/>
      </c>
      <c r="AU95" s="149" t="str">
        <f t="shared" si="115"/>
        <v/>
      </c>
      <c r="AV95" s="149" t="str">
        <f t="shared" si="115"/>
        <v/>
      </c>
      <c r="AW95" s="149" t="str">
        <f t="shared" si="115"/>
        <v/>
      </c>
      <c r="AX95" s="149" t="str">
        <f t="shared" si="115"/>
        <v/>
      </c>
      <c r="AY95" s="149" t="str">
        <f t="shared" si="115"/>
        <v/>
      </c>
      <c r="AZ95" s="149" t="str">
        <f t="shared" si="115"/>
        <v/>
      </c>
      <c r="BA95" s="149" t="str">
        <f t="shared" si="115"/>
        <v/>
      </c>
      <c r="BB95" s="149" t="str">
        <f t="shared" si="115"/>
        <v/>
      </c>
      <c r="BC95" s="149" t="str">
        <f t="shared" si="115"/>
        <v/>
      </c>
      <c r="BD95" s="149" t="str">
        <f t="shared" si="115"/>
        <v/>
      </c>
      <c r="BE95" s="149" t="str">
        <f t="shared" si="115"/>
        <v/>
      </c>
      <c r="BF95" s="149" t="str">
        <f t="shared" si="115"/>
        <v/>
      </c>
      <c r="BG95" s="149" t="str">
        <f t="shared" si="115"/>
        <v/>
      </c>
      <c r="BH95" s="149" t="str">
        <f t="shared" si="115"/>
        <v/>
      </c>
      <c r="BI95" s="149" t="str">
        <f t="shared" si="115"/>
        <v/>
      </c>
      <c r="BJ95" s="149" t="str">
        <f t="shared" si="115"/>
        <v/>
      </c>
      <c r="BK95" s="149" t="str">
        <f t="shared" si="115"/>
        <v/>
      </c>
      <c r="BL95" s="149" t="str">
        <f t="shared" si="115"/>
        <v/>
      </c>
      <c r="BM95" s="149" t="str">
        <f t="shared" si="115"/>
        <v/>
      </c>
      <c r="BN95" s="149" t="str">
        <f t="shared" si="115"/>
        <v/>
      </c>
      <c r="BO95" s="149" t="str">
        <f t="shared" ref="BO95:CT95" si="116">IF(ISNUMBER(outYear),+BO93+BO94-BO92,"")</f>
        <v/>
      </c>
      <c r="BP95" s="149" t="str">
        <f t="shared" si="116"/>
        <v/>
      </c>
      <c r="BQ95" s="149" t="str">
        <f t="shared" si="116"/>
        <v/>
      </c>
      <c r="BR95" s="149" t="str">
        <f t="shared" si="116"/>
        <v/>
      </c>
      <c r="BS95" s="149" t="str">
        <f t="shared" si="116"/>
        <v/>
      </c>
      <c r="BT95" s="149" t="str">
        <f t="shared" si="116"/>
        <v/>
      </c>
      <c r="BU95" s="149" t="str">
        <f t="shared" si="116"/>
        <v/>
      </c>
      <c r="BV95" s="149" t="str">
        <f t="shared" si="116"/>
        <v/>
      </c>
      <c r="BW95" s="149" t="str">
        <f t="shared" si="116"/>
        <v/>
      </c>
      <c r="BX95" s="149" t="str">
        <f t="shared" si="116"/>
        <v/>
      </c>
      <c r="BY95" s="149" t="str">
        <f t="shared" si="116"/>
        <v/>
      </c>
      <c r="BZ95" s="149" t="str">
        <f t="shared" si="116"/>
        <v/>
      </c>
      <c r="CA95" s="149" t="str">
        <f t="shared" si="116"/>
        <v/>
      </c>
      <c r="CB95" s="149" t="str">
        <f t="shared" si="116"/>
        <v/>
      </c>
      <c r="CC95" s="149" t="str">
        <f t="shared" si="116"/>
        <v/>
      </c>
      <c r="CD95" s="149" t="str">
        <f t="shared" si="116"/>
        <v/>
      </c>
      <c r="CE95" s="149" t="str">
        <f t="shared" si="116"/>
        <v/>
      </c>
      <c r="CF95" s="149" t="str">
        <f t="shared" si="116"/>
        <v/>
      </c>
      <c r="CG95" s="149" t="str">
        <f t="shared" si="116"/>
        <v/>
      </c>
      <c r="CH95" s="149" t="str">
        <f t="shared" si="116"/>
        <v/>
      </c>
      <c r="CI95" s="149" t="str">
        <f t="shared" si="116"/>
        <v/>
      </c>
      <c r="CJ95" s="149" t="str">
        <f t="shared" si="116"/>
        <v/>
      </c>
      <c r="CK95" s="149" t="str">
        <f t="shared" si="116"/>
        <v/>
      </c>
      <c r="CL95" s="149" t="str">
        <f t="shared" si="116"/>
        <v/>
      </c>
      <c r="CM95" s="149" t="str">
        <f t="shared" si="116"/>
        <v/>
      </c>
      <c r="CN95" s="149" t="str">
        <f t="shared" si="116"/>
        <v/>
      </c>
      <c r="CO95" s="149" t="str">
        <f t="shared" si="116"/>
        <v/>
      </c>
      <c r="CP95" s="149" t="str">
        <f t="shared" si="116"/>
        <v/>
      </c>
      <c r="CQ95" s="149" t="str">
        <f t="shared" si="116"/>
        <v/>
      </c>
      <c r="CR95" s="149" t="str">
        <f t="shared" si="116"/>
        <v/>
      </c>
      <c r="CS95" s="149" t="str">
        <f t="shared" si="116"/>
        <v/>
      </c>
      <c r="CT95" s="149" t="str">
        <f t="shared" si="116"/>
        <v/>
      </c>
      <c r="CU95" s="149" t="str">
        <f>IF(ISNUMBER(outYear),+CU93+CU94-CU92,"")</f>
        <v/>
      </c>
      <c r="CV95" s="149" t="str">
        <f>IF(ISNUMBER(outYear),+CV93+CV94-CV92,"")</f>
        <v/>
      </c>
      <c r="CW95" s="149" t="str">
        <f>IF(ISNUMBER(outYear),+CW93+CW94-CW92,"")</f>
        <v/>
      </c>
      <c r="CX95" s="149" t="str">
        <f>IF(ISNUMBER(outYear),+CX93+CX94-CX92,"")</f>
        <v/>
      </c>
    </row>
    <row r="96" spans="1:102" x14ac:dyDescent="0.2">
      <c r="A96" s="124"/>
      <c r="B96" s="35"/>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row>
    <row r="97" spans="1:255" x14ac:dyDescent="0.2">
      <c r="A97" s="132"/>
      <c r="B97" s="35"/>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row>
    <row r="98" spans="1:255" x14ac:dyDescent="0.2">
      <c r="A98" s="123" t="s">
        <v>183</v>
      </c>
      <c r="B98" s="35">
        <f>IF(ISNUMBER(outYear),B41,"")</f>
        <v>-470060</v>
      </c>
      <c r="C98" s="36" t="e">
        <f>IF(ISNUMBER(outYear),(C41+outFedPBILineItem+outStatePBILineItem+outUtilityPBILineItem+outOtherPBILineItem+C78+C95),"")</f>
        <v>#NAME?</v>
      </c>
      <c r="D98" s="36" t="e">
        <f t="shared" ref="D98:AI98" si="117">IF(ISNUMBER(outYear),(-D23-D39+outFedPBILineItem+outStatePBILineItem+outUtilityPBILineItem+outOtherPBILineItem+D78+D95),"")</f>
        <v>#NAME?</v>
      </c>
      <c r="E98" s="36" t="e">
        <f t="shared" si="117"/>
        <v>#NAME?</v>
      </c>
      <c r="F98" s="36" t="e">
        <f t="shared" si="117"/>
        <v>#NAME?</v>
      </c>
      <c r="G98" s="36" t="e">
        <f t="shared" si="117"/>
        <v>#NAME?</v>
      </c>
      <c r="H98" s="36" t="e">
        <f t="shared" si="117"/>
        <v>#NAME?</v>
      </c>
      <c r="I98" s="36" t="e">
        <f t="shared" si="117"/>
        <v>#NAME?</v>
      </c>
      <c r="J98" s="36" t="e">
        <f t="shared" si="117"/>
        <v>#NAME?</v>
      </c>
      <c r="K98" s="36" t="e">
        <f t="shared" si="117"/>
        <v>#NAME?</v>
      </c>
      <c r="L98" s="36" t="e">
        <f t="shared" si="117"/>
        <v>#NAME?</v>
      </c>
      <c r="M98" s="36" t="e">
        <f t="shared" si="117"/>
        <v>#NAME?</v>
      </c>
      <c r="N98" s="36" t="e">
        <f t="shared" si="117"/>
        <v>#NAME?</v>
      </c>
      <c r="O98" s="36" t="e">
        <f t="shared" si="117"/>
        <v>#NAME?</v>
      </c>
      <c r="P98" s="36" t="e">
        <f t="shared" si="117"/>
        <v>#NAME?</v>
      </c>
      <c r="Q98" s="36" t="e">
        <f t="shared" si="117"/>
        <v>#NAME?</v>
      </c>
      <c r="R98" s="36" t="e">
        <f t="shared" si="117"/>
        <v>#NAME?</v>
      </c>
      <c r="S98" s="36" t="e">
        <f t="shared" si="117"/>
        <v>#NAME?</v>
      </c>
      <c r="T98" s="36" t="e">
        <f t="shared" si="117"/>
        <v>#NAME?</v>
      </c>
      <c r="U98" s="36" t="e">
        <f t="shared" si="117"/>
        <v>#NAME?</v>
      </c>
      <c r="V98" s="36" t="e">
        <f t="shared" si="117"/>
        <v>#NAME?</v>
      </c>
      <c r="W98" s="36" t="e">
        <f t="shared" si="117"/>
        <v>#NAME?</v>
      </c>
      <c r="X98" s="36" t="e">
        <f t="shared" si="117"/>
        <v>#NAME?</v>
      </c>
      <c r="Y98" s="36" t="e">
        <f t="shared" si="117"/>
        <v>#NAME?</v>
      </c>
      <c r="Z98" s="36" t="e">
        <f t="shared" si="117"/>
        <v>#NAME?</v>
      </c>
      <c r="AA98" s="36" t="e">
        <f t="shared" si="117"/>
        <v>#NAME?</v>
      </c>
      <c r="AB98" s="36" t="str">
        <f t="shared" si="117"/>
        <v/>
      </c>
      <c r="AC98" s="36" t="str">
        <f t="shared" si="117"/>
        <v/>
      </c>
      <c r="AD98" s="36" t="str">
        <f t="shared" si="117"/>
        <v/>
      </c>
      <c r="AE98" s="36" t="str">
        <f t="shared" si="117"/>
        <v/>
      </c>
      <c r="AF98" s="36" t="str">
        <f t="shared" si="117"/>
        <v/>
      </c>
      <c r="AG98" s="36" t="str">
        <f t="shared" si="117"/>
        <v/>
      </c>
      <c r="AH98" s="36" t="str">
        <f t="shared" si="117"/>
        <v/>
      </c>
      <c r="AI98" s="36" t="str">
        <f t="shared" si="117"/>
        <v/>
      </c>
      <c r="AJ98" s="36" t="str">
        <f t="shared" ref="AJ98:BO98" si="118">IF(ISNUMBER(outYear),(-AJ23-AJ39+outFedPBILineItem+outStatePBILineItem+outUtilityPBILineItem+outOtherPBILineItem+AJ78+AJ95),"")</f>
        <v/>
      </c>
      <c r="AK98" s="36" t="str">
        <f t="shared" si="118"/>
        <v/>
      </c>
      <c r="AL98" s="36" t="str">
        <f t="shared" si="118"/>
        <v/>
      </c>
      <c r="AM98" s="36" t="str">
        <f t="shared" si="118"/>
        <v/>
      </c>
      <c r="AN98" s="36" t="str">
        <f t="shared" si="118"/>
        <v/>
      </c>
      <c r="AO98" s="36" t="str">
        <f t="shared" si="118"/>
        <v/>
      </c>
      <c r="AP98" s="36" t="str">
        <f t="shared" si="118"/>
        <v/>
      </c>
      <c r="AQ98" s="36" t="str">
        <f t="shared" si="118"/>
        <v/>
      </c>
      <c r="AR98" s="36" t="str">
        <f t="shared" si="118"/>
        <v/>
      </c>
      <c r="AS98" s="36" t="str">
        <f t="shared" si="118"/>
        <v/>
      </c>
      <c r="AT98" s="36" t="str">
        <f t="shared" si="118"/>
        <v/>
      </c>
      <c r="AU98" s="36" t="str">
        <f t="shared" si="118"/>
        <v/>
      </c>
      <c r="AV98" s="36" t="str">
        <f t="shared" si="118"/>
        <v/>
      </c>
      <c r="AW98" s="36" t="str">
        <f t="shared" si="118"/>
        <v/>
      </c>
      <c r="AX98" s="36" t="str">
        <f t="shared" si="118"/>
        <v/>
      </c>
      <c r="AY98" s="36" t="str">
        <f t="shared" si="118"/>
        <v/>
      </c>
      <c r="AZ98" s="36" t="str">
        <f t="shared" si="118"/>
        <v/>
      </c>
      <c r="BA98" s="36" t="str">
        <f t="shared" si="118"/>
        <v/>
      </c>
      <c r="BB98" s="36" t="str">
        <f t="shared" si="118"/>
        <v/>
      </c>
      <c r="BC98" s="36" t="str">
        <f t="shared" si="118"/>
        <v/>
      </c>
      <c r="BD98" s="36" t="str">
        <f t="shared" si="118"/>
        <v/>
      </c>
      <c r="BE98" s="36" t="str">
        <f t="shared" si="118"/>
        <v/>
      </c>
      <c r="BF98" s="36" t="str">
        <f t="shared" si="118"/>
        <v/>
      </c>
      <c r="BG98" s="36" t="str">
        <f t="shared" si="118"/>
        <v/>
      </c>
      <c r="BH98" s="36" t="str">
        <f t="shared" si="118"/>
        <v/>
      </c>
      <c r="BI98" s="36" t="str">
        <f t="shared" si="118"/>
        <v/>
      </c>
      <c r="BJ98" s="36" t="str">
        <f t="shared" si="118"/>
        <v/>
      </c>
      <c r="BK98" s="36" t="str">
        <f t="shared" si="118"/>
        <v/>
      </c>
      <c r="BL98" s="36" t="str">
        <f t="shared" si="118"/>
        <v/>
      </c>
      <c r="BM98" s="36" t="str">
        <f t="shared" si="118"/>
        <v/>
      </c>
      <c r="BN98" s="36" t="str">
        <f t="shared" si="118"/>
        <v/>
      </c>
      <c r="BO98" s="36" t="str">
        <f t="shared" si="118"/>
        <v/>
      </c>
      <c r="BP98" s="36" t="str">
        <f t="shared" ref="BP98:CX98" si="119">IF(ISNUMBER(outYear),(-BP23-BP39+outFedPBILineItem+outStatePBILineItem+outUtilityPBILineItem+outOtherPBILineItem+BP78+BP95),"")</f>
        <v/>
      </c>
      <c r="BQ98" s="36" t="str">
        <f t="shared" si="119"/>
        <v/>
      </c>
      <c r="BR98" s="36" t="str">
        <f t="shared" si="119"/>
        <v/>
      </c>
      <c r="BS98" s="36" t="str">
        <f t="shared" si="119"/>
        <v/>
      </c>
      <c r="BT98" s="36" t="str">
        <f t="shared" si="119"/>
        <v/>
      </c>
      <c r="BU98" s="36" t="str">
        <f t="shared" si="119"/>
        <v/>
      </c>
      <c r="BV98" s="36" t="str">
        <f t="shared" si="119"/>
        <v/>
      </c>
      <c r="BW98" s="36" t="str">
        <f t="shared" si="119"/>
        <v/>
      </c>
      <c r="BX98" s="36" t="str">
        <f t="shared" si="119"/>
        <v/>
      </c>
      <c r="BY98" s="36" t="str">
        <f t="shared" si="119"/>
        <v/>
      </c>
      <c r="BZ98" s="36" t="str">
        <f t="shared" si="119"/>
        <v/>
      </c>
      <c r="CA98" s="36" t="str">
        <f t="shared" si="119"/>
        <v/>
      </c>
      <c r="CB98" s="36" t="str">
        <f t="shared" si="119"/>
        <v/>
      </c>
      <c r="CC98" s="36" t="str">
        <f t="shared" si="119"/>
        <v/>
      </c>
      <c r="CD98" s="36" t="str">
        <f t="shared" si="119"/>
        <v/>
      </c>
      <c r="CE98" s="36" t="str">
        <f t="shared" si="119"/>
        <v/>
      </c>
      <c r="CF98" s="36" t="str">
        <f t="shared" si="119"/>
        <v/>
      </c>
      <c r="CG98" s="36" t="str">
        <f t="shared" si="119"/>
        <v/>
      </c>
      <c r="CH98" s="36" t="str">
        <f t="shared" si="119"/>
        <v/>
      </c>
      <c r="CI98" s="36" t="str">
        <f t="shared" si="119"/>
        <v/>
      </c>
      <c r="CJ98" s="36" t="str">
        <f t="shared" si="119"/>
        <v/>
      </c>
      <c r="CK98" s="36" t="str">
        <f t="shared" si="119"/>
        <v/>
      </c>
      <c r="CL98" s="36" t="str">
        <f t="shared" si="119"/>
        <v/>
      </c>
      <c r="CM98" s="36" t="str">
        <f t="shared" si="119"/>
        <v/>
      </c>
      <c r="CN98" s="36" t="str">
        <f t="shared" si="119"/>
        <v/>
      </c>
      <c r="CO98" s="36" t="str">
        <f t="shared" si="119"/>
        <v/>
      </c>
      <c r="CP98" s="36" t="str">
        <f t="shared" si="119"/>
        <v/>
      </c>
      <c r="CQ98" s="36" t="str">
        <f t="shared" si="119"/>
        <v/>
      </c>
      <c r="CR98" s="36" t="str">
        <f t="shared" si="119"/>
        <v/>
      </c>
      <c r="CS98" s="36" t="str">
        <f t="shared" si="119"/>
        <v/>
      </c>
      <c r="CT98" s="36" t="str">
        <f t="shared" si="119"/>
        <v/>
      </c>
      <c r="CU98" s="36" t="str">
        <f t="shared" si="119"/>
        <v/>
      </c>
      <c r="CV98" s="36" t="str">
        <f t="shared" si="119"/>
        <v/>
      </c>
      <c r="CW98" s="36" t="str">
        <f t="shared" si="119"/>
        <v/>
      </c>
      <c r="CX98" s="36" t="str">
        <f t="shared" si="119"/>
        <v/>
      </c>
    </row>
    <row r="99" spans="1:255" s="2" customFormat="1" x14ac:dyDescent="0.2">
      <c r="A99" s="171" t="s">
        <v>184</v>
      </c>
      <c r="B99" s="34">
        <f t="shared" ref="B99:AG99" si="120">IF(ISNUMBER(outYear),+B98+B4,"")</f>
        <v>-470060</v>
      </c>
      <c r="C99" s="31" t="e">
        <f t="shared" si="120"/>
        <v>#NAME?</v>
      </c>
      <c r="D99" s="31" t="e">
        <f t="shared" si="120"/>
        <v>#NAME?</v>
      </c>
      <c r="E99" s="31" t="e">
        <f t="shared" si="120"/>
        <v>#NAME?</v>
      </c>
      <c r="F99" s="31" t="e">
        <f t="shared" si="120"/>
        <v>#NAME?</v>
      </c>
      <c r="G99" s="31" t="e">
        <f t="shared" si="120"/>
        <v>#NAME?</v>
      </c>
      <c r="H99" s="31" t="e">
        <f t="shared" si="120"/>
        <v>#NAME?</v>
      </c>
      <c r="I99" s="31" t="e">
        <f t="shared" si="120"/>
        <v>#NAME?</v>
      </c>
      <c r="J99" s="31" t="e">
        <f t="shared" si="120"/>
        <v>#NAME?</v>
      </c>
      <c r="K99" s="31" t="e">
        <f t="shared" si="120"/>
        <v>#NAME?</v>
      </c>
      <c r="L99" s="31" t="e">
        <f t="shared" si="120"/>
        <v>#NAME?</v>
      </c>
      <c r="M99" s="31" t="e">
        <f t="shared" si="120"/>
        <v>#NAME?</v>
      </c>
      <c r="N99" s="31" t="e">
        <f t="shared" si="120"/>
        <v>#NAME?</v>
      </c>
      <c r="O99" s="31" t="e">
        <f t="shared" si="120"/>
        <v>#NAME?</v>
      </c>
      <c r="P99" s="31" t="e">
        <f t="shared" si="120"/>
        <v>#NAME?</v>
      </c>
      <c r="Q99" s="31" t="e">
        <f t="shared" si="120"/>
        <v>#NAME?</v>
      </c>
      <c r="R99" s="31" t="e">
        <f t="shared" si="120"/>
        <v>#NAME?</v>
      </c>
      <c r="S99" s="31" t="e">
        <f t="shared" si="120"/>
        <v>#NAME?</v>
      </c>
      <c r="T99" s="31" t="e">
        <f t="shared" si="120"/>
        <v>#NAME?</v>
      </c>
      <c r="U99" s="31" t="e">
        <f t="shared" si="120"/>
        <v>#NAME?</v>
      </c>
      <c r="V99" s="31" t="e">
        <f t="shared" si="120"/>
        <v>#NAME?</v>
      </c>
      <c r="W99" s="31" t="e">
        <f t="shared" si="120"/>
        <v>#NAME?</v>
      </c>
      <c r="X99" s="31" t="e">
        <f t="shared" si="120"/>
        <v>#NAME?</v>
      </c>
      <c r="Y99" s="31" t="e">
        <f t="shared" si="120"/>
        <v>#NAME?</v>
      </c>
      <c r="Z99" s="31" t="e">
        <f t="shared" si="120"/>
        <v>#NAME?</v>
      </c>
      <c r="AA99" s="31" t="e">
        <f t="shared" si="120"/>
        <v>#NAME?</v>
      </c>
      <c r="AB99" s="31" t="str">
        <f t="shared" si="120"/>
        <v/>
      </c>
      <c r="AC99" s="31" t="str">
        <f t="shared" si="120"/>
        <v/>
      </c>
      <c r="AD99" s="31" t="str">
        <f t="shared" si="120"/>
        <v/>
      </c>
      <c r="AE99" s="31" t="str">
        <f t="shared" si="120"/>
        <v/>
      </c>
      <c r="AF99" s="31" t="str">
        <f t="shared" si="120"/>
        <v/>
      </c>
      <c r="AG99" s="31" t="str">
        <f t="shared" si="120"/>
        <v/>
      </c>
      <c r="AH99" s="31" t="str">
        <f t="shared" ref="AH99:BM99" si="121">IF(ISNUMBER(outYear),+AH98+AH4,"")</f>
        <v/>
      </c>
      <c r="AI99" s="31" t="str">
        <f t="shared" si="121"/>
        <v/>
      </c>
      <c r="AJ99" s="31" t="str">
        <f t="shared" si="121"/>
        <v/>
      </c>
      <c r="AK99" s="31" t="str">
        <f t="shared" si="121"/>
        <v/>
      </c>
      <c r="AL99" s="31" t="str">
        <f t="shared" si="121"/>
        <v/>
      </c>
      <c r="AM99" s="31" t="str">
        <f t="shared" si="121"/>
        <v/>
      </c>
      <c r="AN99" s="31" t="str">
        <f t="shared" si="121"/>
        <v/>
      </c>
      <c r="AO99" s="31" t="str">
        <f t="shared" si="121"/>
        <v/>
      </c>
      <c r="AP99" s="31" t="str">
        <f t="shared" si="121"/>
        <v/>
      </c>
      <c r="AQ99" s="31" t="str">
        <f t="shared" si="121"/>
        <v/>
      </c>
      <c r="AR99" s="31" t="str">
        <f t="shared" si="121"/>
        <v/>
      </c>
      <c r="AS99" s="31" t="str">
        <f t="shared" si="121"/>
        <v/>
      </c>
      <c r="AT99" s="31" t="str">
        <f t="shared" si="121"/>
        <v/>
      </c>
      <c r="AU99" s="31" t="str">
        <f t="shared" si="121"/>
        <v/>
      </c>
      <c r="AV99" s="31" t="str">
        <f t="shared" si="121"/>
        <v/>
      </c>
      <c r="AW99" s="31" t="str">
        <f t="shared" si="121"/>
        <v/>
      </c>
      <c r="AX99" s="31" t="str">
        <f t="shared" si="121"/>
        <v/>
      </c>
      <c r="AY99" s="31" t="str">
        <f t="shared" si="121"/>
        <v/>
      </c>
      <c r="AZ99" s="31" t="str">
        <f t="shared" si="121"/>
        <v/>
      </c>
      <c r="BA99" s="31" t="str">
        <f t="shared" si="121"/>
        <v/>
      </c>
      <c r="BB99" s="31" t="str">
        <f t="shared" si="121"/>
        <v/>
      </c>
      <c r="BC99" s="31" t="str">
        <f t="shared" si="121"/>
        <v/>
      </c>
      <c r="BD99" s="31" t="str">
        <f t="shared" si="121"/>
        <v/>
      </c>
      <c r="BE99" s="31" t="str">
        <f t="shared" si="121"/>
        <v/>
      </c>
      <c r="BF99" s="31" t="str">
        <f t="shared" si="121"/>
        <v/>
      </c>
      <c r="BG99" s="31" t="str">
        <f t="shared" si="121"/>
        <v/>
      </c>
      <c r="BH99" s="31" t="str">
        <f t="shared" si="121"/>
        <v/>
      </c>
      <c r="BI99" s="31" t="str">
        <f t="shared" si="121"/>
        <v/>
      </c>
      <c r="BJ99" s="31" t="str">
        <f t="shared" si="121"/>
        <v/>
      </c>
      <c r="BK99" s="31" t="str">
        <f t="shared" si="121"/>
        <v/>
      </c>
      <c r="BL99" s="31" t="str">
        <f t="shared" si="121"/>
        <v/>
      </c>
      <c r="BM99" s="31" t="str">
        <f t="shared" si="121"/>
        <v/>
      </c>
      <c r="BN99" s="31" t="str">
        <f t="shared" ref="BN99:CS99" si="122">IF(ISNUMBER(outYear),+BN98+BN4,"")</f>
        <v/>
      </c>
      <c r="BO99" s="31" t="str">
        <f t="shared" si="122"/>
        <v/>
      </c>
      <c r="BP99" s="31" t="str">
        <f t="shared" si="122"/>
        <v/>
      </c>
      <c r="BQ99" s="31" t="str">
        <f t="shared" si="122"/>
        <v/>
      </c>
      <c r="BR99" s="31" t="str">
        <f t="shared" si="122"/>
        <v/>
      </c>
      <c r="BS99" s="31" t="str">
        <f t="shared" si="122"/>
        <v/>
      </c>
      <c r="BT99" s="31" t="str">
        <f t="shared" si="122"/>
        <v/>
      </c>
      <c r="BU99" s="31" t="str">
        <f t="shared" si="122"/>
        <v/>
      </c>
      <c r="BV99" s="31" t="str">
        <f t="shared" si="122"/>
        <v/>
      </c>
      <c r="BW99" s="31" t="str">
        <f t="shared" si="122"/>
        <v/>
      </c>
      <c r="BX99" s="31" t="str">
        <f t="shared" si="122"/>
        <v/>
      </c>
      <c r="BY99" s="31" t="str">
        <f t="shared" si="122"/>
        <v/>
      </c>
      <c r="BZ99" s="31" t="str">
        <f t="shared" si="122"/>
        <v/>
      </c>
      <c r="CA99" s="31" t="str">
        <f t="shared" si="122"/>
        <v/>
      </c>
      <c r="CB99" s="31" t="str">
        <f t="shared" si="122"/>
        <v/>
      </c>
      <c r="CC99" s="31" t="str">
        <f t="shared" si="122"/>
        <v/>
      </c>
      <c r="CD99" s="31" t="str">
        <f t="shared" si="122"/>
        <v/>
      </c>
      <c r="CE99" s="31" t="str">
        <f t="shared" si="122"/>
        <v/>
      </c>
      <c r="CF99" s="31" t="str">
        <f t="shared" si="122"/>
        <v/>
      </c>
      <c r="CG99" s="31" t="str">
        <f t="shared" si="122"/>
        <v/>
      </c>
      <c r="CH99" s="31" t="str">
        <f t="shared" si="122"/>
        <v/>
      </c>
      <c r="CI99" s="31" t="str">
        <f t="shared" si="122"/>
        <v/>
      </c>
      <c r="CJ99" s="31" t="str">
        <f t="shared" si="122"/>
        <v/>
      </c>
      <c r="CK99" s="31" t="str">
        <f t="shared" si="122"/>
        <v/>
      </c>
      <c r="CL99" s="31" t="str">
        <f t="shared" si="122"/>
        <v/>
      </c>
      <c r="CM99" s="31" t="str">
        <f t="shared" si="122"/>
        <v/>
      </c>
      <c r="CN99" s="31" t="str">
        <f t="shared" si="122"/>
        <v/>
      </c>
      <c r="CO99" s="31" t="str">
        <f t="shared" si="122"/>
        <v/>
      </c>
      <c r="CP99" s="31" t="str">
        <f t="shared" si="122"/>
        <v/>
      </c>
      <c r="CQ99" s="31" t="str">
        <f t="shared" si="122"/>
        <v/>
      </c>
      <c r="CR99" s="31" t="str">
        <f t="shared" si="122"/>
        <v/>
      </c>
      <c r="CS99" s="31" t="str">
        <f t="shared" si="122"/>
        <v/>
      </c>
      <c r="CT99" s="31" t="str">
        <f t="shared" ref="CT99:DY99" si="123">IF(ISNUMBER(outYear),+CT98+CT4,"")</f>
        <v/>
      </c>
      <c r="CU99" s="31" t="str">
        <f t="shared" si="123"/>
        <v/>
      </c>
      <c r="CV99" s="31" t="str">
        <f t="shared" si="123"/>
        <v/>
      </c>
      <c r="CW99" s="31" t="str">
        <f t="shared" si="123"/>
        <v/>
      </c>
      <c r="CX99" s="31" t="str">
        <f t="shared" si="123"/>
        <v/>
      </c>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row>
    <row r="100" spans="1:255" x14ac:dyDescent="0.2">
      <c r="B100" s="6"/>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row>
    <row r="101" spans="1:255" x14ac:dyDescent="0.2">
      <c r="B101" s="6"/>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row>
    <row r="102" spans="1:255" s="5" customFormat="1" x14ac:dyDescent="0.2">
      <c r="A102" s="19" t="s">
        <v>39</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row>
    <row r="103" spans="1:255" s="5" customFormat="1" x14ac:dyDescent="0.2">
      <c r="A103" s="20" t="s">
        <v>35</v>
      </c>
      <c r="B103" s="27" t="e">
        <f>IF(ISNUMBER(outYear),-(outLoanAmount+outFirstCost),"")</f>
        <v>#REF!</v>
      </c>
      <c r="C103" s="28" t="e">
        <f t="shared" ref="C103:AH103" si="124">IF(ISNUMBER(outYear),C99+C37+C38,"")</f>
        <v>#NAME?</v>
      </c>
      <c r="D103" s="28" t="e">
        <f t="shared" si="124"/>
        <v>#NAME?</v>
      </c>
      <c r="E103" s="28" t="e">
        <f t="shared" si="124"/>
        <v>#NAME?</v>
      </c>
      <c r="F103" s="28" t="e">
        <f t="shared" si="124"/>
        <v>#NAME?</v>
      </c>
      <c r="G103" s="28" t="e">
        <f t="shared" si="124"/>
        <v>#NAME?</v>
      </c>
      <c r="H103" s="28" t="e">
        <f t="shared" si="124"/>
        <v>#NAME?</v>
      </c>
      <c r="I103" s="28" t="e">
        <f t="shared" si="124"/>
        <v>#NAME?</v>
      </c>
      <c r="J103" s="28" t="e">
        <f t="shared" si="124"/>
        <v>#NAME?</v>
      </c>
      <c r="K103" s="28" t="e">
        <f t="shared" si="124"/>
        <v>#NAME?</v>
      </c>
      <c r="L103" s="28" t="e">
        <f t="shared" si="124"/>
        <v>#NAME?</v>
      </c>
      <c r="M103" s="28" t="e">
        <f t="shared" si="124"/>
        <v>#NAME?</v>
      </c>
      <c r="N103" s="28" t="e">
        <f t="shared" si="124"/>
        <v>#NAME?</v>
      </c>
      <c r="O103" s="28" t="e">
        <f t="shared" si="124"/>
        <v>#NAME?</v>
      </c>
      <c r="P103" s="28" t="e">
        <f t="shared" si="124"/>
        <v>#NAME?</v>
      </c>
      <c r="Q103" s="28" t="e">
        <f t="shared" si="124"/>
        <v>#NAME?</v>
      </c>
      <c r="R103" s="28" t="e">
        <f t="shared" si="124"/>
        <v>#NAME?</v>
      </c>
      <c r="S103" s="28" t="e">
        <f t="shared" si="124"/>
        <v>#NAME?</v>
      </c>
      <c r="T103" s="28" t="e">
        <f t="shared" si="124"/>
        <v>#NAME?</v>
      </c>
      <c r="U103" s="28" t="e">
        <f t="shared" si="124"/>
        <v>#NAME?</v>
      </c>
      <c r="V103" s="28" t="e">
        <f t="shared" si="124"/>
        <v>#NAME?</v>
      </c>
      <c r="W103" s="28" t="e">
        <f t="shared" si="124"/>
        <v>#NAME?</v>
      </c>
      <c r="X103" s="28" t="e">
        <f t="shared" si="124"/>
        <v>#NAME?</v>
      </c>
      <c r="Y103" s="28" t="e">
        <f t="shared" si="124"/>
        <v>#NAME?</v>
      </c>
      <c r="Z103" s="28" t="e">
        <f t="shared" si="124"/>
        <v>#NAME?</v>
      </c>
      <c r="AA103" s="28" t="e">
        <f t="shared" si="124"/>
        <v>#NAME?</v>
      </c>
      <c r="AB103" s="28" t="str">
        <f t="shared" si="124"/>
        <v/>
      </c>
      <c r="AC103" s="28" t="str">
        <f t="shared" si="124"/>
        <v/>
      </c>
      <c r="AD103" s="28" t="str">
        <f t="shared" si="124"/>
        <v/>
      </c>
      <c r="AE103" s="28" t="str">
        <f t="shared" si="124"/>
        <v/>
      </c>
      <c r="AF103" s="28" t="str">
        <f t="shared" si="124"/>
        <v/>
      </c>
      <c r="AG103" s="28" t="str">
        <f t="shared" si="124"/>
        <v/>
      </c>
      <c r="AH103" s="28" t="str">
        <f t="shared" si="124"/>
        <v/>
      </c>
      <c r="AI103" s="28" t="str">
        <f t="shared" ref="AI103:BN103" si="125">IF(ISNUMBER(outYear),AI99+AI37+AI38,"")</f>
        <v/>
      </c>
      <c r="AJ103" s="28" t="str">
        <f t="shared" si="125"/>
        <v/>
      </c>
      <c r="AK103" s="28" t="str">
        <f t="shared" si="125"/>
        <v/>
      </c>
      <c r="AL103" s="28" t="str">
        <f t="shared" si="125"/>
        <v/>
      </c>
      <c r="AM103" s="28" t="str">
        <f t="shared" si="125"/>
        <v/>
      </c>
      <c r="AN103" s="28" t="str">
        <f t="shared" si="125"/>
        <v/>
      </c>
      <c r="AO103" s="28" t="str">
        <f t="shared" si="125"/>
        <v/>
      </c>
      <c r="AP103" s="28" t="str">
        <f t="shared" si="125"/>
        <v/>
      </c>
      <c r="AQ103" s="28" t="str">
        <f t="shared" si="125"/>
        <v/>
      </c>
      <c r="AR103" s="28" t="str">
        <f t="shared" si="125"/>
        <v/>
      </c>
      <c r="AS103" s="28" t="str">
        <f t="shared" si="125"/>
        <v/>
      </c>
      <c r="AT103" s="28" t="str">
        <f t="shared" si="125"/>
        <v/>
      </c>
      <c r="AU103" s="28" t="str">
        <f t="shared" si="125"/>
        <v/>
      </c>
      <c r="AV103" s="28" t="str">
        <f t="shared" si="125"/>
        <v/>
      </c>
      <c r="AW103" s="28" t="str">
        <f t="shared" si="125"/>
        <v/>
      </c>
      <c r="AX103" s="28" t="str">
        <f t="shared" si="125"/>
        <v/>
      </c>
      <c r="AY103" s="28" t="str">
        <f t="shared" si="125"/>
        <v/>
      </c>
      <c r="AZ103" s="28" t="str">
        <f t="shared" si="125"/>
        <v/>
      </c>
      <c r="BA103" s="28" t="str">
        <f t="shared" si="125"/>
        <v/>
      </c>
      <c r="BB103" s="28" t="str">
        <f t="shared" si="125"/>
        <v/>
      </c>
      <c r="BC103" s="28" t="str">
        <f t="shared" si="125"/>
        <v/>
      </c>
      <c r="BD103" s="28" t="str">
        <f t="shared" si="125"/>
        <v/>
      </c>
      <c r="BE103" s="28" t="str">
        <f t="shared" si="125"/>
        <v/>
      </c>
      <c r="BF103" s="28" t="str">
        <f t="shared" si="125"/>
        <v/>
      </c>
      <c r="BG103" s="28" t="str">
        <f t="shared" si="125"/>
        <v/>
      </c>
      <c r="BH103" s="28" t="str">
        <f t="shared" si="125"/>
        <v/>
      </c>
      <c r="BI103" s="28" t="str">
        <f t="shared" si="125"/>
        <v/>
      </c>
      <c r="BJ103" s="28" t="str">
        <f t="shared" si="125"/>
        <v/>
      </c>
      <c r="BK103" s="28" t="str">
        <f t="shared" si="125"/>
        <v/>
      </c>
      <c r="BL103" s="28" t="str">
        <f t="shared" si="125"/>
        <v/>
      </c>
      <c r="BM103" s="28" t="str">
        <f t="shared" si="125"/>
        <v/>
      </c>
      <c r="BN103" s="28" t="str">
        <f t="shared" si="125"/>
        <v/>
      </c>
      <c r="BO103" s="28" t="str">
        <f t="shared" ref="BO103:CX103" si="126">IF(ISNUMBER(outYear),BO99+BO37+BO38,"")</f>
        <v/>
      </c>
      <c r="BP103" s="28" t="str">
        <f t="shared" si="126"/>
        <v/>
      </c>
      <c r="BQ103" s="28" t="str">
        <f t="shared" si="126"/>
        <v/>
      </c>
      <c r="BR103" s="28" t="str">
        <f t="shared" si="126"/>
        <v/>
      </c>
      <c r="BS103" s="28" t="str">
        <f t="shared" si="126"/>
        <v/>
      </c>
      <c r="BT103" s="28" t="str">
        <f t="shared" si="126"/>
        <v/>
      </c>
      <c r="BU103" s="28" t="str">
        <f t="shared" si="126"/>
        <v/>
      </c>
      <c r="BV103" s="28" t="str">
        <f t="shared" si="126"/>
        <v/>
      </c>
      <c r="BW103" s="28" t="str">
        <f t="shared" si="126"/>
        <v/>
      </c>
      <c r="BX103" s="28" t="str">
        <f t="shared" si="126"/>
        <v/>
      </c>
      <c r="BY103" s="28" t="str">
        <f t="shared" si="126"/>
        <v/>
      </c>
      <c r="BZ103" s="28" t="str">
        <f t="shared" si="126"/>
        <v/>
      </c>
      <c r="CA103" s="28" t="str">
        <f t="shared" si="126"/>
        <v/>
      </c>
      <c r="CB103" s="28" t="str">
        <f t="shared" si="126"/>
        <v/>
      </c>
      <c r="CC103" s="28" t="str">
        <f t="shared" si="126"/>
        <v/>
      </c>
      <c r="CD103" s="28" t="str">
        <f t="shared" si="126"/>
        <v/>
      </c>
      <c r="CE103" s="28" t="str">
        <f t="shared" si="126"/>
        <v/>
      </c>
      <c r="CF103" s="28" t="str">
        <f t="shared" si="126"/>
        <v/>
      </c>
      <c r="CG103" s="28" t="str">
        <f t="shared" si="126"/>
        <v/>
      </c>
      <c r="CH103" s="28" t="str">
        <f t="shared" si="126"/>
        <v/>
      </c>
      <c r="CI103" s="28" t="str">
        <f t="shared" si="126"/>
        <v/>
      </c>
      <c r="CJ103" s="28" t="str">
        <f t="shared" si="126"/>
        <v/>
      </c>
      <c r="CK103" s="28" t="str">
        <f t="shared" si="126"/>
        <v/>
      </c>
      <c r="CL103" s="28" t="str">
        <f t="shared" si="126"/>
        <v/>
      </c>
      <c r="CM103" s="28" t="str">
        <f t="shared" si="126"/>
        <v/>
      </c>
      <c r="CN103" s="28" t="str">
        <f t="shared" si="126"/>
        <v/>
      </c>
      <c r="CO103" s="28" t="str">
        <f t="shared" si="126"/>
        <v/>
      </c>
      <c r="CP103" s="28" t="str">
        <f t="shared" si="126"/>
        <v/>
      </c>
      <c r="CQ103" s="28" t="str">
        <f t="shared" si="126"/>
        <v/>
      </c>
      <c r="CR103" s="28" t="str">
        <f t="shared" si="126"/>
        <v/>
      </c>
      <c r="CS103" s="28" t="str">
        <f t="shared" si="126"/>
        <v/>
      </c>
      <c r="CT103" s="28" t="str">
        <f t="shared" si="126"/>
        <v/>
      </c>
      <c r="CU103" s="28" t="str">
        <f t="shared" si="126"/>
        <v/>
      </c>
      <c r="CV103" s="28" t="str">
        <f t="shared" si="126"/>
        <v/>
      </c>
      <c r="CW103" s="28" t="str">
        <f t="shared" si="126"/>
        <v/>
      </c>
      <c r="CX103" s="28" t="str">
        <f t="shared" si="126"/>
        <v/>
      </c>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row>
    <row r="104" spans="1:255" s="5" customFormat="1" x14ac:dyDescent="0.2">
      <c r="A104" s="20" t="s">
        <v>36</v>
      </c>
      <c r="B104" s="27" t="e">
        <f>IF(ISNUMBER(outYear),B103,"")</f>
        <v>#REF!</v>
      </c>
      <c r="C104" s="28" t="e">
        <f t="shared" ref="C104:AH104" si="127">IF(ISNUMBER(outYear),+B104+C103,"")</f>
        <v>#REF!</v>
      </c>
      <c r="D104" s="28" t="e">
        <f t="shared" si="127"/>
        <v>#REF!</v>
      </c>
      <c r="E104" s="28" t="e">
        <f t="shared" si="127"/>
        <v>#REF!</v>
      </c>
      <c r="F104" s="28" t="e">
        <f t="shared" si="127"/>
        <v>#REF!</v>
      </c>
      <c r="G104" s="28" t="e">
        <f t="shared" si="127"/>
        <v>#REF!</v>
      </c>
      <c r="H104" s="28" t="e">
        <f t="shared" si="127"/>
        <v>#REF!</v>
      </c>
      <c r="I104" s="28" t="e">
        <f t="shared" si="127"/>
        <v>#REF!</v>
      </c>
      <c r="J104" s="28" t="e">
        <f t="shared" si="127"/>
        <v>#REF!</v>
      </c>
      <c r="K104" s="28" t="e">
        <f t="shared" si="127"/>
        <v>#REF!</v>
      </c>
      <c r="L104" s="28" t="e">
        <f t="shared" si="127"/>
        <v>#REF!</v>
      </c>
      <c r="M104" s="28" t="e">
        <f t="shared" si="127"/>
        <v>#REF!</v>
      </c>
      <c r="N104" s="28" t="e">
        <f t="shared" si="127"/>
        <v>#REF!</v>
      </c>
      <c r="O104" s="28" t="e">
        <f t="shared" si="127"/>
        <v>#REF!</v>
      </c>
      <c r="P104" s="28" t="e">
        <f t="shared" si="127"/>
        <v>#REF!</v>
      </c>
      <c r="Q104" s="28" t="e">
        <f t="shared" si="127"/>
        <v>#REF!</v>
      </c>
      <c r="R104" s="28" t="e">
        <f t="shared" si="127"/>
        <v>#REF!</v>
      </c>
      <c r="S104" s="28" t="e">
        <f t="shared" si="127"/>
        <v>#REF!</v>
      </c>
      <c r="T104" s="28" t="e">
        <f t="shared" si="127"/>
        <v>#REF!</v>
      </c>
      <c r="U104" s="28" t="e">
        <f t="shared" si="127"/>
        <v>#REF!</v>
      </c>
      <c r="V104" s="28" t="e">
        <f t="shared" si="127"/>
        <v>#REF!</v>
      </c>
      <c r="W104" s="28" t="e">
        <f t="shared" si="127"/>
        <v>#REF!</v>
      </c>
      <c r="X104" s="28" t="e">
        <f t="shared" si="127"/>
        <v>#REF!</v>
      </c>
      <c r="Y104" s="28" t="e">
        <f t="shared" si="127"/>
        <v>#REF!</v>
      </c>
      <c r="Z104" s="28" t="e">
        <f t="shared" si="127"/>
        <v>#REF!</v>
      </c>
      <c r="AA104" s="28" t="e">
        <f t="shared" si="127"/>
        <v>#REF!</v>
      </c>
      <c r="AB104" s="28" t="str">
        <f t="shared" si="127"/>
        <v/>
      </c>
      <c r="AC104" s="28" t="str">
        <f t="shared" si="127"/>
        <v/>
      </c>
      <c r="AD104" s="28" t="str">
        <f t="shared" si="127"/>
        <v/>
      </c>
      <c r="AE104" s="28" t="str">
        <f t="shared" si="127"/>
        <v/>
      </c>
      <c r="AF104" s="28" t="str">
        <f t="shared" si="127"/>
        <v/>
      </c>
      <c r="AG104" s="28" t="str">
        <f t="shared" si="127"/>
        <v/>
      </c>
      <c r="AH104" s="28" t="str">
        <f t="shared" si="127"/>
        <v/>
      </c>
      <c r="AI104" s="28" t="str">
        <f t="shared" ref="AI104:BN104" si="128">IF(ISNUMBER(outYear),+AH104+AI103,"")</f>
        <v/>
      </c>
      <c r="AJ104" s="28" t="str">
        <f t="shared" si="128"/>
        <v/>
      </c>
      <c r="AK104" s="28" t="str">
        <f t="shared" si="128"/>
        <v/>
      </c>
      <c r="AL104" s="28" t="str">
        <f t="shared" si="128"/>
        <v/>
      </c>
      <c r="AM104" s="28" t="str">
        <f t="shared" si="128"/>
        <v/>
      </c>
      <c r="AN104" s="28" t="str">
        <f t="shared" si="128"/>
        <v/>
      </c>
      <c r="AO104" s="28" t="str">
        <f t="shared" si="128"/>
        <v/>
      </c>
      <c r="AP104" s="28" t="str">
        <f t="shared" si="128"/>
        <v/>
      </c>
      <c r="AQ104" s="28" t="str">
        <f t="shared" si="128"/>
        <v/>
      </c>
      <c r="AR104" s="28" t="str">
        <f t="shared" si="128"/>
        <v/>
      </c>
      <c r="AS104" s="28" t="str">
        <f t="shared" si="128"/>
        <v/>
      </c>
      <c r="AT104" s="28" t="str">
        <f t="shared" si="128"/>
        <v/>
      </c>
      <c r="AU104" s="28" t="str">
        <f t="shared" si="128"/>
        <v/>
      </c>
      <c r="AV104" s="28" t="str">
        <f t="shared" si="128"/>
        <v/>
      </c>
      <c r="AW104" s="28" t="str">
        <f t="shared" si="128"/>
        <v/>
      </c>
      <c r="AX104" s="28" t="str">
        <f t="shared" si="128"/>
        <v/>
      </c>
      <c r="AY104" s="28" t="str">
        <f t="shared" si="128"/>
        <v/>
      </c>
      <c r="AZ104" s="28" t="str">
        <f t="shared" si="128"/>
        <v/>
      </c>
      <c r="BA104" s="28" t="str">
        <f t="shared" si="128"/>
        <v/>
      </c>
      <c r="BB104" s="28" t="str">
        <f t="shared" si="128"/>
        <v/>
      </c>
      <c r="BC104" s="28" t="str">
        <f t="shared" si="128"/>
        <v/>
      </c>
      <c r="BD104" s="28" t="str">
        <f t="shared" si="128"/>
        <v/>
      </c>
      <c r="BE104" s="28" t="str">
        <f t="shared" si="128"/>
        <v/>
      </c>
      <c r="BF104" s="28" t="str">
        <f t="shared" si="128"/>
        <v/>
      </c>
      <c r="BG104" s="28" t="str">
        <f t="shared" si="128"/>
        <v/>
      </c>
      <c r="BH104" s="28" t="str">
        <f t="shared" si="128"/>
        <v/>
      </c>
      <c r="BI104" s="28" t="str">
        <f t="shared" si="128"/>
        <v/>
      </c>
      <c r="BJ104" s="28" t="str">
        <f t="shared" si="128"/>
        <v/>
      </c>
      <c r="BK104" s="28" t="str">
        <f t="shared" si="128"/>
        <v/>
      </c>
      <c r="BL104" s="28" t="str">
        <f t="shared" si="128"/>
        <v/>
      </c>
      <c r="BM104" s="28" t="str">
        <f t="shared" si="128"/>
        <v/>
      </c>
      <c r="BN104" s="28" t="str">
        <f t="shared" si="128"/>
        <v/>
      </c>
      <c r="BO104" s="28" t="str">
        <f t="shared" ref="BO104:CT104" si="129">IF(ISNUMBER(outYear),+BN104+BO103,"")</f>
        <v/>
      </c>
      <c r="BP104" s="28" t="str">
        <f t="shared" si="129"/>
        <v/>
      </c>
      <c r="BQ104" s="28" t="str">
        <f t="shared" si="129"/>
        <v/>
      </c>
      <c r="BR104" s="28" t="str">
        <f t="shared" si="129"/>
        <v/>
      </c>
      <c r="BS104" s="28" t="str">
        <f t="shared" si="129"/>
        <v/>
      </c>
      <c r="BT104" s="28" t="str">
        <f t="shared" si="129"/>
        <v/>
      </c>
      <c r="BU104" s="28" t="str">
        <f t="shared" si="129"/>
        <v/>
      </c>
      <c r="BV104" s="28" t="str">
        <f t="shared" si="129"/>
        <v/>
      </c>
      <c r="BW104" s="28" t="str">
        <f t="shared" si="129"/>
        <v/>
      </c>
      <c r="BX104" s="28" t="str">
        <f t="shared" si="129"/>
        <v/>
      </c>
      <c r="BY104" s="28" t="str">
        <f t="shared" si="129"/>
        <v/>
      </c>
      <c r="BZ104" s="28" t="str">
        <f t="shared" si="129"/>
        <v/>
      </c>
      <c r="CA104" s="28" t="str">
        <f t="shared" si="129"/>
        <v/>
      </c>
      <c r="CB104" s="28" t="str">
        <f t="shared" si="129"/>
        <v/>
      </c>
      <c r="CC104" s="28" t="str">
        <f t="shared" si="129"/>
        <v/>
      </c>
      <c r="CD104" s="28" t="str">
        <f t="shared" si="129"/>
        <v/>
      </c>
      <c r="CE104" s="28" t="str">
        <f t="shared" si="129"/>
        <v/>
      </c>
      <c r="CF104" s="28" t="str">
        <f t="shared" si="129"/>
        <v/>
      </c>
      <c r="CG104" s="28" t="str">
        <f t="shared" si="129"/>
        <v/>
      </c>
      <c r="CH104" s="28" t="str">
        <f t="shared" si="129"/>
        <v/>
      </c>
      <c r="CI104" s="28" t="str">
        <f t="shared" si="129"/>
        <v/>
      </c>
      <c r="CJ104" s="28" t="str">
        <f t="shared" si="129"/>
        <v/>
      </c>
      <c r="CK104" s="28" t="str">
        <f t="shared" si="129"/>
        <v/>
      </c>
      <c r="CL104" s="28" t="str">
        <f t="shared" si="129"/>
        <v/>
      </c>
      <c r="CM104" s="28" t="str">
        <f t="shared" si="129"/>
        <v/>
      </c>
      <c r="CN104" s="28" t="str">
        <f t="shared" si="129"/>
        <v/>
      </c>
      <c r="CO104" s="28" t="str">
        <f t="shared" si="129"/>
        <v/>
      </c>
      <c r="CP104" s="28" t="str">
        <f t="shared" si="129"/>
        <v/>
      </c>
      <c r="CQ104" s="28" t="str">
        <f t="shared" si="129"/>
        <v/>
      </c>
      <c r="CR104" s="28" t="str">
        <f t="shared" si="129"/>
        <v/>
      </c>
      <c r="CS104" s="28" t="str">
        <f t="shared" si="129"/>
        <v/>
      </c>
      <c r="CT104" s="28" t="str">
        <f t="shared" si="129"/>
        <v/>
      </c>
      <c r="CU104" s="28" t="str">
        <f>IF(ISNUMBER(outYear),+CT104+CU103,"")</f>
        <v/>
      </c>
      <c r="CV104" s="28" t="str">
        <f>IF(ISNUMBER(outYear),+CU104+CV103,"")</f>
        <v/>
      </c>
      <c r="CW104" s="28" t="str">
        <f>IF(ISNUMBER(outYear),+CV104+CW103,"")</f>
        <v/>
      </c>
      <c r="CX104" s="28" t="str">
        <f>IF(ISNUMBER(outYear),+CW104+CX103,"")</f>
        <v/>
      </c>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row>
    <row r="105" spans="1:255" s="5" customFormat="1" x14ac:dyDescent="0.2">
      <c r="A105" s="20" t="s">
        <v>53</v>
      </c>
      <c r="B105" s="27"/>
      <c r="C105" s="28" t="e">
        <f t="shared" ref="C105:AH105" si="130">IF(ISNUMBER(outYear),IF(C104&lt;=0,1,IF(B104&gt;0,0,IF(-B104/C103&gt;0,-B104/C103,0))),"")</f>
        <v>#REF!</v>
      </c>
      <c r="D105" s="28" t="e">
        <f t="shared" si="130"/>
        <v>#REF!</v>
      </c>
      <c r="E105" s="28" t="e">
        <f t="shared" si="130"/>
        <v>#REF!</v>
      </c>
      <c r="F105" s="28" t="e">
        <f t="shared" si="130"/>
        <v>#REF!</v>
      </c>
      <c r="G105" s="28" t="e">
        <f t="shared" si="130"/>
        <v>#REF!</v>
      </c>
      <c r="H105" s="28" t="e">
        <f t="shared" si="130"/>
        <v>#REF!</v>
      </c>
      <c r="I105" s="28" t="e">
        <f t="shared" si="130"/>
        <v>#REF!</v>
      </c>
      <c r="J105" s="28" t="e">
        <f t="shared" si="130"/>
        <v>#REF!</v>
      </c>
      <c r="K105" s="28" t="e">
        <f t="shared" si="130"/>
        <v>#REF!</v>
      </c>
      <c r="L105" s="28" t="e">
        <f t="shared" si="130"/>
        <v>#REF!</v>
      </c>
      <c r="M105" s="28" t="e">
        <f t="shared" si="130"/>
        <v>#REF!</v>
      </c>
      <c r="N105" s="28" t="e">
        <f t="shared" si="130"/>
        <v>#REF!</v>
      </c>
      <c r="O105" s="28" t="e">
        <f t="shared" si="130"/>
        <v>#REF!</v>
      </c>
      <c r="P105" s="28" t="e">
        <f t="shared" si="130"/>
        <v>#REF!</v>
      </c>
      <c r="Q105" s="28" t="e">
        <f t="shared" si="130"/>
        <v>#REF!</v>
      </c>
      <c r="R105" s="28" t="e">
        <f t="shared" si="130"/>
        <v>#REF!</v>
      </c>
      <c r="S105" s="28" t="e">
        <f t="shared" si="130"/>
        <v>#REF!</v>
      </c>
      <c r="T105" s="28" t="e">
        <f t="shared" si="130"/>
        <v>#REF!</v>
      </c>
      <c r="U105" s="28" t="e">
        <f t="shared" si="130"/>
        <v>#REF!</v>
      </c>
      <c r="V105" s="28" t="e">
        <f t="shared" si="130"/>
        <v>#REF!</v>
      </c>
      <c r="W105" s="28" t="e">
        <f t="shared" si="130"/>
        <v>#REF!</v>
      </c>
      <c r="X105" s="28" t="e">
        <f t="shared" si="130"/>
        <v>#REF!</v>
      </c>
      <c r="Y105" s="28" t="e">
        <f t="shared" si="130"/>
        <v>#REF!</v>
      </c>
      <c r="Z105" s="28" t="e">
        <f t="shared" si="130"/>
        <v>#REF!</v>
      </c>
      <c r="AA105" s="28" t="e">
        <f t="shared" si="130"/>
        <v>#REF!</v>
      </c>
      <c r="AB105" s="28" t="str">
        <f t="shared" si="130"/>
        <v/>
      </c>
      <c r="AC105" s="28" t="str">
        <f t="shared" si="130"/>
        <v/>
      </c>
      <c r="AD105" s="28" t="str">
        <f t="shared" si="130"/>
        <v/>
      </c>
      <c r="AE105" s="28" t="str">
        <f t="shared" si="130"/>
        <v/>
      </c>
      <c r="AF105" s="28" t="str">
        <f t="shared" si="130"/>
        <v/>
      </c>
      <c r="AG105" s="28" t="str">
        <f t="shared" si="130"/>
        <v/>
      </c>
      <c r="AH105" s="28" t="str">
        <f t="shared" si="130"/>
        <v/>
      </c>
      <c r="AI105" s="28" t="str">
        <f t="shared" ref="AI105:BN105" si="131">IF(ISNUMBER(outYear),IF(AI104&lt;=0,1,IF(AH104&gt;0,0,IF(-AH104/AI103&gt;0,-AH104/AI103,0))),"")</f>
        <v/>
      </c>
      <c r="AJ105" s="28" t="str">
        <f t="shared" si="131"/>
        <v/>
      </c>
      <c r="AK105" s="28" t="str">
        <f t="shared" si="131"/>
        <v/>
      </c>
      <c r="AL105" s="28" t="str">
        <f t="shared" si="131"/>
        <v/>
      </c>
      <c r="AM105" s="28" t="str">
        <f t="shared" si="131"/>
        <v/>
      </c>
      <c r="AN105" s="28" t="str">
        <f t="shared" si="131"/>
        <v/>
      </c>
      <c r="AO105" s="28" t="str">
        <f t="shared" si="131"/>
        <v/>
      </c>
      <c r="AP105" s="28" t="str">
        <f t="shared" si="131"/>
        <v/>
      </c>
      <c r="AQ105" s="28" t="str">
        <f t="shared" si="131"/>
        <v/>
      </c>
      <c r="AR105" s="28" t="str">
        <f t="shared" si="131"/>
        <v/>
      </c>
      <c r="AS105" s="28" t="str">
        <f t="shared" si="131"/>
        <v/>
      </c>
      <c r="AT105" s="28" t="str">
        <f t="shared" si="131"/>
        <v/>
      </c>
      <c r="AU105" s="28" t="str">
        <f t="shared" si="131"/>
        <v/>
      </c>
      <c r="AV105" s="28" t="str">
        <f t="shared" si="131"/>
        <v/>
      </c>
      <c r="AW105" s="28" t="str">
        <f t="shared" si="131"/>
        <v/>
      </c>
      <c r="AX105" s="28" t="str">
        <f t="shared" si="131"/>
        <v/>
      </c>
      <c r="AY105" s="28" t="str">
        <f t="shared" si="131"/>
        <v/>
      </c>
      <c r="AZ105" s="28" t="str">
        <f t="shared" si="131"/>
        <v/>
      </c>
      <c r="BA105" s="28" t="str">
        <f t="shared" si="131"/>
        <v/>
      </c>
      <c r="BB105" s="28" t="str">
        <f t="shared" si="131"/>
        <v/>
      </c>
      <c r="BC105" s="28" t="str">
        <f t="shared" si="131"/>
        <v/>
      </c>
      <c r="BD105" s="28" t="str">
        <f t="shared" si="131"/>
        <v/>
      </c>
      <c r="BE105" s="28" t="str">
        <f t="shared" si="131"/>
        <v/>
      </c>
      <c r="BF105" s="28" t="str">
        <f t="shared" si="131"/>
        <v/>
      </c>
      <c r="BG105" s="28" t="str">
        <f t="shared" si="131"/>
        <v/>
      </c>
      <c r="BH105" s="28" t="str">
        <f t="shared" si="131"/>
        <v/>
      </c>
      <c r="BI105" s="28" t="str">
        <f t="shared" si="131"/>
        <v/>
      </c>
      <c r="BJ105" s="28" t="str">
        <f t="shared" si="131"/>
        <v/>
      </c>
      <c r="BK105" s="28" t="str">
        <f t="shared" si="131"/>
        <v/>
      </c>
      <c r="BL105" s="28" t="str">
        <f t="shared" si="131"/>
        <v/>
      </c>
      <c r="BM105" s="28" t="str">
        <f t="shared" si="131"/>
        <v/>
      </c>
      <c r="BN105" s="28" t="str">
        <f t="shared" si="131"/>
        <v/>
      </c>
      <c r="BO105" s="28" t="str">
        <f t="shared" ref="BO105:CT105" si="132">IF(ISNUMBER(outYear),IF(BO104&lt;=0,1,IF(BN104&gt;0,0,IF(-BN104/BO103&gt;0,-BN104/BO103,0))),"")</f>
        <v/>
      </c>
      <c r="BP105" s="28" t="str">
        <f t="shared" si="132"/>
        <v/>
      </c>
      <c r="BQ105" s="28" t="str">
        <f t="shared" si="132"/>
        <v/>
      </c>
      <c r="BR105" s="28" t="str">
        <f t="shared" si="132"/>
        <v/>
      </c>
      <c r="BS105" s="28" t="str">
        <f t="shared" si="132"/>
        <v/>
      </c>
      <c r="BT105" s="28" t="str">
        <f t="shared" si="132"/>
        <v/>
      </c>
      <c r="BU105" s="28" t="str">
        <f t="shared" si="132"/>
        <v/>
      </c>
      <c r="BV105" s="28" t="str">
        <f t="shared" si="132"/>
        <v/>
      </c>
      <c r="BW105" s="28" t="str">
        <f t="shared" si="132"/>
        <v/>
      </c>
      <c r="BX105" s="28" t="str">
        <f t="shared" si="132"/>
        <v/>
      </c>
      <c r="BY105" s="28" t="str">
        <f t="shared" si="132"/>
        <v/>
      </c>
      <c r="BZ105" s="28" t="str">
        <f t="shared" si="132"/>
        <v/>
      </c>
      <c r="CA105" s="28" t="str">
        <f t="shared" si="132"/>
        <v/>
      </c>
      <c r="CB105" s="28" t="str">
        <f t="shared" si="132"/>
        <v/>
      </c>
      <c r="CC105" s="28" t="str">
        <f t="shared" si="132"/>
        <v/>
      </c>
      <c r="CD105" s="28" t="str">
        <f t="shared" si="132"/>
        <v/>
      </c>
      <c r="CE105" s="28" t="str">
        <f t="shared" si="132"/>
        <v/>
      </c>
      <c r="CF105" s="28" t="str">
        <f t="shared" si="132"/>
        <v/>
      </c>
      <c r="CG105" s="28" t="str">
        <f t="shared" si="132"/>
        <v/>
      </c>
      <c r="CH105" s="28" t="str">
        <f t="shared" si="132"/>
        <v/>
      </c>
      <c r="CI105" s="28" t="str">
        <f t="shared" si="132"/>
        <v/>
      </c>
      <c r="CJ105" s="28" t="str">
        <f t="shared" si="132"/>
        <v/>
      </c>
      <c r="CK105" s="28" t="str">
        <f t="shared" si="132"/>
        <v/>
      </c>
      <c r="CL105" s="28" t="str">
        <f t="shared" si="132"/>
        <v/>
      </c>
      <c r="CM105" s="28" t="str">
        <f t="shared" si="132"/>
        <v/>
      </c>
      <c r="CN105" s="28" t="str">
        <f t="shared" si="132"/>
        <v/>
      </c>
      <c r="CO105" s="28" t="str">
        <f t="shared" si="132"/>
        <v/>
      </c>
      <c r="CP105" s="28" t="str">
        <f t="shared" si="132"/>
        <v/>
      </c>
      <c r="CQ105" s="28" t="str">
        <f t="shared" si="132"/>
        <v/>
      </c>
      <c r="CR105" s="28" t="str">
        <f t="shared" si="132"/>
        <v/>
      </c>
      <c r="CS105" s="28" t="str">
        <f t="shared" si="132"/>
        <v/>
      </c>
      <c r="CT105" s="28" t="str">
        <f t="shared" si="132"/>
        <v/>
      </c>
      <c r="CU105" s="28" t="str">
        <f>IF(ISNUMBER(outYear),IF(CU104&lt;=0,1,IF(CT104&gt;0,0,IF(-CT104/CU103&gt;0,-CT104/CU103,0))),"")</f>
        <v/>
      </c>
      <c r="CV105" s="28" t="str">
        <f>IF(ISNUMBER(outYear),IF(CV104&lt;=0,1,IF(CU104&gt;0,0,IF(-CU104/CV103&gt;0,-CU104/CV103,0))),"")</f>
        <v/>
      </c>
      <c r="CW105" s="28" t="str">
        <f>IF(ISNUMBER(outYear),IF(CW104&lt;=0,1,IF(CV104&gt;0,0,IF(-CV104/CW103&gt;0,-CV104/CW103,0))),"")</f>
        <v/>
      </c>
      <c r="CX105" s="28" t="str">
        <f>IF(ISNUMBER(outYear),IF(CX104&lt;=0,1,IF(CW104&gt;0,0,IF(-CW104/CX103&gt;0,-CW104/CX103,0))),"")</f>
        <v/>
      </c>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row>
    <row r="106" spans="1:255" s="5" customFormat="1" x14ac:dyDescent="0.2">
      <c r="A106" s="21" t="s">
        <v>34</v>
      </c>
      <c r="B106" s="29"/>
      <c r="C106" s="30" t="e">
        <f>IF(ISNUMBER(outYear),IF(SUM(C105:AF105)&lt;30,SUM(C105:AF105),"&gt;30 years"),"")</f>
        <v>#REF!</v>
      </c>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c r="CN106" s="31"/>
      <c r="CO106" s="31"/>
      <c r="CP106" s="31"/>
      <c r="CQ106" s="31"/>
      <c r="CR106" s="31"/>
      <c r="CS106" s="31"/>
      <c r="CT106" s="31"/>
      <c r="CU106" s="31"/>
      <c r="CV106" s="31"/>
      <c r="CW106" s="31"/>
      <c r="CX106" s="31"/>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s="5" customFormat="1" x14ac:dyDescent="0.2">
      <c r="A107" s="22"/>
      <c r="B107" s="32"/>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row>
    <row r="108" spans="1:255" s="5" customFormat="1" x14ac:dyDescent="0.2">
      <c r="A108" s="19" t="s">
        <v>40</v>
      </c>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row>
    <row r="109" spans="1:255" s="5" customFormat="1" x14ac:dyDescent="0.2">
      <c r="A109" s="20" t="s">
        <v>37</v>
      </c>
      <c r="B109" s="27" t="e">
        <f>IF(ISNUMBER(outYear),-(outLoanAmount+outFirstCost),"")</f>
        <v>#REF!</v>
      </c>
      <c r="C109" s="28" t="e">
        <f t="shared" ref="C109:AH109" si="133">IF(ISNUMBER(outYear),C99+C37+C38+C23-C28*outEffectiveTaxRate,"")</f>
        <v>#NAME?</v>
      </c>
      <c r="D109" s="28" t="e">
        <f t="shared" si="133"/>
        <v>#NAME?</v>
      </c>
      <c r="E109" s="28" t="e">
        <f t="shared" si="133"/>
        <v>#NAME?</v>
      </c>
      <c r="F109" s="28" t="e">
        <f t="shared" si="133"/>
        <v>#NAME?</v>
      </c>
      <c r="G109" s="28" t="e">
        <f t="shared" si="133"/>
        <v>#NAME?</v>
      </c>
      <c r="H109" s="28" t="e">
        <f t="shared" si="133"/>
        <v>#NAME?</v>
      </c>
      <c r="I109" s="28" t="e">
        <f t="shared" si="133"/>
        <v>#NAME?</v>
      </c>
      <c r="J109" s="28" t="e">
        <f t="shared" si="133"/>
        <v>#NAME?</v>
      </c>
      <c r="K109" s="28" t="e">
        <f t="shared" si="133"/>
        <v>#NAME?</v>
      </c>
      <c r="L109" s="28" t="e">
        <f t="shared" si="133"/>
        <v>#NAME?</v>
      </c>
      <c r="M109" s="28" t="e">
        <f t="shared" si="133"/>
        <v>#NAME?</v>
      </c>
      <c r="N109" s="28" t="e">
        <f t="shared" si="133"/>
        <v>#NAME?</v>
      </c>
      <c r="O109" s="28" t="e">
        <f t="shared" si="133"/>
        <v>#NAME?</v>
      </c>
      <c r="P109" s="28" t="e">
        <f t="shared" si="133"/>
        <v>#NAME?</v>
      </c>
      <c r="Q109" s="28" t="e">
        <f t="shared" si="133"/>
        <v>#NAME?</v>
      </c>
      <c r="R109" s="28" t="e">
        <f t="shared" si="133"/>
        <v>#NAME?</v>
      </c>
      <c r="S109" s="28" t="e">
        <f t="shared" si="133"/>
        <v>#NAME?</v>
      </c>
      <c r="T109" s="28" t="e">
        <f t="shared" si="133"/>
        <v>#NAME?</v>
      </c>
      <c r="U109" s="28" t="e">
        <f t="shared" si="133"/>
        <v>#NAME?</v>
      </c>
      <c r="V109" s="28" t="e">
        <f t="shared" si="133"/>
        <v>#NAME?</v>
      </c>
      <c r="W109" s="28" t="e">
        <f t="shared" si="133"/>
        <v>#NAME?</v>
      </c>
      <c r="X109" s="28" t="e">
        <f t="shared" si="133"/>
        <v>#NAME?</v>
      </c>
      <c r="Y109" s="28" t="e">
        <f t="shared" si="133"/>
        <v>#NAME?</v>
      </c>
      <c r="Z109" s="28" t="e">
        <f t="shared" si="133"/>
        <v>#NAME?</v>
      </c>
      <c r="AA109" s="28" t="e">
        <f t="shared" si="133"/>
        <v>#NAME?</v>
      </c>
      <c r="AB109" s="28" t="str">
        <f t="shared" si="133"/>
        <v/>
      </c>
      <c r="AC109" s="28" t="str">
        <f t="shared" si="133"/>
        <v/>
      </c>
      <c r="AD109" s="28" t="str">
        <f t="shared" si="133"/>
        <v/>
      </c>
      <c r="AE109" s="28" t="str">
        <f t="shared" si="133"/>
        <v/>
      </c>
      <c r="AF109" s="28" t="str">
        <f t="shared" si="133"/>
        <v/>
      </c>
      <c r="AG109" s="28" t="str">
        <f t="shared" si="133"/>
        <v/>
      </c>
      <c r="AH109" s="28" t="str">
        <f t="shared" si="133"/>
        <v/>
      </c>
      <c r="AI109" s="28" t="str">
        <f t="shared" ref="AI109:BN109" si="134">IF(ISNUMBER(outYear),AI99+AI37+AI38+AI23-AI28*outEffectiveTaxRate,"")</f>
        <v/>
      </c>
      <c r="AJ109" s="28" t="str">
        <f t="shared" si="134"/>
        <v/>
      </c>
      <c r="AK109" s="28" t="str">
        <f t="shared" si="134"/>
        <v/>
      </c>
      <c r="AL109" s="28" t="str">
        <f t="shared" si="134"/>
        <v/>
      </c>
      <c r="AM109" s="28" t="str">
        <f t="shared" si="134"/>
        <v/>
      </c>
      <c r="AN109" s="28" t="str">
        <f t="shared" si="134"/>
        <v/>
      </c>
      <c r="AO109" s="28" t="str">
        <f t="shared" si="134"/>
        <v/>
      </c>
      <c r="AP109" s="28" t="str">
        <f t="shared" si="134"/>
        <v/>
      </c>
      <c r="AQ109" s="28" t="str">
        <f t="shared" si="134"/>
        <v/>
      </c>
      <c r="AR109" s="28" t="str">
        <f t="shared" si="134"/>
        <v/>
      </c>
      <c r="AS109" s="28" t="str">
        <f t="shared" si="134"/>
        <v/>
      </c>
      <c r="AT109" s="28" t="str">
        <f t="shared" si="134"/>
        <v/>
      </c>
      <c r="AU109" s="28" t="str">
        <f t="shared" si="134"/>
        <v/>
      </c>
      <c r="AV109" s="28" t="str">
        <f t="shared" si="134"/>
        <v/>
      </c>
      <c r="AW109" s="28" t="str">
        <f t="shared" si="134"/>
        <v/>
      </c>
      <c r="AX109" s="28" t="str">
        <f t="shared" si="134"/>
        <v/>
      </c>
      <c r="AY109" s="28" t="str">
        <f t="shared" si="134"/>
        <v/>
      </c>
      <c r="AZ109" s="28" t="str">
        <f t="shared" si="134"/>
        <v/>
      </c>
      <c r="BA109" s="28" t="str">
        <f t="shared" si="134"/>
        <v/>
      </c>
      <c r="BB109" s="28" t="str">
        <f t="shared" si="134"/>
        <v/>
      </c>
      <c r="BC109" s="28" t="str">
        <f t="shared" si="134"/>
        <v/>
      </c>
      <c r="BD109" s="28" t="str">
        <f t="shared" si="134"/>
        <v/>
      </c>
      <c r="BE109" s="28" t="str">
        <f t="shared" si="134"/>
        <v/>
      </c>
      <c r="BF109" s="28" t="str">
        <f t="shared" si="134"/>
        <v/>
      </c>
      <c r="BG109" s="28" t="str">
        <f t="shared" si="134"/>
        <v/>
      </c>
      <c r="BH109" s="28" t="str">
        <f t="shared" si="134"/>
        <v/>
      </c>
      <c r="BI109" s="28" t="str">
        <f t="shared" si="134"/>
        <v/>
      </c>
      <c r="BJ109" s="28" t="str">
        <f t="shared" si="134"/>
        <v/>
      </c>
      <c r="BK109" s="28" t="str">
        <f t="shared" si="134"/>
        <v/>
      </c>
      <c r="BL109" s="28" t="str">
        <f t="shared" si="134"/>
        <v/>
      </c>
      <c r="BM109" s="28" t="str">
        <f t="shared" si="134"/>
        <v/>
      </c>
      <c r="BN109" s="28" t="str">
        <f t="shared" si="134"/>
        <v/>
      </c>
      <c r="BO109" s="28" t="str">
        <f t="shared" ref="BO109:CX109" si="135">IF(ISNUMBER(outYear),BO99+BO37+BO38+BO23-BO28*outEffectiveTaxRate,"")</f>
        <v/>
      </c>
      <c r="BP109" s="28" t="str">
        <f t="shared" si="135"/>
        <v/>
      </c>
      <c r="BQ109" s="28" t="str">
        <f t="shared" si="135"/>
        <v/>
      </c>
      <c r="BR109" s="28" t="str">
        <f t="shared" si="135"/>
        <v/>
      </c>
      <c r="BS109" s="28" t="str">
        <f t="shared" si="135"/>
        <v/>
      </c>
      <c r="BT109" s="28" t="str">
        <f t="shared" si="135"/>
        <v/>
      </c>
      <c r="BU109" s="28" t="str">
        <f t="shared" si="135"/>
        <v/>
      </c>
      <c r="BV109" s="28" t="str">
        <f t="shared" si="135"/>
        <v/>
      </c>
      <c r="BW109" s="28" t="str">
        <f t="shared" si="135"/>
        <v/>
      </c>
      <c r="BX109" s="28" t="str">
        <f t="shared" si="135"/>
        <v/>
      </c>
      <c r="BY109" s="28" t="str">
        <f t="shared" si="135"/>
        <v/>
      </c>
      <c r="BZ109" s="28" t="str">
        <f t="shared" si="135"/>
        <v/>
      </c>
      <c r="CA109" s="28" t="str">
        <f t="shared" si="135"/>
        <v/>
      </c>
      <c r="CB109" s="28" t="str">
        <f t="shared" si="135"/>
        <v/>
      </c>
      <c r="CC109" s="28" t="str">
        <f t="shared" si="135"/>
        <v/>
      </c>
      <c r="CD109" s="28" t="str">
        <f t="shared" si="135"/>
        <v/>
      </c>
      <c r="CE109" s="28" t="str">
        <f t="shared" si="135"/>
        <v/>
      </c>
      <c r="CF109" s="28" t="str">
        <f t="shared" si="135"/>
        <v/>
      </c>
      <c r="CG109" s="28" t="str">
        <f t="shared" si="135"/>
        <v/>
      </c>
      <c r="CH109" s="28" t="str">
        <f t="shared" si="135"/>
        <v/>
      </c>
      <c r="CI109" s="28" t="str">
        <f t="shared" si="135"/>
        <v/>
      </c>
      <c r="CJ109" s="28" t="str">
        <f t="shared" si="135"/>
        <v/>
      </c>
      <c r="CK109" s="28" t="str">
        <f t="shared" si="135"/>
        <v/>
      </c>
      <c r="CL109" s="28" t="str">
        <f t="shared" si="135"/>
        <v/>
      </c>
      <c r="CM109" s="28" t="str">
        <f t="shared" si="135"/>
        <v/>
      </c>
      <c r="CN109" s="28" t="str">
        <f t="shared" si="135"/>
        <v/>
      </c>
      <c r="CO109" s="28" t="str">
        <f t="shared" si="135"/>
        <v/>
      </c>
      <c r="CP109" s="28" t="str">
        <f t="shared" si="135"/>
        <v/>
      </c>
      <c r="CQ109" s="28" t="str">
        <f t="shared" si="135"/>
        <v/>
      </c>
      <c r="CR109" s="28" t="str">
        <f t="shared" si="135"/>
        <v/>
      </c>
      <c r="CS109" s="28" t="str">
        <f t="shared" si="135"/>
        <v/>
      </c>
      <c r="CT109" s="28" t="str">
        <f t="shared" si="135"/>
        <v/>
      </c>
      <c r="CU109" s="28" t="str">
        <f t="shared" si="135"/>
        <v/>
      </c>
      <c r="CV109" s="28" t="str">
        <f t="shared" si="135"/>
        <v/>
      </c>
      <c r="CW109" s="28" t="str">
        <f t="shared" si="135"/>
        <v/>
      </c>
      <c r="CX109" s="28" t="str">
        <f t="shared" si="135"/>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s="5" customFormat="1" x14ac:dyDescent="0.2">
      <c r="A110" s="20" t="s">
        <v>38</v>
      </c>
      <c r="B110" s="27" t="e">
        <f>IF(ISNUMBER(outYear),B109,"")</f>
        <v>#REF!</v>
      </c>
      <c r="C110" s="28" t="e">
        <f t="shared" ref="C110:AH110" si="136">IF(ISNUMBER(outYear),+B110+C109,"")</f>
        <v>#REF!</v>
      </c>
      <c r="D110" s="28" t="e">
        <f t="shared" si="136"/>
        <v>#REF!</v>
      </c>
      <c r="E110" s="28" t="e">
        <f t="shared" si="136"/>
        <v>#REF!</v>
      </c>
      <c r="F110" s="28" t="e">
        <f t="shared" si="136"/>
        <v>#REF!</v>
      </c>
      <c r="G110" s="28" t="e">
        <f t="shared" si="136"/>
        <v>#REF!</v>
      </c>
      <c r="H110" s="28" t="e">
        <f t="shared" si="136"/>
        <v>#REF!</v>
      </c>
      <c r="I110" s="28" t="e">
        <f t="shared" si="136"/>
        <v>#REF!</v>
      </c>
      <c r="J110" s="28" t="e">
        <f t="shared" si="136"/>
        <v>#REF!</v>
      </c>
      <c r="K110" s="28" t="e">
        <f t="shared" si="136"/>
        <v>#REF!</v>
      </c>
      <c r="L110" s="28" t="e">
        <f t="shared" si="136"/>
        <v>#REF!</v>
      </c>
      <c r="M110" s="28" t="e">
        <f t="shared" si="136"/>
        <v>#REF!</v>
      </c>
      <c r="N110" s="28" t="e">
        <f t="shared" si="136"/>
        <v>#REF!</v>
      </c>
      <c r="O110" s="28" t="e">
        <f t="shared" si="136"/>
        <v>#REF!</v>
      </c>
      <c r="P110" s="28" t="e">
        <f t="shared" si="136"/>
        <v>#REF!</v>
      </c>
      <c r="Q110" s="28" t="e">
        <f t="shared" si="136"/>
        <v>#REF!</v>
      </c>
      <c r="R110" s="28" t="e">
        <f t="shared" si="136"/>
        <v>#REF!</v>
      </c>
      <c r="S110" s="28" t="e">
        <f t="shared" si="136"/>
        <v>#REF!</v>
      </c>
      <c r="T110" s="28" t="e">
        <f t="shared" si="136"/>
        <v>#REF!</v>
      </c>
      <c r="U110" s="28" t="e">
        <f t="shared" si="136"/>
        <v>#REF!</v>
      </c>
      <c r="V110" s="28" t="e">
        <f t="shared" si="136"/>
        <v>#REF!</v>
      </c>
      <c r="W110" s="28" t="e">
        <f t="shared" si="136"/>
        <v>#REF!</v>
      </c>
      <c r="X110" s="28" t="e">
        <f t="shared" si="136"/>
        <v>#REF!</v>
      </c>
      <c r="Y110" s="28" t="e">
        <f t="shared" si="136"/>
        <v>#REF!</v>
      </c>
      <c r="Z110" s="28" t="e">
        <f t="shared" si="136"/>
        <v>#REF!</v>
      </c>
      <c r="AA110" s="28" t="e">
        <f t="shared" si="136"/>
        <v>#REF!</v>
      </c>
      <c r="AB110" s="28" t="str">
        <f t="shared" si="136"/>
        <v/>
      </c>
      <c r="AC110" s="28" t="str">
        <f t="shared" si="136"/>
        <v/>
      </c>
      <c r="AD110" s="28" t="str">
        <f t="shared" si="136"/>
        <v/>
      </c>
      <c r="AE110" s="28" t="str">
        <f t="shared" si="136"/>
        <v/>
      </c>
      <c r="AF110" s="28" t="str">
        <f t="shared" si="136"/>
        <v/>
      </c>
      <c r="AG110" s="28" t="str">
        <f t="shared" si="136"/>
        <v/>
      </c>
      <c r="AH110" s="28" t="str">
        <f t="shared" si="136"/>
        <v/>
      </c>
      <c r="AI110" s="28" t="str">
        <f t="shared" ref="AI110:BN110" si="137">IF(ISNUMBER(outYear),+AH110+AI109,"")</f>
        <v/>
      </c>
      <c r="AJ110" s="28" t="str">
        <f t="shared" si="137"/>
        <v/>
      </c>
      <c r="AK110" s="28" t="str">
        <f t="shared" si="137"/>
        <v/>
      </c>
      <c r="AL110" s="28" t="str">
        <f t="shared" si="137"/>
        <v/>
      </c>
      <c r="AM110" s="28" t="str">
        <f t="shared" si="137"/>
        <v/>
      </c>
      <c r="AN110" s="28" t="str">
        <f t="shared" si="137"/>
        <v/>
      </c>
      <c r="AO110" s="28" t="str">
        <f t="shared" si="137"/>
        <v/>
      </c>
      <c r="AP110" s="28" t="str">
        <f t="shared" si="137"/>
        <v/>
      </c>
      <c r="AQ110" s="28" t="str">
        <f t="shared" si="137"/>
        <v/>
      </c>
      <c r="AR110" s="28" t="str">
        <f t="shared" si="137"/>
        <v/>
      </c>
      <c r="AS110" s="28" t="str">
        <f t="shared" si="137"/>
        <v/>
      </c>
      <c r="AT110" s="28" t="str">
        <f t="shared" si="137"/>
        <v/>
      </c>
      <c r="AU110" s="28" t="str">
        <f t="shared" si="137"/>
        <v/>
      </c>
      <c r="AV110" s="28" t="str">
        <f t="shared" si="137"/>
        <v/>
      </c>
      <c r="AW110" s="28" t="str">
        <f t="shared" si="137"/>
        <v/>
      </c>
      <c r="AX110" s="28" t="str">
        <f t="shared" si="137"/>
        <v/>
      </c>
      <c r="AY110" s="28" t="str">
        <f t="shared" si="137"/>
        <v/>
      </c>
      <c r="AZ110" s="28" t="str">
        <f t="shared" si="137"/>
        <v/>
      </c>
      <c r="BA110" s="28" t="str">
        <f t="shared" si="137"/>
        <v/>
      </c>
      <c r="BB110" s="28" t="str">
        <f t="shared" si="137"/>
        <v/>
      </c>
      <c r="BC110" s="28" t="str">
        <f t="shared" si="137"/>
        <v/>
      </c>
      <c r="BD110" s="28" t="str">
        <f t="shared" si="137"/>
        <v/>
      </c>
      <c r="BE110" s="28" t="str">
        <f t="shared" si="137"/>
        <v/>
      </c>
      <c r="BF110" s="28" t="str">
        <f t="shared" si="137"/>
        <v/>
      </c>
      <c r="BG110" s="28" t="str">
        <f t="shared" si="137"/>
        <v/>
      </c>
      <c r="BH110" s="28" t="str">
        <f t="shared" si="137"/>
        <v/>
      </c>
      <c r="BI110" s="28" t="str">
        <f t="shared" si="137"/>
        <v/>
      </c>
      <c r="BJ110" s="28" t="str">
        <f t="shared" si="137"/>
        <v/>
      </c>
      <c r="BK110" s="28" t="str">
        <f t="shared" si="137"/>
        <v/>
      </c>
      <c r="BL110" s="28" t="str">
        <f t="shared" si="137"/>
        <v/>
      </c>
      <c r="BM110" s="28" t="str">
        <f t="shared" si="137"/>
        <v/>
      </c>
      <c r="BN110" s="28" t="str">
        <f t="shared" si="137"/>
        <v/>
      </c>
      <c r="BO110" s="28" t="str">
        <f t="shared" ref="BO110:CT110" si="138">IF(ISNUMBER(outYear),+BN110+BO109,"")</f>
        <v/>
      </c>
      <c r="BP110" s="28" t="str">
        <f t="shared" si="138"/>
        <v/>
      </c>
      <c r="BQ110" s="28" t="str">
        <f t="shared" si="138"/>
        <v/>
      </c>
      <c r="BR110" s="28" t="str">
        <f t="shared" si="138"/>
        <v/>
      </c>
      <c r="BS110" s="28" t="str">
        <f t="shared" si="138"/>
        <v/>
      </c>
      <c r="BT110" s="28" t="str">
        <f t="shared" si="138"/>
        <v/>
      </c>
      <c r="BU110" s="28" t="str">
        <f t="shared" si="138"/>
        <v/>
      </c>
      <c r="BV110" s="28" t="str">
        <f t="shared" si="138"/>
        <v/>
      </c>
      <c r="BW110" s="28" t="str">
        <f t="shared" si="138"/>
        <v/>
      </c>
      <c r="BX110" s="28" t="str">
        <f t="shared" si="138"/>
        <v/>
      </c>
      <c r="BY110" s="28" t="str">
        <f t="shared" si="138"/>
        <v/>
      </c>
      <c r="BZ110" s="28" t="str">
        <f t="shared" si="138"/>
        <v/>
      </c>
      <c r="CA110" s="28" t="str">
        <f t="shared" si="138"/>
        <v/>
      </c>
      <c r="CB110" s="28" t="str">
        <f t="shared" si="138"/>
        <v/>
      </c>
      <c r="CC110" s="28" t="str">
        <f t="shared" si="138"/>
        <v/>
      </c>
      <c r="CD110" s="28" t="str">
        <f t="shared" si="138"/>
        <v/>
      </c>
      <c r="CE110" s="28" t="str">
        <f t="shared" si="138"/>
        <v/>
      </c>
      <c r="CF110" s="28" t="str">
        <f t="shared" si="138"/>
        <v/>
      </c>
      <c r="CG110" s="28" t="str">
        <f t="shared" si="138"/>
        <v/>
      </c>
      <c r="CH110" s="28" t="str">
        <f t="shared" si="138"/>
        <v/>
      </c>
      <c r="CI110" s="28" t="str">
        <f t="shared" si="138"/>
        <v/>
      </c>
      <c r="CJ110" s="28" t="str">
        <f t="shared" si="138"/>
        <v/>
      </c>
      <c r="CK110" s="28" t="str">
        <f t="shared" si="138"/>
        <v/>
      </c>
      <c r="CL110" s="28" t="str">
        <f t="shared" si="138"/>
        <v/>
      </c>
      <c r="CM110" s="28" t="str">
        <f t="shared" si="138"/>
        <v/>
      </c>
      <c r="CN110" s="28" t="str">
        <f t="shared" si="138"/>
        <v/>
      </c>
      <c r="CO110" s="28" t="str">
        <f t="shared" si="138"/>
        <v/>
      </c>
      <c r="CP110" s="28" t="str">
        <f t="shared" si="138"/>
        <v/>
      </c>
      <c r="CQ110" s="28" t="str">
        <f t="shared" si="138"/>
        <v/>
      </c>
      <c r="CR110" s="28" t="str">
        <f t="shared" si="138"/>
        <v/>
      </c>
      <c r="CS110" s="28" t="str">
        <f t="shared" si="138"/>
        <v/>
      </c>
      <c r="CT110" s="28" t="str">
        <f t="shared" si="138"/>
        <v/>
      </c>
      <c r="CU110" s="28" t="str">
        <f>IF(ISNUMBER(outYear),+CT110+CU109,"")</f>
        <v/>
      </c>
      <c r="CV110" s="28" t="str">
        <f>IF(ISNUMBER(outYear),+CU110+CV109,"")</f>
        <v/>
      </c>
      <c r="CW110" s="28" t="str">
        <f>IF(ISNUMBER(outYear),+CV110+CW109,"")</f>
        <v/>
      </c>
      <c r="CX110" s="28" t="str">
        <f>IF(ISNUMBER(outYear),+CW110+CX109,"")</f>
        <v/>
      </c>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row>
    <row r="111" spans="1:255" s="5" customFormat="1" x14ac:dyDescent="0.2">
      <c r="A111" s="20" t="s">
        <v>53</v>
      </c>
      <c r="B111" s="27"/>
      <c r="C111" s="28" t="e">
        <f t="shared" ref="C111:AH111" si="139">IF(ISNUMBER(outYear),IF(C110&lt;=0,1,IF(B110&gt;0,0,IF(-B110/C109&gt;0,-B110/C109,0))),"")</f>
        <v>#REF!</v>
      </c>
      <c r="D111" s="28" t="e">
        <f t="shared" si="139"/>
        <v>#REF!</v>
      </c>
      <c r="E111" s="28" t="e">
        <f t="shared" si="139"/>
        <v>#REF!</v>
      </c>
      <c r="F111" s="28" t="e">
        <f t="shared" si="139"/>
        <v>#REF!</v>
      </c>
      <c r="G111" s="28" t="e">
        <f t="shared" si="139"/>
        <v>#REF!</v>
      </c>
      <c r="H111" s="28" t="e">
        <f t="shared" si="139"/>
        <v>#REF!</v>
      </c>
      <c r="I111" s="28" t="e">
        <f t="shared" si="139"/>
        <v>#REF!</v>
      </c>
      <c r="J111" s="28" t="e">
        <f t="shared" si="139"/>
        <v>#REF!</v>
      </c>
      <c r="K111" s="28" t="e">
        <f t="shared" si="139"/>
        <v>#REF!</v>
      </c>
      <c r="L111" s="28" t="e">
        <f t="shared" si="139"/>
        <v>#REF!</v>
      </c>
      <c r="M111" s="28" t="e">
        <f t="shared" si="139"/>
        <v>#REF!</v>
      </c>
      <c r="N111" s="28" t="e">
        <f t="shared" si="139"/>
        <v>#REF!</v>
      </c>
      <c r="O111" s="28" t="e">
        <f t="shared" si="139"/>
        <v>#REF!</v>
      </c>
      <c r="P111" s="28" t="e">
        <f t="shared" si="139"/>
        <v>#REF!</v>
      </c>
      <c r="Q111" s="28" t="e">
        <f t="shared" si="139"/>
        <v>#REF!</v>
      </c>
      <c r="R111" s="28" t="e">
        <f t="shared" si="139"/>
        <v>#REF!</v>
      </c>
      <c r="S111" s="28" t="e">
        <f t="shared" si="139"/>
        <v>#REF!</v>
      </c>
      <c r="T111" s="28" t="e">
        <f t="shared" si="139"/>
        <v>#REF!</v>
      </c>
      <c r="U111" s="28" t="e">
        <f t="shared" si="139"/>
        <v>#REF!</v>
      </c>
      <c r="V111" s="28" t="e">
        <f t="shared" si="139"/>
        <v>#REF!</v>
      </c>
      <c r="W111" s="28" t="e">
        <f t="shared" si="139"/>
        <v>#REF!</v>
      </c>
      <c r="X111" s="28" t="e">
        <f t="shared" si="139"/>
        <v>#REF!</v>
      </c>
      <c r="Y111" s="28" t="e">
        <f t="shared" si="139"/>
        <v>#REF!</v>
      </c>
      <c r="Z111" s="28" t="e">
        <f t="shared" si="139"/>
        <v>#REF!</v>
      </c>
      <c r="AA111" s="28" t="e">
        <f t="shared" si="139"/>
        <v>#REF!</v>
      </c>
      <c r="AB111" s="28" t="str">
        <f t="shared" si="139"/>
        <v/>
      </c>
      <c r="AC111" s="28" t="str">
        <f t="shared" si="139"/>
        <v/>
      </c>
      <c r="AD111" s="28" t="str">
        <f t="shared" si="139"/>
        <v/>
      </c>
      <c r="AE111" s="28" t="str">
        <f t="shared" si="139"/>
        <v/>
      </c>
      <c r="AF111" s="28" t="str">
        <f t="shared" si="139"/>
        <v/>
      </c>
      <c r="AG111" s="28" t="str">
        <f t="shared" si="139"/>
        <v/>
      </c>
      <c r="AH111" s="28" t="str">
        <f t="shared" si="139"/>
        <v/>
      </c>
      <c r="AI111" s="28" t="str">
        <f t="shared" ref="AI111:BN111" si="140">IF(ISNUMBER(outYear),IF(AI110&lt;=0,1,IF(AH110&gt;0,0,IF(-AH110/AI109&gt;0,-AH110/AI109,0))),"")</f>
        <v/>
      </c>
      <c r="AJ111" s="28" t="str">
        <f t="shared" si="140"/>
        <v/>
      </c>
      <c r="AK111" s="28" t="str">
        <f t="shared" si="140"/>
        <v/>
      </c>
      <c r="AL111" s="28" t="str">
        <f t="shared" si="140"/>
        <v/>
      </c>
      <c r="AM111" s="28" t="str">
        <f t="shared" si="140"/>
        <v/>
      </c>
      <c r="AN111" s="28" t="str">
        <f t="shared" si="140"/>
        <v/>
      </c>
      <c r="AO111" s="28" t="str">
        <f t="shared" si="140"/>
        <v/>
      </c>
      <c r="AP111" s="28" t="str">
        <f t="shared" si="140"/>
        <v/>
      </c>
      <c r="AQ111" s="28" t="str">
        <f t="shared" si="140"/>
        <v/>
      </c>
      <c r="AR111" s="28" t="str">
        <f t="shared" si="140"/>
        <v/>
      </c>
      <c r="AS111" s="28" t="str">
        <f t="shared" si="140"/>
        <v/>
      </c>
      <c r="AT111" s="28" t="str">
        <f t="shared" si="140"/>
        <v/>
      </c>
      <c r="AU111" s="28" t="str">
        <f t="shared" si="140"/>
        <v/>
      </c>
      <c r="AV111" s="28" t="str">
        <f t="shared" si="140"/>
        <v/>
      </c>
      <c r="AW111" s="28" t="str">
        <f t="shared" si="140"/>
        <v/>
      </c>
      <c r="AX111" s="28" t="str">
        <f t="shared" si="140"/>
        <v/>
      </c>
      <c r="AY111" s="28" t="str">
        <f t="shared" si="140"/>
        <v/>
      </c>
      <c r="AZ111" s="28" t="str">
        <f t="shared" si="140"/>
        <v/>
      </c>
      <c r="BA111" s="28" t="str">
        <f t="shared" si="140"/>
        <v/>
      </c>
      <c r="BB111" s="28" t="str">
        <f t="shared" si="140"/>
        <v/>
      </c>
      <c r="BC111" s="28" t="str">
        <f t="shared" si="140"/>
        <v/>
      </c>
      <c r="BD111" s="28" t="str">
        <f t="shared" si="140"/>
        <v/>
      </c>
      <c r="BE111" s="28" t="str">
        <f t="shared" si="140"/>
        <v/>
      </c>
      <c r="BF111" s="28" t="str">
        <f t="shared" si="140"/>
        <v/>
      </c>
      <c r="BG111" s="28" t="str">
        <f t="shared" si="140"/>
        <v/>
      </c>
      <c r="BH111" s="28" t="str">
        <f t="shared" si="140"/>
        <v/>
      </c>
      <c r="BI111" s="28" t="str">
        <f t="shared" si="140"/>
        <v/>
      </c>
      <c r="BJ111" s="28" t="str">
        <f t="shared" si="140"/>
        <v/>
      </c>
      <c r="BK111" s="28" t="str">
        <f t="shared" si="140"/>
        <v/>
      </c>
      <c r="BL111" s="28" t="str">
        <f t="shared" si="140"/>
        <v/>
      </c>
      <c r="BM111" s="28" t="str">
        <f t="shared" si="140"/>
        <v/>
      </c>
      <c r="BN111" s="28" t="str">
        <f t="shared" si="140"/>
        <v/>
      </c>
      <c r="BO111" s="28" t="str">
        <f t="shared" ref="BO111:CT111" si="141">IF(ISNUMBER(outYear),IF(BO110&lt;=0,1,IF(BN110&gt;0,0,IF(-BN110/BO109&gt;0,-BN110/BO109,0))),"")</f>
        <v/>
      </c>
      <c r="BP111" s="28" t="str">
        <f t="shared" si="141"/>
        <v/>
      </c>
      <c r="BQ111" s="28" t="str">
        <f t="shared" si="141"/>
        <v/>
      </c>
      <c r="BR111" s="28" t="str">
        <f t="shared" si="141"/>
        <v/>
      </c>
      <c r="BS111" s="28" t="str">
        <f t="shared" si="141"/>
        <v/>
      </c>
      <c r="BT111" s="28" t="str">
        <f t="shared" si="141"/>
        <v/>
      </c>
      <c r="BU111" s="28" t="str">
        <f t="shared" si="141"/>
        <v/>
      </c>
      <c r="BV111" s="28" t="str">
        <f t="shared" si="141"/>
        <v/>
      </c>
      <c r="BW111" s="28" t="str">
        <f t="shared" si="141"/>
        <v/>
      </c>
      <c r="BX111" s="28" t="str">
        <f t="shared" si="141"/>
        <v/>
      </c>
      <c r="BY111" s="28" t="str">
        <f t="shared" si="141"/>
        <v/>
      </c>
      <c r="BZ111" s="28" t="str">
        <f t="shared" si="141"/>
        <v/>
      </c>
      <c r="CA111" s="28" t="str">
        <f t="shared" si="141"/>
        <v/>
      </c>
      <c r="CB111" s="28" t="str">
        <f t="shared" si="141"/>
        <v/>
      </c>
      <c r="CC111" s="28" t="str">
        <f t="shared" si="141"/>
        <v/>
      </c>
      <c r="CD111" s="28" t="str">
        <f t="shared" si="141"/>
        <v/>
      </c>
      <c r="CE111" s="28" t="str">
        <f t="shared" si="141"/>
        <v/>
      </c>
      <c r="CF111" s="28" t="str">
        <f t="shared" si="141"/>
        <v/>
      </c>
      <c r="CG111" s="28" t="str">
        <f t="shared" si="141"/>
        <v/>
      </c>
      <c r="CH111" s="28" t="str">
        <f t="shared" si="141"/>
        <v/>
      </c>
      <c r="CI111" s="28" t="str">
        <f t="shared" si="141"/>
        <v/>
      </c>
      <c r="CJ111" s="28" t="str">
        <f t="shared" si="141"/>
        <v/>
      </c>
      <c r="CK111" s="28" t="str">
        <f t="shared" si="141"/>
        <v/>
      </c>
      <c r="CL111" s="28" t="str">
        <f t="shared" si="141"/>
        <v/>
      </c>
      <c r="CM111" s="28" t="str">
        <f t="shared" si="141"/>
        <v/>
      </c>
      <c r="CN111" s="28" t="str">
        <f t="shared" si="141"/>
        <v/>
      </c>
      <c r="CO111" s="28" t="str">
        <f t="shared" si="141"/>
        <v/>
      </c>
      <c r="CP111" s="28" t="str">
        <f t="shared" si="141"/>
        <v/>
      </c>
      <c r="CQ111" s="28" t="str">
        <f t="shared" si="141"/>
        <v/>
      </c>
      <c r="CR111" s="28" t="str">
        <f t="shared" si="141"/>
        <v/>
      </c>
      <c r="CS111" s="28" t="str">
        <f t="shared" si="141"/>
        <v/>
      </c>
      <c r="CT111" s="28" t="str">
        <f t="shared" si="141"/>
        <v/>
      </c>
      <c r="CU111" s="28" t="str">
        <f>IF(ISNUMBER(outYear),IF(CU110&lt;=0,1,IF(CT110&gt;0,0,IF(-CT110/CU109&gt;0,-CT110/CU109,0))),"")</f>
        <v/>
      </c>
      <c r="CV111" s="28" t="str">
        <f>IF(ISNUMBER(outYear),IF(CV110&lt;=0,1,IF(CU110&gt;0,0,IF(-CU110/CV109&gt;0,-CU110/CV109,0))),"")</f>
        <v/>
      </c>
      <c r="CW111" s="28" t="str">
        <f>IF(ISNUMBER(outYear),IF(CW110&lt;=0,1,IF(CV110&gt;0,0,IF(-CV110/CW109&gt;0,-CV110/CW109,0))),"")</f>
        <v/>
      </c>
      <c r="CX111" s="28" t="str">
        <f>IF(ISNUMBER(outYear),IF(CX110&lt;=0,1,IF(CW110&gt;0,0,IF(-CW110/CX109&gt;0,-CW110/CX109,0))),"")</f>
        <v/>
      </c>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row>
    <row r="112" spans="1:255" s="5" customFormat="1" x14ac:dyDescent="0.2">
      <c r="A112" s="21" t="s">
        <v>54</v>
      </c>
      <c r="B112" s="29"/>
      <c r="C112" s="30" t="e">
        <f>IF(ISNUMBER(outYear),IF(SUM(C111:AF111)&lt;30,SUM(C111:AF111),"&gt;30 years"),"")</f>
        <v>#REF!</v>
      </c>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row>
    <row r="113" spans="1:255" s="5" customFormat="1" x14ac:dyDescent="0.2">
      <c r="A113" s="23"/>
      <c r="B113" s="34"/>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c r="CM113" s="31"/>
      <c r="CN113" s="31"/>
      <c r="CO113" s="31"/>
      <c r="CP113" s="31"/>
      <c r="CQ113" s="31"/>
      <c r="CR113" s="31"/>
      <c r="CS113" s="31"/>
      <c r="CT113" s="31"/>
      <c r="CU113" s="31"/>
      <c r="CV113" s="31"/>
      <c r="CW113" s="31"/>
      <c r="CX113" s="31"/>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row>
    <row r="114" spans="1:255" s="5" customFormat="1" x14ac:dyDescent="0.2">
      <c r="A114" s="24" t="s">
        <v>47</v>
      </c>
      <c r="B114" s="34"/>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c r="CM114" s="31"/>
      <c r="CN114" s="31"/>
      <c r="CO114" s="31"/>
      <c r="CP114" s="31"/>
      <c r="CQ114" s="31"/>
      <c r="CR114" s="31"/>
      <c r="CS114" s="31"/>
      <c r="CT114" s="31"/>
      <c r="CU114" s="31"/>
      <c r="CV114" s="31"/>
      <c r="CW114" s="31"/>
      <c r="CX114" s="31"/>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row>
    <row r="115" spans="1:255" s="5" customFormat="1" x14ac:dyDescent="0.2">
      <c r="A115" s="19" t="s">
        <v>32</v>
      </c>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row>
    <row r="116" spans="1:255" s="5" customFormat="1" x14ac:dyDescent="0.2">
      <c r="A116" s="16" t="s">
        <v>18</v>
      </c>
      <c r="B116" s="26" t="e">
        <f>IF(ISNUMBER(outYear),inLoanDebtPercent*total_installed_cost,"")</f>
        <v>#NAME?</v>
      </c>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c r="CM116" s="31"/>
      <c r="CN116" s="31"/>
      <c r="CO116" s="31"/>
      <c r="CP116" s="31"/>
      <c r="CQ116" s="31"/>
      <c r="CR116" s="31"/>
      <c r="CS116" s="31"/>
      <c r="CT116" s="31"/>
      <c r="CU116" s="31"/>
      <c r="CV116" s="31"/>
      <c r="CW116" s="31"/>
      <c r="CX116" s="31"/>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row>
    <row r="117" spans="1:255" s="5" customFormat="1" x14ac:dyDescent="0.2">
      <c r="A117" s="16" t="s">
        <v>19</v>
      </c>
      <c r="B117" s="26" t="e">
        <f>IF(ISNUMBER(outYear),total_installed_cost-B116,"")</f>
        <v>#NAME?</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1"/>
      <c r="CT117" s="31"/>
      <c r="CU117" s="31"/>
      <c r="CV117" s="31"/>
      <c r="CW117" s="31"/>
      <c r="CX117" s="31"/>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row>
    <row r="118" spans="1:255" s="5" customFormat="1" x14ac:dyDescent="0.2">
      <c r="A118" s="16" t="s">
        <v>20</v>
      </c>
      <c r="B118" s="26" t="e">
        <f>IF(ISNUMBER(outYear),+B116+B117,"")</f>
        <v>#NAME?</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c r="CM118" s="31"/>
      <c r="CN118" s="31"/>
      <c r="CO118" s="31"/>
      <c r="CP118" s="31"/>
      <c r="CQ118" s="31"/>
      <c r="CR118" s="31"/>
      <c r="CS118" s="31"/>
      <c r="CT118" s="31"/>
      <c r="CU118" s="31"/>
      <c r="CV118" s="31"/>
      <c r="CW118" s="31"/>
      <c r="CX118" s="31"/>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row>
    <row r="119" spans="1:255" s="5" customFormat="1" x14ac:dyDescent="0.2">
      <c r="A119" s="25"/>
      <c r="B119" s="35"/>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row>
    <row r="120" spans="1:255" s="5" customFormat="1" x14ac:dyDescent="0.2">
      <c r="A120" s="15" t="s">
        <v>21</v>
      </c>
      <c r="B120" s="26"/>
      <c r="C120" s="17" t="e">
        <f t="shared" ref="C120:AH120" si="142">IF(ISNUMBER(outYear),IF(outYear&gt;inLoanTerm,0,-IPMT(inLoanRate,outYear,inLoanTerm,$B116,0,0)),"")</f>
        <v>#NAME?</v>
      </c>
      <c r="D120" s="17" t="e">
        <f t="shared" si="142"/>
        <v>#NAME?</v>
      </c>
      <c r="E120" s="17" t="e">
        <f t="shared" si="142"/>
        <v>#NAME?</v>
      </c>
      <c r="F120" s="17" t="e">
        <f t="shared" si="142"/>
        <v>#NAME?</v>
      </c>
      <c r="G120" s="17" t="e">
        <f t="shared" si="142"/>
        <v>#NAME?</v>
      </c>
      <c r="H120" s="17" t="e">
        <f t="shared" si="142"/>
        <v>#NAME?</v>
      </c>
      <c r="I120" s="17" t="e">
        <f t="shared" si="142"/>
        <v>#NAME?</v>
      </c>
      <c r="J120" s="17" t="e">
        <f t="shared" si="142"/>
        <v>#NAME?</v>
      </c>
      <c r="K120" s="17" t="e">
        <f t="shared" si="142"/>
        <v>#NAME?</v>
      </c>
      <c r="L120" s="17" t="e">
        <f t="shared" si="142"/>
        <v>#NAME?</v>
      </c>
      <c r="M120" s="17" t="e">
        <f t="shared" si="142"/>
        <v>#NAME?</v>
      </c>
      <c r="N120" s="17" t="e">
        <f t="shared" si="142"/>
        <v>#NAME?</v>
      </c>
      <c r="O120" s="17" t="e">
        <f t="shared" si="142"/>
        <v>#NAME?</v>
      </c>
      <c r="P120" s="17" t="e">
        <f t="shared" si="142"/>
        <v>#NAME?</v>
      </c>
      <c r="Q120" s="17" t="e">
        <f t="shared" si="142"/>
        <v>#NAME?</v>
      </c>
      <c r="R120" s="17" t="e">
        <f t="shared" si="142"/>
        <v>#NAME?</v>
      </c>
      <c r="S120" s="17" t="e">
        <f t="shared" si="142"/>
        <v>#NAME?</v>
      </c>
      <c r="T120" s="17" t="e">
        <f t="shared" si="142"/>
        <v>#NAME?</v>
      </c>
      <c r="U120" s="17" t="e">
        <f t="shared" si="142"/>
        <v>#NAME?</v>
      </c>
      <c r="V120" s="17" t="e">
        <f t="shared" si="142"/>
        <v>#NAME?</v>
      </c>
      <c r="W120" s="17" t="e">
        <f t="shared" si="142"/>
        <v>#NAME?</v>
      </c>
      <c r="X120" s="17" t="e">
        <f t="shared" si="142"/>
        <v>#NAME?</v>
      </c>
      <c r="Y120" s="17" t="e">
        <f t="shared" si="142"/>
        <v>#NAME?</v>
      </c>
      <c r="Z120" s="17" t="e">
        <f t="shared" si="142"/>
        <v>#NAME?</v>
      </c>
      <c r="AA120" s="17" t="e">
        <f t="shared" si="142"/>
        <v>#NAME?</v>
      </c>
      <c r="AB120" s="17" t="str">
        <f t="shared" si="142"/>
        <v/>
      </c>
      <c r="AC120" s="17" t="str">
        <f t="shared" si="142"/>
        <v/>
      </c>
      <c r="AD120" s="17" t="str">
        <f t="shared" si="142"/>
        <v/>
      </c>
      <c r="AE120" s="17" t="str">
        <f t="shared" si="142"/>
        <v/>
      </c>
      <c r="AF120" s="17" t="str">
        <f t="shared" si="142"/>
        <v/>
      </c>
      <c r="AG120" s="17" t="str">
        <f t="shared" si="142"/>
        <v/>
      </c>
      <c r="AH120" s="17" t="str">
        <f t="shared" si="142"/>
        <v/>
      </c>
      <c r="AI120" s="17" t="str">
        <f t="shared" ref="AI120:BN120" si="143">IF(ISNUMBER(outYear),IF(outYear&gt;inLoanTerm,0,-IPMT(inLoanRate,outYear,inLoanTerm,$B116,0,0)),"")</f>
        <v/>
      </c>
      <c r="AJ120" s="17" t="str">
        <f t="shared" si="143"/>
        <v/>
      </c>
      <c r="AK120" s="17" t="str">
        <f t="shared" si="143"/>
        <v/>
      </c>
      <c r="AL120" s="17" t="str">
        <f t="shared" si="143"/>
        <v/>
      </c>
      <c r="AM120" s="17" t="str">
        <f t="shared" si="143"/>
        <v/>
      </c>
      <c r="AN120" s="17" t="str">
        <f t="shared" si="143"/>
        <v/>
      </c>
      <c r="AO120" s="17" t="str">
        <f t="shared" si="143"/>
        <v/>
      </c>
      <c r="AP120" s="17" t="str">
        <f t="shared" si="143"/>
        <v/>
      </c>
      <c r="AQ120" s="17" t="str">
        <f t="shared" si="143"/>
        <v/>
      </c>
      <c r="AR120" s="17" t="str">
        <f t="shared" si="143"/>
        <v/>
      </c>
      <c r="AS120" s="17" t="str">
        <f t="shared" si="143"/>
        <v/>
      </c>
      <c r="AT120" s="17" t="str">
        <f t="shared" si="143"/>
        <v/>
      </c>
      <c r="AU120" s="17" t="str">
        <f t="shared" si="143"/>
        <v/>
      </c>
      <c r="AV120" s="17" t="str">
        <f t="shared" si="143"/>
        <v/>
      </c>
      <c r="AW120" s="17" t="str">
        <f t="shared" si="143"/>
        <v/>
      </c>
      <c r="AX120" s="17" t="str">
        <f t="shared" si="143"/>
        <v/>
      </c>
      <c r="AY120" s="17" t="str">
        <f t="shared" si="143"/>
        <v/>
      </c>
      <c r="AZ120" s="17" t="str">
        <f t="shared" si="143"/>
        <v/>
      </c>
      <c r="BA120" s="17" t="str">
        <f t="shared" si="143"/>
        <v/>
      </c>
      <c r="BB120" s="17" t="str">
        <f t="shared" si="143"/>
        <v/>
      </c>
      <c r="BC120" s="17" t="str">
        <f t="shared" si="143"/>
        <v/>
      </c>
      <c r="BD120" s="17" t="str">
        <f t="shared" si="143"/>
        <v/>
      </c>
      <c r="BE120" s="17" t="str">
        <f t="shared" si="143"/>
        <v/>
      </c>
      <c r="BF120" s="17" t="str">
        <f t="shared" si="143"/>
        <v/>
      </c>
      <c r="BG120" s="17" t="str">
        <f t="shared" si="143"/>
        <v/>
      </c>
      <c r="BH120" s="17" t="str">
        <f t="shared" si="143"/>
        <v/>
      </c>
      <c r="BI120" s="17" t="str">
        <f t="shared" si="143"/>
        <v/>
      </c>
      <c r="BJ120" s="17" t="str">
        <f t="shared" si="143"/>
        <v/>
      </c>
      <c r="BK120" s="17" t="str">
        <f t="shared" si="143"/>
        <v/>
      </c>
      <c r="BL120" s="17" t="str">
        <f t="shared" si="143"/>
        <v/>
      </c>
      <c r="BM120" s="17" t="str">
        <f t="shared" si="143"/>
        <v/>
      </c>
      <c r="BN120" s="17" t="str">
        <f t="shared" si="143"/>
        <v/>
      </c>
      <c r="BO120" s="17" t="str">
        <f t="shared" ref="BO120:CX120" si="144">IF(ISNUMBER(outYear),IF(outYear&gt;inLoanTerm,0,-IPMT(inLoanRate,outYear,inLoanTerm,$B116,0,0)),"")</f>
        <v/>
      </c>
      <c r="BP120" s="17" t="str">
        <f t="shared" si="144"/>
        <v/>
      </c>
      <c r="BQ120" s="17" t="str">
        <f t="shared" si="144"/>
        <v/>
      </c>
      <c r="BR120" s="17" t="str">
        <f t="shared" si="144"/>
        <v/>
      </c>
      <c r="BS120" s="17" t="str">
        <f t="shared" si="144"/>
        <v/>
      </c>
      <c r="BT120" s="17" t="str">
        <f t="shared" si="144"/>
        <v/>
      </c>
      <c r="BU120" s="17" t="str">
        <f t="shared" si="144"/>
        <v/>
      </c>
      <c r="BV120" s="17" t="str">
        <f t="shared" si="144"/>
        <v/>
      </c>
      <c r="BW120" s="17" t="str">
        <f t="shared" si="144"/>
        <v/>
      </c>
      <c r="BX120" s="17" t="str">
        <f t="shared" si="144"/>
        <v/>
      </c>
      <c r="BY120" s="17" t="str">
        <f t="shared" si="144"/>
        <v/>
      </c>
      <c r="BZ120" s="17" t="str">
        <f t="shared" si="144"/>
        <v/>
      </c>
      <c r="CA120" s="17" t="str">
        <f t="shared" si="144"/>
        <v/>
      </c>
      <c r="CB120" s="17" t="str">
        <f t="shared" si="144"/>
        <v/>
      </c>
      <c r="CC120" s="17" t="str">
        <f t="shared" si="144"/>
        <v/>
      </c>
      <c r="CD120" s="17" t="str">
        <f t="shared" si="144"/>
        <v/>
      </c>
      <c r="CE120" s="17" t="str">
        <f t="shared" si="144"/>
        <v/>
      </c>
      <c r="CF120" s="17" t="str">
        <f t="shared" si="144"/>
        <v/>
      </c>
      <c r="CG120" s="17" t="str">
        <f t="shared" si="144"/>
        <v/>
      </c>
      <c r="CH120" s="17" t="str">
        <f t="shared" si="144"/>
        <v/>
      </c>
      <c r="CI120" s="17" t="str">
        <f t="shared" si="144"/>
        <v/>
      </c>
      <c r="CJ120" s="17" t="str">
        <f t="shared" si="144"/>
        <v/>
      </c>
      <c r="CK120" s="17" t="str">
        <f t="shared" si="144"/>
        <v/>
      </c>
      <c r="CL120" s="17" t="str">
        <f t="shared" si="144"/>
        <v/>
      </c>
      <c r="CM120" s="17" t="str">
        <f t="shared" si="144"/>
        <v/>
      </c>
      <c r="CN120" s="17" t="str">
        <f t="shared" si="144"/>
        <v/>
      </c>
      <c r="CO120" s="17" t="str">
        <f t="shared" si="144"/>
        <v/>
      </c>
      <c r="CP120" s="17" t="str">
        <f t="shared" si="144"/>
        <v/>
      </c>
      <c r="CQ120" s="17" t="str">
        <f t="shared" si="144"/>
        <v/>
      </c>
      <c r="CR120" s="17" t="str">
        <f t="shared" si="144"/>
        <v/>
      </c>
      <c r="CS120" s="17" t="str">
        <f t="shared" si="144"/>
        <v/>
      </c>
      <c r="CT120" s="17" t="str">
        <f t="shared" si="144"/>
        <v/>
      </c>
      <c r="CU120" s="17" t="str">
        <f t="shared" si="144"/>
        <v/>
      </c>
      <c r="CV120" s="17" t="str">
        <f t="shared" si="144"/>
        <v/>
      </c>
      <c r="CW120" s="17" t="str">
        <f t="shared" si="144"/>
        <v/>
      </c>
      <c r="CX120" s="17" t="str">
        <f t="shared" si="144"/>
        <v/>
      </c>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row>
    <row r="121" spans="1:255" s="5" customFormat="1" x14ac:dyDescent="0.2">
      <c r="A121" s="15" t="s">
        <v>22</v>
      </c>
      <c r="B121" s="26"/>
      <c r="C121" s="17" t="e">
        <f t="shared" ref="C121:AH121" si="145">IF(ISNUMBER(outYear),IF(outYear&gt;inLoanTerm,0,-PPMT(inLoanRate,outYear,inLoanTerm,$B116,0,0)),"")</f>
        <v>#NAME?</v>
      </c>
      <c r="D121" s="17" t="e">
        <f t="shared" si="145"/>
        <v>#NAME?</v>
      </c>
      <c r="E121" s="17" t="e">
        <f t="shared" si="145"/>
        <v>#NAME?</v>
      </c>
      <c r="F121" s="17" t="e">
        <f t="shared" si="145"/>
        <v>#NAME?</v>
      </c>
      <c r="G121" s="17" t="e">
        <f t="shared" si="145"/>
        <v>#NAME?</v>
      </c>
      <c r="H121" s="17" t="e">
        <f t="shared" si="145"/>
        <v>#NAME?</v>
      </c>
      <c r="I121" s="17" t="e">
        <f t="shared" si="145"/>
        <v>#NAME?</v>
      </c>
      <c r="J121" s="17" t="e">
        <f t="shared" si="145"/>
        <v>#NAME?</v>
      </c>
      <c r="K121" s="17" t="e">
        <f t="shared" si="145"/>
        <v>#NAME?</v>
      </c>
      <c r="L121" s="17" t="e">
        <f t="shared" si="145"/>
        <v>#NAME?</v>
      </c>
      <c r="M121" s="17" t="e">
        <f t="shared" si="145"/>
        <v>#NAME?</v>
      </c>
      <c r="N121" s="17" t="e">
        <f t="shared" si="145"/>
        <v>#NAME?</v>
      </c>
      <c r="O121" s="17" t="e">
        <f t="shared" si="145"/>
        <v>#NAME?</v>
      </c>
      <c r="P121" s="17" t="e">
        <f t="shared" si="145"/>
        <v>#NAME?</v>
      </c>
      <c r="Q121" s="17" t="e">
        <f t="shared" si="145"/>
        <v>#NAME?</v>
      </c>
      <c r="R121" s="17" t="e">
        <f t="shared" si="145"/>
        <v>#NAME?</v>
      </c>
      <c r="S121" s="17" t="e">
        <f t="shared" si="145"/>
        <v>#NAME?</v>
      </c>
      <c r="T121" s="17" t="e">
        <f t="shared" si="145"/>
        <v>#NAME?</v>
      </c>
      <c r="U121" s="17" t="e">
        <f t="shared" si="145"/>
        <v>#NAME?</v>
      </c>
      <c r="V121" s="17" t="e">
        <f t="shared" si="145"/>
        <v>#NAME?</v>
      </c>
      <c r="W121" s="17" t="e">
        <f t="shared" si="145"/>
        <v>#NAME?</v>
      </c>
      <c r="X121" s="17" t="e">
        <f t="shared" si="145"/>
        <v>#NAME?</v>
      </c>
      <c r="Y121" s="17" t="e">
        <f t="shared" si="145"/>
        <v>#NAME?</v>
      </c>
      <c r="Z121" s="17" t="e">
        <f t="shared" si="145"/>
        <v>#NAME?</v>
      </c>
      <c r="AA121" s="17" t="e">
        <f t="shared" si="145"/>
        <v>#NAME?</v>
      </c>
      <c r="AB121" s="17" t="str">
        <f t="shared" si="145"/>
        <v/>
      </c>
      <c r="AC121" s="17" t="str">
        <f t="shared" si="145"/>
        <v/>
      </c>
      <c r="AD121" s="17" t="str">
        <f t="shared" si="145"/>
        <v/>
      </c>
      <c r="AE121" s="17" t="str">
        <f t="shared" si="145"/>
        <v/>
      </c>
      <c r="AF121" s="17" t="str">
        <f t="shared" si="145"/>
        <v/>
      </c>
      <c r="AG121" s="17" t="str">
        <f t="shared" si="145"/>
        <v/>
      </c>
      <c r="AH121" s="17" t="str">
        <f t="shared" si="145"/>
        <v/>
      </c>
      <c r="AI121" s="17" t="str">
        <f t="shared" ref="AI121:BN121" si="146">IF(ISNUMBER(outYear),IF(outYear&gt;inLoanTerm,0,-PPMT(inLoanRate,outYear,inLoanTerm,$B116,0,0)),"")</f>
        <v/>
      </c>
      <c r="AJ121" s="17" t="str">
        <f t="shared" si="146"/>
        <v/>
      </c>
      <c r="AK121" s="17" t="str">
        <f t="shared" si="146"/>
        <v/>
      </c>
      <c r="AL121" s="17" t="str">
        <f t="shared" si="146"/>
        <v/>
      </c>
      <c r="AM121" s="17" t="str">
        <f t="shared" si="146"/>
        <v/>
      </c>
      <c r="AN121" s="17" t="str">
        <f t="shared" si="146"/>
        <v/>
      </c>
      <c r="AO121" s="17" t="str">
        <f t="shared" si="146"/>
        <v/>
      </c>
      <c r="AP121" s="17" t="str">
        <f t="shared" si="146"/>
        <v/>
      </c>
      <c r="AQ121" s="17" t="str">
        <f t="shared" si="146"/>
        <v/>
      </c>
      <c r="AR121" s="17" t="str">
        <f t="shared" si="146"/>
        <v/>
      </c>
      <c r="AS121" s="17" t="str">
        <f t="shared" si="146"/>
        <v/>
      </c>
      <c r="AT121" s="17" t="str">
        <f t="shared" si="146"/>
        <v/>
      </c>
      <c r="AU121" s="17" t="str">
        <f t="shared" si="146"/>
        <v/>
      </c>
      <c r="AV121" s="17" t="str">
        <f t="shared" si="146"/>
        <v/>
      </c>
      <c r="AW121" s="17" t="str">
        <f t="shared" si="146"/>
        <v/>
      </c>
      <c r="AX121" s="17" t="str">
        <f t="shared" si="146"/>
        <v/>
      </c>
      <c r="AY121" s="17" t="str">
        <f t="shared" si="146"/>
        <v/>
      </c>
      <c r="AZ121" s="17" t="str">
        <f t="shared" si="146"/>
        <v/>
      </c>
      <c r="BA121" s="17" t="str">
        <f t="shared" si="146"/>
        <v/>
      </c>
      <c r="BB121" s="17" t="str">
        <f t="shared" si="146"/>
        <v/>
      </c>
      <c r="BC121" s="17" t="str">
        <f t="shared" si="146"/>
        <v/>
      </c>
      <c r="BD121" s="17" t="str">
        <f t="shared" si="146"/>
        <v/>
      </c>
      <c r="BE121" s="17" t="str">
        <f t="shared" si="146"/>
        <v/>
      </c>
      <c r="BF121" s="17" t="str">
        <f t="shared" si="146"/>
        <v/>
      </c>
      <c r="BG121" s="17" t="str">
        <f t="shared" si="146"/>
        <v/>
      </c>
      <c r="BH121" s="17" t="str">
        <f t="shared" si="146"/>
        <v/>
      </c>
      <c r="BI121" s="17" t="str">
        <f t="shared" si="146"/>
        <v/>
      </c>
      <c r="BJ121" s="17" t="str">
        <f t="shared" si="146"/>
        <v/>
      </c>
      <c r="BK121" s="17" t="str">
        <f t="shared" si="146"/>
        <v/>
      </c>
      <c r="BL121" s="17" t="str">
        <f t="shared" si="146"/>
        <v/>
      </c>
      <c r="BM121" s="17" t="str">
        <f t="shared" si="146"/>
        <v/>
      </c>
      <c r="BN121" s="17" t="str">
        <f t="shared" si="146"/>
        <v/>
      </c>
      <c r="BO121" s="17" t="str">
        <f t="shared" ref="BO121:CX121" si="147">IF(ISNUMBER(outYear),IF(outYear&gt;inLoanTerm,0,-PPMT(inLoanRate,outYear,inLoanTerm,$B116,0,0)),"")</f>
        <v/>
      </c>
      <c r="BP121" s="17" t="str">
        <f t="shared" si="147"/>
        <v/>
      </c>
      <c r="BQ121" s="17" t="str">
        <f t="shared" si="147"/>
        <v/>
      </c>
      <c r="BR121" s="17" t="str">
        <f t="shared" si="147"/>
        <v/>
      </c>
      <c r="BS121" s="17" t="str">
        <f t="shared" si="147"/>
        <v/>
      </c>
      <c r="BT121" s="17" t="str">
        <f t="shared" si="147"/>
        <v/>
      </c>
      <c r="BU121" s="17" t="str">
        <f t="shared" si="147"/>
        <v/>
      </c>
      <c r="BV121" s="17" t="str">
        <f t="shared" si="147"/>
        <v/>
      </c>
      <c r="BW121" s="17" t="str">
        <f t="shared" si="147"/>
        <v/>
      </c>
      <c r="BX121" s="17" t="str">
        <f t="shared" si="147"/>
        <v/>
      </c>
      <c r="BY121" s="17" t="str">
        <f t="shared" si="147"/>
        <v/>
      </c>
      <c r="BZ121" s="17" t="str">
        <f t="shared" si="147"/>
        <v/>
      </c>
      <c r="CA121" s="17" t="str">
        <f t="shared" si="147"/>
        <v/>
      </c>
      <c r="CB121" s="17" t="str">
        <f t="shared" si="147"/>
        <v/>
      </c>
      <c r="CC121" s="17" t="str">
        <f t="shared" si="147"/>
        <v/>
      </c>
      <c r="CD121" s="17" t="str">
        <f t="shared" si="147"/>
        <v/>
      </c>
      <c r="CE121" s="17" t="str">
        <f t="shared" si="147"/>
        <v/>
      </c>
      <c r="CF121" s="17" t="str">
        <f t="shared" si="147"/>
        <v/>
      </c>
      <c r="CG121" s="17" t="str">
        <f t="shared" si="147"/>
        <v/>
      </c>
      <c r="CH121" s="17" t="str">
        <f t="shared" si="147"/>
        <v/>
      </c>
      <c r="CI121" s="17" t="str">
        <f t="shared" si="147"/>
        <v/>
      </c>
      <c r="CJ121" s="17" t="str">
        <f t="shared" si="147"/>
        <v/>
      </c>
      <c r="CK121" s="17" t="str">
        <f t="shared" si="147"/>
        <v/>
      </c>
      <c r="CL121" s="17" t="str">
        <f t="shared" si="147"/>
        <v/>
      </c>
      <c r="CM121" s="17" t="str">
        <f t="shared" si="147"/>
        <v/>
      </c>
      <c r="CN121" s="17" t="str">
        <f t="shared" si="147"/>
        <v/>
      </c>
      <c r="CO121" s="17" t="str">
        <f t="shared" si="147"/>
        <v/>
      </c>
      <c r="CP121" s="17" t="str">
        <f t="shared" si="147"/>
        <v/>
      </c>
      <c r="CQ121" s="17" t="str">
        <f t="shared" si="147"/>
        <v/>
      </c>
      <c r="CR121" s="17" t="str">
        <f t="shared" si="147"/>
        <v/>
      </c>
      <c r="CS121" s="17" t="str">
        <f t="shared" si="147"/>
        <v/>
      </c>
      <c r="CT121" s="17" t="str">
        <f t="shared" si="147"/>
        <v/>
      </c>
      <c r="CU121" s="17" t="str">
        <f t="shared" si="147"/>
        <v/>
      </c>
      <c r="CV121" s="17" t="str">
        <f t="shared" si="147"/>
        <v/>
      </c>
      <c r="CW121" s="17" t="str">
        <f t="shared" si="147"/>
        <v/>
      </c>
      <c r="CX121" s="17" t="str">
        <f t="shared" si="147"/>
        <v/>
      </c>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row>
    <row r="122" spans="1:255" s="5" customFormat="1" x14ac:dyDescent="0.2">
      <c r="A122" s="15" t="s">
        <v>23</v>
      </c>
      <c r="B122" s="26"/>
      <c r="C122" s="17" t="e">
        <f t="shared" ref="C122:AH122" si="148">IF(ISNUMBER(outYear),+C120+C121,"")</f>
        <v>#NAME?</v>
      </c>
      <c r="D122" s="17" t="e">
        <f t="shared" si="148"/>
        <v>#NAME?</v>
      </c>
      <c r="E122" s="17" t="e">
        <f t="shared" si="148"/>
        <v>#NAME?</v>
      </c>
      <c r="F122" s="17" t="e">
        <f t="shared" si="148"/>
        <v>#NAME?</v>
      </c>
      <c r="G122" s="17" t="e">
        <f t="shared" si="148"/>
        <v>#NAME?</v>
      </c>
      <c r="H122" s="17" t="e">
        <f t="shared" si="148"/>
        <v>#NAME?</v>
      </c>
      <c r="I122" s="17" t="e">
        <f t="shared" si="148"/>
        <v>#NAME?</v>
      </c>
      <c r="J122" s="17" t="e">
        <f t="shared" si="148"/>
        <v>#NAME?</v>
      </c>
      <c r="K122" s="17" t="e">
        <f t="shared" si="148"/>
        <v>#NAME?</v>
      </c>
      <c r="L122" s="17" t="e">
        <f t="shared" si="148"/>
        <v>#NAME?</v>
      </c>
      <c r="M122" s="17" t="e">
        <f t="shared" si="148"/>
        <v>#NAME?</v>
      </c>
      <c r="N122" s="17" t="e">
        <f t="shared" si="148"/>
        <v>#NAME?</v>
      </c>
      <c r="O122" s="17" t="e">
        <f t="shared" si="148"/>
        <v>#NAME?</v>
      </c>
      <c r="P122" s="17" t="e">
        <f t="shared" si="148"/>
        <v>#NAME?</v>
      </c>
      <c r="Q122" s="17" t="e">
        <f t="shared" si="148"/>
        <v>#NAME?</v>
      </c>
      <c r="R122" s="17" t="e">
        <f t="shared" si="148"/>
        <v>#NAME?</v>
      </c>
      <c r="S122" s="17" t="e">
        <f t="shared" si="148"/>
        <v>#NAME?</v>
      </c>
      <c r="T122" s="17" t="e">
        <f t="shared" si="148"/>
        <v>#NAME?</v>
      </c>
      <c r="U122" s="17" t="e">
        <f t="shared" si="148"/>
        <v>#NAME?</v>
      </c>
      <c r="V122" s="17" t="e">
        <f t="shared" si="148"/>
        <v>#NAME?</v>
      </c>
      <c r="W122" s="17" t="e">
        <f t="shared" si="148"/>
        <v>#NAME?</v>
      </c>
      <c r="X122" s="17" t="e">
        <f t="shared" si="148"/>
        <v>#NAME?</v>
      </c>
      <c r="Y122" s="17" t="e">
        <f t="shared" si="148"/>
        <v>#NAME?</v>
      </c>
      <c r="Z122" s="17" t="e">
        <f t="shared" si="148"/>
        <v>#NAME?</v>
      </c>
      <c r="AA122" s="17" t="e">
        <f t="shared" si="148"/>
        <v>#NAME?</v>
      </c>
      <c r="AB122" s="17" t="str">
        <f t="shared" si="148"/>
        <v/>
      </c>
      <c r="AC122" s="17" t="str">
        <f t="shared" si="148"/>
        <v/>
      </c>
      <c r="AD122" s="17" t="str">
        <f t="shared" si="148"/>
        <v/>
      </c>
      <c r="AE122" s="17" t="str">
        <f t="shared" si="148"/>
        <v/>
      </c>
      <c r="AF122" s="17" t="str">
        <f t="shared" si="148"/>
        <v/>
      </c>
      <c r="AG122" s="17" t="str">
        <f t="shared" si="148"/>
        <v/>
      </c>
      <c r="AH122" s="17" t="str">
        <f t="shared" si="148"/>
        <v/>
      </c>
      <c r="AI122" s="17" t="str">
        <f t="shared" ref="AI122:BN122" si="149">IF(ISNUMBER(outYear),+AI120+AI121,"")</f>
        <v/>
      </c>
      <c r="AJ122" s="17" t="str">
        <f t="shared" si="149"/>
        <v/>
      </c>
      <c r="AK122" s="17" t="str">
        <f t="shared" si="149"/>
        <v/>
      </c>
      <c r="AL122" s="17" t="str">
        <f t="shared" si="149"/>
        <v/>
      </c>
      <c r="AM122" s="17" t="str">
        <f t="shared" si="149"/>
        <v/>
      </c>
      <c r="AN122" s="17" t="str">
        <f t="shared" si="149"/>
        <v/>
      </c>
      <c r="AO122" s="17" t="str">
        <f t="shared" si="149"/>
        <v/>
      </c>
      <c r="AP122" s="17" t="str">
        <f t="shared" si="149"/>
        <v/>
      </c>
      <c r="AQ122" s="17" t="str">
        <f t="shared" si="149"/>
        <v/>
      </c>
      <c r="AR122" s="17" t="str">
        <f t="shared" si="149"/>
        <v/>
      </c>
      <c r="AS122" s="17" t="str">
        <f t="shared" si="149"/>
        <v/>
      </c>
      <c r="AT122" s="17" t="str">
        <f t="shared" si="149"/>
        <v/>
      </c>
      <c r="AU122" s="17" t="str">
        <f t="shared" si="149"/>
        <v/>
      </c>
      <c r="AV122" s="17" t="str">
        <f t="shared" si="149"/>
        <v/>
      </c>
      <c r="AW122" s="17" t="str">
        <f t="shared" si="149"/>
        <v/>
      </c>
      <c r="AX122" s="17" t="str">
        <f t="shared" si="149"/>
        <v/>
      </c>
      <c r="AY122" s="17" t="str">
        <f t="shared" si="149"/>
        <v/>
      </c>
      <c r="AZ122" s="17" t="str">
        <f t="shared" si="149"/>
        <v/>
      </c>
      <c r="BA122" s="17" t="str">
        <f t="shared" si="149"/>
        <v/>
      </c>
      <c r="BB122" s="17" t="str">
        <f t="shared" si="149"/>
        <v/>
      </c>
      <c r="BC122" s="17" t="str">
        <f t="shared" si="149"/>
        <v/>
      </c>
      <c r="BD122" s="17" t="str">
        <f t="shared" si="149"/>
        <v/>
      </c>
      <c r="BE122" s="17" t="str">
        <f t="shared" si="149"/>
        <v/>
      </c>
      <c r="BF122" s="17" t="str">
        <f t="shared" si="149"/>
        <v/>
      </c>
      <c r="BG122" s="17" t="str">
        <f t="shared" si="149"/>
        <v/>
      </c>
      <c r="BH122" s="17" t="str">
        <f t="shared" si="149"/>
        <v/>
      </c>
      <c r="BI122" s="17" t="str">
        <f t="shared" si="149"/>
        <v/>
      </c>
      <c r="BJ122" s="17" t="str">
        <f t="shared" si="149"/>
        <v/>
      </c>
      <c r="BK122" s="17" t="str">
        <f t="shared" si="149"/>
        <v/>
      </c>
      <c r="BL122" s="17" t="str">
        <f t="shared" si="149"/>
        <v/>
      </c>
      <c r="BM122" s="17" t="str">
        <f t="shared" si="149"/>
        <v/>
      </c>
      <c r="BN122" s="17" t="str">
        <f t="shared" si="149"/>
        <v/>
      </c>
      <c r="BO122" s="17" t="str">
        <f t="shared" ref="BO122:CT122" si="150">IF(ISNUMBER(outYear),+BO120+BO121,"")</f>
        <v/>
      </c>
      <c r="BP122" s="17" t="str">
        <f t="shared" si="150"/>
        <v/>
      </c>
      <c r="BQ122" s="17" t="str">
        <f t="shared" si="150"/>
        <v/>
      </c>
      <c r="BR122" s="17" t="str">
        <f t="shared" si="150"/>
        <v/>
      </c>
      <c r="BS122" s="17" t="str">
        <f t="shared" si="150"/>
        <v/>
      </c>
      <c r="BT122" s="17" t="str">
        <f t="shared" si="150"/>
        <v/>
      </c>
      <c r="BU122" s="17" t="str">
        <f t="shared" si="150"/>
        <v/>
      </c>
      <c r="BV122" s="17" t="str">
        <f t="shared" si="150"/>
        <v/>
      </c>
      <c r="BW122" s="17" t="str">
        <f t="shared" si="150"/>
        <v/>
      </c>
      <c r="BX122" s="17" t="str">
        <f t="shared" si="150"/>
        <v/>
      </c>
      <c r="BY122" s="17" t="str">
        <f t="shared" si="150"/>
        <v/>
      </c>
      <c r="BZ122" s="17" t="str">
        <f t="shared" si="150"/>
        <v/>
      </c>
      <c r="CA122" s="17" t="str">
        <f t="shared" si="150"/>
        <v/>
      </c>
      <c r="CB122" s="17" t="str">
        <f t="shared" si="150"/>
        <v/>
      </c>
      <c r="CC122" s="17" t="str">
        <f t="shared" si="150"/>
        <v/>
      </c>
      <c r="CD122" s="17" t="str">
        <f t="shared" si="150"/>
        <v/>
      </c>
      <c r="CE122" s="17" t="str">
        <f t="shared" si="150"/>
        <v/>
      </c>
      <c r="CF122" s="17" t="str">
        <f t="shared" si="150"/>
        <v/>
      </c>
      <c r="CG122" s="17" t="str">
        <f t="shared" si="150"/>
        <v/>
      </c>
      <c r="CH122" s="17" t="str">
        <f t="shared" si="150"/>
        <v/>
      </c>
      <c r="CI122" s="17" t="str">
        <f t="shared" si="150"/>
        <v/>
      </c>
      <c r="CJ122" s="17" t="str">
        <f t="shared" si="150"/>
        <v/>
      </c>
      <c r="CK122" s="17" t="str">
        <f t="shared" si="150"/>
        <v/>
      </c>
      <c r="CL122" s="17" t="str">
        <f t="shared" si="150"/>
        <v/>
      </c>
      <c r="CM122" s="17" t="str">
        <f t="shared" si="150"/>
        <v/>
      </c>
      <c r="CN122" s="17" t="str">
        <f t="shared" si="150"/>
        <v/>
      </c>
      <c r="CO122" s="17" t="str">
        <f t="shared" si="150"/>
        <v/>
      </c>
      <c r="CP122" s="17" t="str">
        <f t="shared" si="150"/>
        <v/>
      </c>
      <c r="CQ122" s="17" t="str">
        <f t="shared" si="150"/>
        <v/>
      </c>
      <c r="CR122" s="17" t="str">
        <f t="shared" si="150"/>
        <v/>
      </c>
      <c r="CS122" s="17" t="str">
        <f t="shared" si="150"/>
        <v/>
      </c>
      <c r="CT122" s="17" t="str">
        <f t="shared" si="150"/>
        <v/>
      </c>
      <c r="CU122" s="17" t="str">
        <f>IF(ISNUMBER(outYear),+CU120+CU121,"")</f>
        <v/>
      </c>
      <c r="CV122" s="17" t="str">
        <f>IF(ISNUMBER(outYear),+CV120+CV121,"")</f>
        <v/>
      </c>
      <c r="CW122" s="17" t="str">
        <f>IF(ISNUMBER(outYear),+CW120+CW121,"")</f>
        <v/>
      </c>
      <c r="CX122" s="17" t="str">
        <f>IF(ISNUMBER(outYear),+CX120+CX121,"")</f>
        <v/>
      </c>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row>
    <row r="123" spans="1:255" s="5" customFormat="1" x14ac:dyDescent="0.2">
      <c r="A123" s="23"/>
      <c r="B123" s="34"/>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row>
    <row r="124" spans="1:255" s="5" customFormat="1" x14ac:dyDescent="0.2">
      <c r="A124" s="20" t="s">
        <v>51</v>
      </c>
      <c r="B124" s="27"/>
      <c r="C124" s="28">
        <f t="shared" ref="C124:AH124" si="151">IF(ISNUMBER(outYear),-C66-C70,"")</f>
        <v>-1500</v>
      </c>
      <c r="D124" s="28">
        <f t="shared" si="151"/>
        <v>-1500</v>
      </c>
      <c r="E124" s="28">
        <f t="shared" si="151"/>
        <v>-1500</v>
      </c>
      <c r="F124" s="28">
        <f t="shared" si="151"/>
        <v>-1500</v>
      </c>
      <c r="G124" s="28">
        <f t="shared" si="151"/>
        <v>-1500</v>
      </c>
      <c r="H124" s="28">
        <f t="shared" si="151"/>
        <v>-1500</v>
      </c>
      <c r="I124" s="28">
        <f t="shared" si="151"/>
        <v>-1500</v>
      </c>
      <c r="J124" s="28">
        <f t="shared" si="151"/>
        <v>-1500</v>
      </c>
      <c r="K124" s="28">
        <f t="shared" si="151"/>
        <v>-1500</v>
      </c>
      <c r="L124" s="28">
        <f t="shared" si="151"/>
        <v>-1500</v>
      </c>
      <c r="M124" s="28">
        <f t="shared" si="151"/>
        <v>-1500</v>
      </c>
      <c r="N124" s="28">
        <f t="shared" si="151"/>
        <v>-1500</v>
      </c>
      <c r="O124" s="28">
        <f t="shared" si="151"/>
        <v>-1500</v>
      </c>
      <c r="P124" s="28">
        <f t="shared" si="151"/>
        <v>-1500</v>
      </c>
      <c r="Q124" s="28">
        <f t="shared" si="151"/>
        <v>-1500</v>
      </c>
      <c r="R124" s="28">
        <f t="shared" si="151"/>
        <v>-1500</v>
      </c>
      <c r="S124" s="28">
        <f t="shared" si="151"/>
        <v>-1500</v>
      </c>
      <c r="T124" s="28">
        <f t="shared" si="151"/>
        <v>-1500</v>
      </c>
      <c r="U124" s="28">
        <f t="shared" si="151"/>
        <v>-1500</v>
      </c>
      <c r="V124" s="28">
        <f t="shared" si="151"/>
        <v>-1500</v>
      </c>
      <c r="W124" s="28">
        <f t="shared" si="151"/>
        <v>-1500</v>
      </c>
      <c r="X124" s="28">
        <f t="shared" si="151"/>
        <v>-1500</v>
      </c>
      <c r="Y124" s="28">
        <f t="shared" si="151"/>
        <v>-1500</v>
      </c>
      <c r="Z124" s="28">
        <f t="shared" si="151"/>
        <v>-1500</v>
      </c>
      <c r="AA124" s="28">
        <f t="shared" si="151"/>
        <v>-1500</v>
      </c>
      <c r="AB124" s="28" t="str">
        <f t="shared" si="151"/>
        <v/>
      </c>
      <c r="AC124" s="28" t="str">
        <f t="shared" si="151"/>
        <v/>
      </c>
      <c r="AD124" s="28" t="str">
        <f t="shared" si="151"/>
        <v/>
      </c>
      <c r="AE124" s="28" t="str">
        <f t="shared" si="151"/>
        <v/>
      </c>
      <c r="AF124" s="28" t="str">
        <f t="shared" si="151"/>
        <v/>
      </c>
      <c r="AG124" s="28" t="str">
        <f t="shared" si="151"/>
        <v/>
      </c>
      <c r="AH124" s="28" t="str">
        <f t="shared" si="151"/>
        <v/>
      </c>
      <c r="AI124" s="28" t="str">
        <f t="shared" ref="AI124:BN124" si="152">IF(ISNUMBER(outYear),-AI66-AI70,"")</f>
        <v/>
      </c>
      <c r="AJ124" s="28" t="str">
        <f t="shared" si="152"/>
        <v/>
      </c>
      <c r="AK124" s="28" t="str">
        <f t="shared" si="152"/>
        <v/>
      </c>
      <c r="AL124" s="28" t="str">
        <f t="shared" si="152"/>
        <v/>
      </c>
      <c r="AM124" s="28" t="str">
        <f t="shared" si="152"/>
        <v/>
      </c>
      <c r="AN124" s="28" t="str">
        <f t="shared" si="152"/>
        <v/>
      </c>
      <c r="AO124" s="28" t="str">
        <f t="shared" si="152"/>
        <v/>
      </c>
      <c r="AP124" s="28" t="str">
        <f t="shared" si="152"/>
        <v/>
      </c>
      <c r="AQ124" s="28" t="str">
        <f t="shared" si="152"/>
        <v/>
      </c>
      <c r="AR124" s="28" t="str">
        <f t="shared" si="152"/>
        <v/>
      </c>
      <c r="AS124" s="28" t="str">
        <f t="shared" si="152"/>
        <v/>
      </c>
      <c r="AT124" s="28" t="str">
        <f t="shared" si="152"/>
        <v/>
      </c>
      <c r="AU124" s="28" t="str">
        <f t="shared" si="152"/>
        <v/>
      </c>
      <c r="AV124" s="28" t="str">
        <f t="shared" si="152"/>
        <v/>
      </c>
      <c r="AW124" s="28" t="str">
        <f t="shared" si="152"/>
        <v/>
      </c>
      <c r="AX124" s="28" t="str">
        <f t="shared" si="152"/>
        <v/>
      </c>
      <c r="AY124" s="28" t="str">
        <f t="shared" si="152"/>
        <v/>
      </c>
      <c r="AZ124" s="28" t="str">
        <f t="shared" si="152"/>
        <v/>
      </c>
      <c r="BA124" s="28" t="str">
        <f t="shared" si="152"/>
        <v/>
      </c>
      <c r="BB124" s="28" t="str">
        <f t="shared" si="152"/>
        <v/>
      </c>
      <c r="BC124" s="28" t="str">
        <f t="shared" si="152"/>
        <v/>
      </c>
      <c r="BD124" s="28" t="str">
        <f t="shared" si="152"/>
        <v/>
      </c>
      <c r="BE124" s="28" t="str">
        <f t="shared" si="152"/>
        <v/>
      </c>
      <c r="BF124" s="28" t="str">
        <f t="shared" si="152"/>
        <v/>
      </c>
      <c r="BG124" s="28" t="str">
        <f t="shared" si="152"/>
        <v/>
      </c>
      <c r="BH124" s="28" t="str">
        <f t="shared" si="152"/>
        <v/>
      </c>
      <c r="BI124" s="28" t="str">
        <f t="shared" si="152"/>
        <v/>
      </c>
      <c r="BJ124" s="28" t="str">
        <f t="shared" si="152"/>
        <v/>
      </c>
      <c r="BK124" s="28" t="str">
        <f t="shared" si="152"/>
        <v/>
      </c>
      <c r="BL124" s="28" t="str">
        <f t="shared" si="152"/>
        <v/>
      </c>
      <c r="BM124" s="28" t="str">
        <f t="shared" si="152"/>
        <v/>
      </c>
      <c r="BN124" s="28" t="str">
        <f t="shared" si="152"/>
        <v/>
      </c>
      <c r="BO124" s="28" t="str">
        <f t="shared" ref="BO124:CX124" si="153">IF(ISNUMBER(outYear),-BO66-BO70,"")</f>
        <v/>
      </c>
      <c r="BP124" s="28" t="str">
        <f t="shared" si="153"/>
        <v/>
      </c>
      <c r="BQ124" s="28" t="str">
        <f t="shared" si="153"/>
        <v/>
      </c>
      <c r="BR124" s="28" t="str">
        <f t="shared" si="153"/>
        <v/>
      </c>
      <c r="BS124" s="28" t="str">
        <f t="shared" si="153"/>
        <v/>
      </c>
      <c r="BT124" s="28" t="str">
        <f t="shared" si="153"/>
        <v/>
      </c>
      <c r="BU124" s="28" t="str">
        <f t="shared" si="153"/>
        <v/>
      </c>
      <c r="BV124" s="28" t="str">
        <f t="shared" si="153"/>
        <v/>
      </c>
      <c r="BW124" s="28" t="str">
        <f t="shared" si="153"/>
        <v/>
      </c>
      <c r="BX124" s="28" t="str">
        <f t="shared" si="153"/>
        <v/>
      </c>
      <c r="BY124" s="28" t="str">
        <f t="shared" si="153"/>
        <v/>
      </c>
      <c r="BZ124" s="28" t="str">
        <f t="shared" si="153"/>
        <v/>
      </c>
      <c r="CA124" s="28" t="str">
        <f t="shared" si="153"/>
        <v/>
      </c>
      <c r="CB124" s="28" t="str">
        <f t="shared" si="153"/>
        <v/>
      </c>
      <c r="CC124" s="28" t="str">
        <f t="shared" si="153"/>
        <v/>
      </c>
      <c r="CD124" s="28" t="str">
        <f t="shared" si="153"/>
        <v/>
      </c>
      <c r="CE124" s="28" t="str">
        <f t="shared" si="153"/>
        <v/>
      </c>
      <c r="CF124" s="28" t="str">
        <f t="shared" si="153"/>
        <v/>
      </c>
      <c r="CG124" s="28" t="str">
        <f t="shared" si="153"/>
        <v/>
      </c>
      <c r="CH124" s="28" t="str">
        <f t="shared" si="153"/>
        <v/>
      </c>
      <c r="CI124" s="28" t="str">
        <f t="shared" si="153"/>
        <v/>
      </c>
      <c r="CJ124" s="28" t="str">
        <f t="shared" si="153"/>
        <v/>
      </c>
      <c r="CK124" s="28" t="str">
        <f t="shared" si="153"/>
        <v/>
      </c>
      <c r="CL124" s="28" t="str">
        <f t="shared" si="153"/>
        <v/>
      </c>
      <c r="CM124" s="28" t="str">
        <f t="shared" si="153"/>
        <v/>
      </c>
      <c r="CN124" s="28" t="str">
        <f t="shared" si="153"/>
        <v/>
      </c>
      <c r="CO124" s="28" t="str">
        <f t="shared" si="153"/>
        <v/>
      </c>
      <c r="CP124" s="28" t="str">
        <f t="shared" si="153"/>
        <v/>
      </c>
      <c r="CQ124" s="28" t="str">
        <f t="shared" si="153"/>
        <v/>
      </c>
      <c r="CR124" s="28" t="str">
        <f t="shared" si="153"/>
        <v/>
      </c>
      <c r="CS124" s="28" t="str">
        <f t="shared" si="153"/>
        <v/>
      </c>
      <c r="CT124" s="28" t="str">
        <f t="shared" si="153"/>
        <v/>
      </c>
      <c r="CU124" s="28" t="str">
        <f t="shared" si="153"/>
        <v/>
      </c>
      <c r="CV124" s="28" t="str">
        <f t="shared" si="153"/>
        <v/>
      </c>
      <c r="CW124" s="28" t="str">
        <f t="shared" si="153"/>
        <v/>
      </c>
      <c r="CX124" s="28" t="str">
        <f t="shared" si="153"/>
        <v/>
      </c>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row>
    <row r="125" spans="1:255" s="5" customFormat="1" x14ac:dyDescent="0.2">
      <c r="A125" s="20" t="s">
        <v>49</v>
      </c>
      <c r="B125" s="27"/>
      <c r="C125" s="28">
        <f t="shared" ref="C125:AH125" si="154">IF(ISNUMBER(outYear),C124*inStateTax,"")</f>
        <v>-105.00000000000001</v>
      </c>
      <c r="D125" s="28">
        <f t="shared" si="154"/>
        <v>-105.00000000000001</v>
      </c>
      <c r="E125" s="28">
        <f t="shared" si="154"/>
        <v>-105.00000000000001</v>
      </c>
      <c r="F125" s="28">
        <f t="shared" si="154"/>
        <v>-105.00000000000001</v>
      </c>
      <c r="G125" s="28">
        <f t="shared" si="154"/>
        <v>-105.00000000000001</v>
      </c>
      <c r="H125" s="28">
        <f t="shared" si="154"/>
        <v>-105.00000000000001</v>
      </c>
      <c r="I125" s="28">
        <f t="shared" si="154"/>
        <v>-105.00000000000001</v>
      </c>
      <c r="J125" s="28">
        <f t="shared" si="154"/>
        <v>-105.00000000000001</v>
      </c>
      <c r="K125" s="28">
        <f t="shared" si="154"/>
        <v>-105.00000000000001</v>
      </c>
      <c r="L125" s="28">
        <f t="shared" si="154"/>
        <v>-105.00000000000001</v>
      </c>
      <c r="M125" s="28">
        <f t="shared" si="154"/>
        <v>-105.00000000000001</v>
      </c>
      <c r="N125" s="28">
        <f t="shared" si="154"/>
        <v>-105.00000000000001</v>
      </c>
      <c r="O125" s="28">
        <f t="shared" si="154"/>
        <v>-105.00000000000001</v>
      </c>
      <c r="P125" s="28">
        <f t="shared" si="154"/>
        <v>-105.00000000000001</v>
      </c>
      <c r="Q125" s="28">
        <f t="shared" si="154"/>
        <v>-105.00000000000001</v>
      </c>
      <c r="R125" s="28">
        <f t="shared" si="154"/>
        <v>-105.00000000000001</v>
      </c>
      <c r="S125" s="28">
        <f t="shared" si="154"/>
        <v>-105.00000000000001</v>
      </c>
      <c r="T125" s="28">
        <f t="shared" si="154"/>
        <v>-105.00000000000001</v>
      </c>
      <c r="U125" s="28">
        <f t="shared" si="154"/>
        <v>-105.00000000000001</v>
      </c>
      <c r="V125" s="28">
        <f t="shared" si="154"/>
        <v>-105.00000000000001</v>
      </c>
      <c r="W125" s="28">
        <f t="shared" si="154"/>
        <v>-105.00000000000001</v>
      </c>
      <c r="X125" s="28">
        <f t="shared" si="154"/>
        <v>-105.00000000000001</v>
      </c>
      <c r="Y125" s="28">
        <f t="shared" si="154"/>
        <v>-105.00000000000001</v>
      </c>
      <c r="Z125" s="28">
        <f t="shared" si="154"/>
        <v>-105.00000000000001</v>
      </c>
      <c r="AA125" s="28">
        <f t="shared" si="154"/>
        <v>-105.00000000000001</v>
      </c>
      <c r="AB125" s="28" t="str">
        <f t="shared" si="154"/>
        <v/>
      </c>
      <c r="AC125" s="28" t="str">
        <f t="shared" si="154"/>
        <v/>
      </c>
      <c r="AD125" s="28" t="str">
        <f t="shared" si="154"/>
        <v/>
      </c>
      <c r="AE125" s="28" t="str">
        <f t="shared" si="154"/>
        <v/>
      </c>
      <c r="AF125" s="28" t="str">
        <f t="shared" si="154"/>
        <v/>
      </c>
      <c r="AG125" s="28" t="str">
        <f t="shared" si="154"/>
        <v/>
      </c>
      <c r="AH125" s="28" t="str">
        <f t="shared" si="154"/>
        <v/>
      </c>
      <c r="AI125" s="28" t="str">
        <f t="shared" ref="AI125:BN125" si="155">IF(ISNUMBER(outYear),AI124*inStateTax,"")</f>
        <v/>
      </c>
      <c r="AJ125" s="28" t="str">
        <f t="shared" si="155"/>
        <v/>
      </c>
      <c r="AK125" s="28" t="str">
        <f t="shared" si="155"/>
        <v/>
      </c>
      <c r="AL125" s="28" t="str">
        <f t="shared" si="155"/>
        <v/>
      </c>
      <c r="AM125" s="28" t="str">
        <f t="shared" si="155"/>
        <v/>
      </c>
      <c r="AN125" s="28" t="str">
        <f t="shared" si="155"/>
        <v/>
      </c>
      <c r="AO125" s="28" t="str">
        <f t="shared" si="155"/>
        <v/>
      </c>
      <c r="AP125" s="28" t="str">
        <f t="shared" si="155"/>
        <v/>
      </c>
      <c r="AQ125" s="28" t="str">
        <f t="shared" si="155"/>
        <v/>
      </c>
      <c r="AR125" s="28" t="str">
        <f t="shared" si="155"/>
        <v/>
      </c>
      <c r="AS125" s="28" t="str">
        <f t="shared" si="155"/>
        <v/>
      </c>
      <c r="AT125" s="28" t="str">
        <f t="shared" si="155"/>
        <v/>
      </c>
      <c r="AU125" s="28" t="str">
        <f t="shared" si="155"/>
        <v/>
      </c>
      <c r="AV125" s="28" t="str">
        <f t="shared" si="155"/>
        <v/>
      </c>
      <c r="AW125" s="28" t="str">
        <f t="shared" si="155"/>
        <v/>
      </c>
      <c r="AX125" s="28" t="str">
        <f t="shared" si="155"/>
        <v/>
      </c>
      <c r="AY125" s="28" t="str">
        <f t="shared" si="155"/>
        <v/>
      </c>
      <c r="AZ125" s="28" t="str">
        <f t="shared" si="155"/>
        <v/>
      </c>
      <c r="BA125" s="28" t="str">
        <f t="shared" si="155"/>
        <v/>
      </c>
      <c r="BB125" s="28" t="str">
        <f t="shared" si="155"/>
        <v/>
      </c>
      <c r="BC125" s="28" t="str">
        <f t="shared" si="155"/>
        <v/>
      </c>
      <c r="BD125" s="28" t="str">
        <f t="shared" si="155"/>
        <v/>
      </c>
      <c r="BE125" s="28" t="str">
        <f t="shared" si="155"/>
        <v/>
      </c>
      <c r="BF125" s="28" t="str">
        <f t="shared" si="155"/>
        <v/>
      </c>
      <c r="BG125" s="28" t="str">
        <f t="shared" si="155"/>
        <v/>
      </c>
      <c r="BH125" s="28" t="str">
        <f t="shared" si="155"/>
        <v/>
      </c>
      <c r="BI125" s="28" t="str">
        <f t="shared" si="155"/>
        <v/>
      </c>
      <c r="BJ125" s="28" t="str">
        <f t="shared" si="155"/>
        <v/>
      </c>
      <c r="BK125" s="28" t="str">
        <f t="shared" si="155"/>
        <v/>
      </c>
      <c r="BL125" s="28" t="str">
        <f t="shared" si="155"/>
        <v/>
      </c>
      <c r="BM125" s="28" t="str">
        <f t="shared" si="155"/>
        <v/>
      </c>
      <c r="BN125" s="28" t="str">
        <f t="shared" si="155"/>
        <v/>
      </c>
      <c r="BO125" s="28" t="str">
        <f t="shared" ref="BO125:CT125" si="156">IF(ISNUMBER(outYear),BO124*inStateTax,"")</f>
        <v/>
      </c>
      <c r="BP125" s="28" t="str">
        <f t="shared" si="156"/>
        <v/>
      </c>
      <c r="BQ125" s="28" t="str">
        <f t="shared" si="156"/>
        <v/>
      </c>
      <c r="BR125" s="28" t="str">
        <f t="shared" si="156"/>
        <v/>
      </c>
      <c r="BS125" s="28" t="str">
        <f t="shared" si="156"/>
        <v/>
      </c>
      <c r="BT125" s="28" t="str">
        <f t="shared" si="156"/>
        <v/>
      </c>
      <c r="BU125" s="28" t="str">
        <f t="shared" si="156"/>
        <v/>
      </c>
      <c r="BV125" s="28" t="str">
        <f t="shared" si="156"/>
        <v/>
      </c>
      <c r="BW125" s="28" t="str">
        <f t="shared" si="156"/>
        <v/>
      </c>
      <c r="BX125" s="28" t="str">
        <f t="shared" si="156"/>
        <v/>
      </c>
      <c r="BY125" s="28" t="str">
        <f t="shared" si="156"/>
        <v/>
      </c>
      <c r="BZ125" s="28" t="str">
        <f t="shared" si="156"/>
        <v/>
      </c>
      <c r="CA125" s="28" t="str">
        <f t="shared" si="156"/>
        <v/>
      </c>
      <c r="CB125" s="28" t="str">
        <f t="shared" si="156"/>
        <v/>
      </c>
      <c r="CC125" s="28" t="str">
        <f t="shared" si="156"/>
        <v/>
      </c>
      <c r="CD125" s="28" t="str">
        <f t="shared" si="156"/>
        <v/>
      </c>
      <c r="CE125" s="28" t="str">
        <f t="shared" si="156"/>
        <v/>
      </c>
      <c r="CF125" s="28" t="str">
        <f t="shared" si="156"/>
        <v/>
      </c>
      <c r="CG125" s="28" t="str">
        <f t="shared" si="156"/>
        <v/>
      </c>
      <c r="CH125" s="28" t="str">
        <f t="shared" si="156"/>
        <v/>
      </c>
      <c r="CI125" s="28" t="str">
        <f t="shared" si="156"/>
        <v/>
      </c>
      <c r="CJ125" s="28" t="str">
        <f t="shared" si="156"/>
        <v/>
      </c>
      <c r="CK125" s="28" t="str">
        <f t="shared" si="156"/>
        <v/>
      </c>
      <c r="CL125" s="28" t="str">
        <f t="shared" si="156"/>
        <v/>
      </c>
      <c r="CM125" s="28" t="str">
        <f t="shared" si="156"/>
        <v/>
      </c>
      <c r="CN125" s="28" t="str">
        <f t="shared" si="156"/>
        <v/>
      </c>
      <c r="CO125" s="28" t="str">
        <f t="shared" si="156"/>
        <v/>
      </c>
      <c r="CP125" s="28" t="str">
        <f t="shared" si="156"/>
        <v/>
      </c>
      <c r="CQ125" s="28" t="str">
        <f t="shared" si="156"/>
        <v/>
      </c>
      <c r="CR125" s="28" t="str">
        <f t="shared" si="156"/>
        <v/>
      </c>
      <c r="CS125" s="28" t="str">
        <f t="shared" si="156"/>
        <v/>
      </c>
      <c r="CT125" s="28" t="str">
        <f t="shared" si="156"/>
        <v/>
      </c>
      <c r="CU125" s="28" t="str">
        <f>IF(ISNUMBER(outYear),CU124*inStateTax,"")</f>
        <v/>
      </c>
      <c r="CV125" s="28" t="str">
        <f>IF(ISNUMBER(outYear),CV124*inStateTax,"")</f>
        <v/>
      </c>
      <c r="CW125" s="28" t="str">
        <f>IF(ISNUMBER(outYear),CW124*inStateTax,"")</f>
        <v/>
      </c>
      <c r="CX125" s="28" t="str">
        <f>IF(ISNUMBER(outYear),CX124*inStateTax,"")</f>
        <v/>
      </c>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row>
    <row r="126" spans="1:255" s="5" customFormat="1" x14ac:dyDescent="0.2">
      <c r="A126" s="20" t="s">
        <v>52</v>
      </c>
      <c r="B126" s="27"/>
      <c r="C126" s="28">
        <f t="shared" ref="C126:AH126" si="157">IF(ISNUMBER(outYear),C124-C125,"")</f>
        <v>-1395</v>
      </c>
      <c r="D126" s="28">
        <f t="shared" si="157"/>
        <v>-1395</v>
      </c>
      <c r="E126" s="28">
        <f t="shared" si="157"/>
        <v>-1395</v>
      </c>
      <c r="F126" s="28">
        <f t="shared" si="157"/>
        <v>-1395</v>
      </c>
      <c r="G126" s="28">
        <f t="shared" si="157"/>
        <v>-1395</v>
      </c>
      <c r="H126" s="28">
        <f t="shared" si="157"/>
        <v>-1395</v>
      </c>
      <c r="I126" s="28">
        <f t="shared" si="157"/>
        <v>-1395</v>
      </c>
      <c r="J126" s="28">
        <f t="shared" si="157"/>
        <v>-1395</v>
      </c>
      <c r="K126" s="28">
        <f t="shared" si="157"/>
        <v>-1395</v>
      </c>
      <c r="L126" s="28">
        <f t="shared" si="157"/>
        <v>-1395</v>
      </c>
      <c r="M126" s="28">
        <f t="shared" si="157"/>
        <v>-1395</v>
      </c>
      <c r="N126" s="28">
        <f t="shared" si="157"/>
        <v>-1395</v>
      </c>
      <c r="O126" s="28">
        <f t="shared" si="157"/>
        <v>-1395</v>
      </c>
      <c r="P126" s="28">
        <f t="shared" si="157"/>
        <v>-1395</v>
      </c>
      <c r="Q126" s="28">
        <f t="shared" si="157"/>
        <v>-1395</v>
      </c>
      <c r="R126" s="28">
        <f t="shared" si="157"/>
        <v>-1395</v>
      </c>
      <c r="S126" s="28">
        <f t="shared" si="157"/>
        <v>-1395</v>
      </c>
      <c r="T126" s="28">
        <f t="shared" si="157"/>
        <v>-1395</v>
      </c>
      <c r="U126" s="28">
        <f t="shared" si="157"/>
        <v>-1395</v>
      </c>
      <c r="V126" s="28">
        <f t="shared" si="157"/>
        <v>-1395</v>
      </c>
      <c r="W126" s="28">
        <f t="shared" si="157"/>
        <v>-1395</v>
      </c>
      <c r="X126" s="28">
        <f t="shared" si="157"/>
        <v>-1395</v>
      </c>
      <c r="Y126" s="28">
        <f t="shared" si="157"/>
        <v>-1395</v>
      </c>
      <c r="Z126" s="28">
        <f t="shared" si="157"/>
        <v>-1395</v>
      </c>
      <c r="AA126" s="28">
        <f t="shared" si="157"/>
        <v>-1395</v>
      </c>
      <c r="AB126" s="28" t="str">
        <f t="shared" si="157"/>
        <v/>
      </c>
      <c r="AC126" s="28" t="str">
        <f t="shared" si="157"/>
        <v/>
      </c>
      <c r="AD126" s="28" t="str">
        <f t="shared" si="157"/>
        <v/>
      </c>
      <c r="AE126" s="28" t="str">
        <f t="shared" si="157"/>
        <v/>
      </c>
      <c r="AF126" s="28" t="str">
        <f t="shared" si="157"/>
        <v/>
      </c>
      <c r="AG126" s="28" t="str">
        <f t="shared" si="157"/>
        <v/>
      </c>
      <c r="AH126" s="28" t="str">
        <f t="shared" si="157"/>
        <v/>
      </c>
      <c r="AI126" s="28" t="str">
        <f t="shared" ref="AI126:BN126" si="158">IF(ISNUMBER(outYear),AI124-AI125,"")</f>
        <v/>
      </c>
      <c r="AJ126" s="28" t="str">
        <f t="shared" si="158"/>
        <v/>
      </c>
      <c r="AK126" s="28" t="str">
        <f t="shared" si="158"/>
        <v/>
      </c>
      <c r="AL126" s="28" t="str">
        <f t="shared" si="158"/>
        <v/>
      </c>
      <c r="AM126" s="28" t="str">
        <f t="shared" si="158"/>
        <v/>
      </c>
      <c r="AN126" s="28" t="str">
        <f t="shared" si="158"/>
        <v/>
      </c>
      <c r="AO126" s="28" t="str">
        <f t="shared" si="158"/>
        <v/>
      </c>
      <c r="AP126" s="28" t="str">
        <f t="shared" si="158"/>
        <v/>
      </c>
      <c r="AQ126" s="28" t="str">
        <f t="shared" si="158"/>
        <v/>
      </c>
      <c r="AR126" s="28" t="str">
        <f t="shared" si="158"/>
        <v/>
      </c>
      <c r="AS126" s="28" t="str">
        <f t="shared" si="158"/>
        <v/>
      </c>
      <c r="AT126" s="28" t="str">
        <f t="shared" si="158"/>
        <v/>
      </c>
      <c r="AU126" s="28" t="str">
        <f t="shared" si="158"/>
        <v/>
      </c>
      <c r="AV126" s="28" t="str">
        <f t="shared" si="158"/>
        <v/>
      </c>
      <c r="AW126" s="28" t="str">
        <f t="shared" si="158"/>
        <v/>
      </c>
      <c r="AX126" s="28" t="str">
        <f t="shared" si="158"/>
        <v/>
      </c>
      <c r="AY126" s="28" t="str">
        <f t="shared" si="158"/>
        <v/>
      </c>
      <c r="AZ126" s="28" t="str">
        <f t="shared" si="158"/>
        <v/>
      </c>
      <c r="BA126" s="28" t="str">
        <f t="shared" si="158"/>
        <v/>
      </c>
      <c r="BB126" s="28" t="str">
        <f t="shared" si="158"/>
        <v/>
      </c>
      <c r="BC126" s="28" t="str">
        <f t="shared" si="158"/>
        <v/>
      </c>
      <c r="BD126" s="28" t="str">
        <f t="shared" si="158"/>
        <v/>
      </c>
      <c r="BE126" s="28" t="str">
        <f t="shared" si="158"/>
        <v/>
      </c>
      <c r="BF126" s="28" t="str">
        <f t="shared" si="158"/>
        <v/>
      </c>
      <c r="BG126" s="28" t="str">
        <f t="shared" si="158"/>
        <v/>
      </c>
      <c r="BH126" s="28" t="str">
        <f t="shared" si="158"/>
        <v/>
      </c>
      <c r="BI126" s="28" t="str">
        <f t="shared" si="158"/>
        <v/>
      </c>
      <c r="BJ126" s="28" t="str">
        <f t="shared" si="158"/>
        <v/>
      </c>
      <c r="BK126" s="28" t="str">
        <f t="shared" si="158"/>
        <v/>
      </c>
      <c r="BL126" s="28" t="str">
        <f t="shared" si="158"/>
        <v/>
      </c>
      <c r="BM126" s="28" t="str">
        <f t="shared" si="158"/>
        <v/>
      </c>
      <c r="BN126" s="28" t="str">
        <f t="shared" si="158"/>
        <v/>
      </c>
      <c r="BO126" s="28" t="str">
        <f t="shared" ref="BO126:CT126" si="159">IF(ISNUMBER(outYear),BO124-BO125,"")</f>
        <v/>
      </c>
      <c r="BP126" s="28" t="str">
        <f t="shared" si="159"/>
        <v/>
      </c>
      <c r="BQ126" s="28" t="str">
        <f t="shared" si="159"/>
        <v/>
      </c>
      <c r="BR126" s="28" t="str">
        <f t="shared" si="159"/>
        <v/>
      </c>
      <c r="BS126" s="28" t="str">
        <f t="shared" si="159"/>
        <v/>
      </c>
      <c r="BT126" s="28" t="str">
        <f t="shared" si="159"/>
        <v/>
      </c>
      <c r="BU126" s="28" t="str">
        <f t="shared" si="159"/>
        <v/>
      </c>
      <c r="BV126" s="28" t="str">
        <f t="shared" si="159"/>
        <v/>
      </c>
      <c r="BW126" s="28" t="str">
        <f t="shared" si="159"/>
        <v/>
      </c>
      <c r="BX126" s="28" t="str">
        <f t="shared" si="159"/>
        <v/>
      </c>
      <c r="BY126" s="28" t="str">
        <f t="shared" si="159"/>
        <v/>
      </c>
      <c r="BZ126" s="28" t="str">
        <f t="shared" si="159"/>
        <v/>
      </c>
      <c r="CA126" s="28" t="str">
        <f t="shared" si="159"/>
        <v/>
      </c>
      <c r="CB126" s="28" t="str">
        <f t="shared" si="159"/>
        <v/>
      </c>
      <c r="CC126" s="28" t="str">
        <f t="shared" si="159"/>
        <v/>
      </c>
      <c r="CD126" s="28" t="str">
        <f t="shared" si="159"/>
        <v/>
      </c>
      <c r="CE126" s="28" t="str">
        <f t="shared" si="159"/>
        <v/>
      </c>
      <c r="CF126" s="28" t="str">
        <f t="shared" si="159"/>
        <v/>
      </c>
      <c r="CG126" s="28" t="str">
        <f t="shared" si="159"/>
        <v/>
      </c>
      <c r="CH126" s="28" t="str">
        <f t="shared" si="159"/>
        <v/>
      </c>
      <c r="CI126" s="28" t="str">
        <f t="shared" si="159"/>
        <v/>
      </c>
      <c r="CJ126" s="28" t="str">
        <f t="shared" si="159"/>
        <v/>
      </c>
      <c r="CK126" s="28" t="str">
        <f t="shared" si="159"/>
        <v/>
      </c>
      <c r="CL126" s="28" t="str">
        <f t="shared" si="159"/>
        <v/>
      </c>
      <c r="CM126" s="28" t="str">
        <f t="shared" si="159"/>
        <v/>
      </c>
      <c r="CN126" s="28" t="str">
        <f t="shared" si="159"/>
        <v/>
      </c>
      <c r="CO126" s="28" t="str">
        <f t="shared" si="159"/>
        <v/>
      </c>
      <c r="CP126" s="28" t="str">
        <f t="shared" si="159"/>
        <v/>
      </c>
      <c r="CQ126" s="28" t="str">
        <f t="shared" si="159"/>
        <v/>
      </c>
      <c r="CR126" s="28" t="str">
        <f t="shared" si="159"/>
        <v/>
      </c>
      <c r="CS126" s="28" t="str">
        <f t="shared" si="159"/>
        <v/>
      </c>
      <c r="CT126" s="28" t="str">
        <f t="shared" si="159"/>
        <v/>
      </c>
      <c r="CU126" s="28" t="str">
        <f>IF(ISNUMBER(outYear),CU124-CU125,"")</f>
        <v/>
      </c>
      <c r="CV126" s="28" t="str">
        <f>IF(ISNUMBER(outYear),CV124-CV125,"")</f>
        <v/>
      </c>
      <c r="CW126" s="28" t="str">
        <f>IF(ISNUMBER(outYear),CW124-CW125,"")</f>
        <v/>
      </c>
      <c r="CX126" s="28" t="str">
        <f>IF(ISNUMBER(outYear),CX124-CX125,"")</f>
        <v/>
      </c>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row>
    <row r="127" spans="1:255" s="5" customFormat="1" x14ac:dyDescent="0.2">
      <c r="A127" s="20" t="s">
        <v>50</v>
      </c>
      <c r="B127" s="27"/>
      <c r="C127" s="28">
        <f t="shared" ref="C127:AH127" si="160">IF(ISNUMBER(outYear),C126*federal_tax_rate,"")</f>
        <v>-390.6</v>
      </c>
      <c r="D127" s="28">
        <f t="shared" si="160"/>
        <v>-390.6</v>
      </c>
      <c r="E127" s="28">
        <f t="shared" si="160"/>
        <v>-390.6</v>
      </c>
      <c r="F127" s="28">
        <f t="shared" si="160"/>
        <v>-390.6</v>
      </c>
      <c r="G127" s="28">
        <f t="shared" si="160"/>
        <v>-390.6</v>
      </c>
      <c r="H127" s="28">
        <f t="shared" si="160"/>
        <v>-390.6</v>
      </c>
      <c r="I127" s="28">
        <f t="shared" si="160"/>
        <v>-390.6</v>
      </c>
      <c r="J127" s="28">
        <f t="shared" si="160"/>
        <v>-390.6</v>
      </c>
      <c r="K127" s="28">
        <f t="shared" si="160"/>
        <v>-390.6</v>
      </c>
      <c r="L127" s="28">
        <f t="shared" si="160"/>
        <v>-390.6</v>
      </c>
      <c r="M127" s="28">
        <f t="shared" si="160"/>
        <v>-390.6</v>
      </c>
      <c r="N127" s="28">
        <f t="shared" si="160"/>
        <v>-390.6</v>
      </c>
      <c r="O127" s="28">
        <f t="shared" si="160"/>
        <v>-390.6</v>
      </c>
      <c r="P127" s="28">
        <f t="shared" si="160"/>
        <v>-390.6</v>
      </c>
      <c r="Q127" s="28">
        <f t="shared" si="160"/>
        <v>-390.6</v>
      </c>
      <c r="R127" s="28">
        <f t="shared" si="160"/>
        <v>-390.6</v>
      </c>
      <c r="S127" s="28">
        <f t="shared" si="160"/>
        <v>-390.6</v>
      </c>
      <c r="T127" s="28">
        <f t="shared" si="160"/>
        <v>-390.6</v>
      </c>
      <c r="U127" s="28">
        <f t="shared" si="160"/>
        <v>-390.6</v>
      </c>
      <c r="V127" s="28">
        <f t="shared" si="160"/>
        <v>-390.6</v>
      </c>
      <c r="W127" s="28">
        <f t="shared" si="160"/>
        <v>-390.6</v>
      </c>
      <c r="X127" s="28">
        <f t="shared" si="160"/>
        <v>-390.6</v>
      </c>
      <c r="Y127" s="28">
        <f t="shared" si="160"/>
        <v>-390.6</v>
      </c>
      <c r="Z127" s="28">
        <f t="shared" si="160"/>
        <v>-390.6</v>
      </c>
      <c r="AA127" s="28">
        <f t="shared" si="160"/>
        <v>-390.6</v>
      </c>
      <c r="AB127" s="28" t="str">
        <f t="shared" si="160"/>
        <v/>
      </c>
      <c r="AC127" s="28" t="str">
        <f t="shared" si="160"/>
        <v/>
      </c>
      <c r="AD127" s="28" t="str">
        <f t="shared" si="160"/>
        <v/>
      </c>
      <c r="AE127" s="28" t="str">
        <f t="shared" si="160"/>
        <v/>
      </c>
      <c r="AF127" s="28" t="str">
        <f t="shared" si="160"/>
        <v/>
      </c>
      <c r="AG127" s="28" t="str">
        <f t="shared" si="160"/>
        <v/>
      </c>
      <c r="AH127" s="28" t="str">
        <f t="shared" si="160"/>
        <v/>
      </c>
      <c r="AI127" s="28" t="str">
        <f t="shared" ref="AI127:BN127" si="161">IF(ISNUMBER(outYear),AI126*federal_tax_rate,"")</f>
        <v/>
      </c>
      <c r="AJ127" s="28" t="str">
        <f t="shared" si="161"/>
        <v/>
      </c>
      <c r="AK127" s="28" t="str">
        <f t="shared" si="161"/>
        <v/>
      </c>
      <c r="AL127" s="28" t="str">
        <f t="shared" si="161"/>
        <v/>
      </c>
      <c r="AM127" s="28" t="str">
        <f t="shared" si="161"/>
        <v/>
      </c>
      <c r="AN127" s="28" t="str">
        <f t="shared" si="161"/>
        <v/>
      </c>
      <c r="AO127" s="28" t="str">
        <f t="shared" si="161"/>
        <v/>
      </c>
      <c r="AP127" s="28" t="str">
        <f t="shared" si="161"/>
        <v/>
      </c>
      <c r="AQ127" s="28" t="str">
        <f t="shared" si="161"/>
        <v/>
      </c>
      <c r="AR127" s="28" t="str">
        <f t="shared" si="161"/>
        <v/>
      </c>
      <c r="AS127" s="28" t="str">
        <f t="shared" si="161"/>
        <v/>
      </c>
      <c r="AT127" s="28" t="str">
        <f t="shared" si="161"/>
        <v/>
      </c>
      <c r="AU127" s="28" t="str">
        <f t="shared" si="161"/>
        <v/>
      </c>
      <c r="AV127" s="28" t="str">
        <f t="shared" si="161"/>
        <v/>
      </c>
      <c r="AW127" s="28" t="str">
        <f t="shared" si="161"/>
        <v/>
      </c>
      <c r="AX127" s="28" t="str">
        <f t="shared" si="161"/>
        <v/>
      </c>
      <c r="AY127" s="28" t="str">
        <f t="shared" si="161"/>
        <v/>
      </c>
      <c r="AZ127" s="28" t="str">
        <f t="shared" si="161"/>
        <v/>
      </c>
      <c r="BA127" s="28" t="str">
        <f t="shared" si="161"/>
        <v/>
      </c>
      <c r="BB127" s="28" t="str">
        <f t="shared" si="161"/>
        <v/>
      </c>
      <c r="BC127" s="28" t="str">
        <f t="shared" si="161"/>
        <v/>
      </c>
      <c r="BD127" s="28" t="str">
        <f t="shared" si="161"/>
        <v/>
      </c>
      <c r="BE127" s="28" t="str">
        <f t="shared" si="161"/>
        <v/>
      </c>
      <c r="BF127" s="28" t="str">
        <f t="shared" si="161"/>
        <v/>
      </c>
      <c r="BG127" s="28" t="str">
        <f t="shared" si="161"/>
        <v/>
      </c>
      <c r="BH127" s="28" t="str">
        <f t="shared" si="161"/>
        <v/>
      </c>
      <c r="BI127" s="28" t="str">
        <f t="shared" si="161"/>
        <v/>
      </c>
      <c r="BJ127" s="28" t="str">
        <f t="shared" si="161"/>
        <v/>
      </c>
      <c r="BK127" s="28" t="str">
        <f t="shared" si="161"/>
        <v/>
      </c>
      <c r="BL127" s="28" t="str">
        <f t="shared" si="161"/>
        <v/>
      </c>
      <c r="BM127" s="28" t="str">
        <f t="shared" si="161"/>
        <v/>
      </c>
      <c r="BN127" s="28" t="str">
        <f t="shared" si="161"/>
        <v/>
      </c>
      <c r="BO127" s="28" t="str">
        <f t="shared" ref="BO127:CT127" si="162">IF(ISNUMBER(outYear),BO126*federal_tax_rate,"")</f>
        <v/>
      </c>
      <c r="BP127" s="28" t="str">
        <f t="shared" si="162"/>
        <v/>
      </c>
      <c r="BQ127" s="28" t="str">
        <f t="shared" si="162"/>
        <v/>
      </c>
      <c r="BR127" s="28" t="str">
        <f t="shared" si="162"/>
        <v/>
      </c>
      <c r="BS127" s="28" t="str">
        <f t="shared" si="162"/>
        <v/>
      </c>
      <c r="BT127" s="28" t="str">
        <f t="shared" si="162"/>
        <v/>
      </c>
      <c r="BU127" s="28" t="str">
        <f t="shared" si="162"/>
        <v/>
      </c>
      <c r="BV127" s="28" t="str">
        <f t="shared" si="162"/>
        <v/>
      </c>
      <c r="BW127" s="28" t="str">
        <f t="shared" si="162"/>
        <v/>
      </c>
      <c r="BX127" s="28" t="str">
        <f t="shared" si="162"/>
        <v/>
      </c>
      <c r="BY127" s="28" t="str">
        <f t="shared" si="162"/>
        <v/>
      </c>
      <c r="BZ127" s="28" t="str">
        <f t="shared" si="162"/>
        <v/>
      </c>
      <c r="CA127" s="28" t="str">
        <f t="shared" si="162"/>
        <v/>
      </c>
      <c r="CB127" s="28" t="str">
        <f t="shared" si="162"/>
        <v/>
      </c>
      <c r="CC127" s="28" t="str">
        <f t="shared" si="162"/>
        <v/>
      </c>
      <c r="CD127" s="28" t="str">
        <f t="shared" si="162"/>
        <v/>
      </c>
      <c r="CE127" s="28" t="str">
        <f t="shared" si="162"/>
        <v/>
      </c>
      <c r="CF127" s="28" t="str">
        <f t="shared" si="162"/>
        <v/>
      </c>
      <c r="CG127" s="28" t="str">
        <f t="shared" si="162"/>
        <v/>
      </c>
      <c r="CH127" s="28" t="str">
        <f t="shared" si="162"/>
        <v/>
      </c>
      <c r="CI127" s="28" t="str">
        <f t="shared" si="162"/>
        <v/>
      </c>
      <c r="CJ127" s="28" t="str">
        <f t="shared" si="162"/>
        <v/>
      </c>
      <c r="CK127" s="28" t="str">
        <f t="shared" si="162"/>
        <v/>
      </c>
      <c r="CL127" s="28" t="str">
        <f t="shared" si="162"/>
        <v/>
      </c>
      <c r="CM127" s="28" t="str">
        <f t="shared" si="162"/>
        <v/>
      </c>
      <c r="CN127" s="28" t="str">
        <f t="shared" si="162"/>
        <v/>
      </c>
      <c r="CO127" s="28" t="str">
        <f t="shared" si="162"/>
        <v/>
      </c>
      <c r="CP127" s="28" t="str">
        <f t="shared" si="162"/>
        <v/>
      </c>
      <c r="CQ127" s="28" t="str">
        <f t="shared" si="162"/>
        <v/>
      </c>
      <c r="CR127" s="28" t="str">
        <f t="shared" si="162"/>
        <v/>
      </c>
      <c r="CS127" s="28" t="str">
        <f t="shared" si="162"/>
        <v/>
      </c>
      <c r="CT127" s="28" t="str">
        <f t="shared" si="162"/>
        <v/>
      </c>
      <c r="CU127" s="28" t="str">
        <f>IF(ISNUMBER(outYear),CU126*federal_tax_rate,"")</f>
        <v/>
      </c>
      <c r="CV127" s="28" t="str">
        <f>IF(ISNUMBER(outYear),CV126*federal_tax_rate,"")</f>
        <v/>
      </c>
      <c r="CW127" s="28" t="str">
        <f>IF(ISNUMBER(outYear),CW126*federal_tax_rate,"")</f>
        <v/>
      </c>
      <c r="CX127" s="28" t="str">
        <f>IF(ISNUMBER(outYear),CX126*federal_tax_rate,"")</f>
        <v/>
      </c>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row>
    <row r="128" spans="1:255" s="5" customFormat="1" x14ac:dyDescent="0.2">
      <c r="A128" s="23"/>
      <c r="B128" s="34"/>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row>
    <row r="129" spans="1:255" s="5" customFormat="1" x14ac:dyDescent="0.2">
      <c r="A129" s="20" t="s">
        <v>48</v>
      </c>
      <c r="B129" s="27" t="e">
        <f>IF(ISNUMBER(outYear),-B117,"")</f>
        <v>#NAME?</v>
      </c>
      <c r="C129" s="28" t="e">
        <f t="shared" ref="C129:AH129" si="163">IF(ISNUMBER(outYear),(-C23-C122-C125-C127),"")</f>
        <v>#NAME?</v>
      </c>
      <c r="D129" s="28" t="e">
        <f t="shared" si="163"/>
        <v>#NAME?</v>
      </c>
      <c r="E129" s="28" t="e">
        <f t="shared" si="163"/>
        <v>#NAME?</v>
      </c>
      <c r="F129" s="28" t="e">
        <f t="shared" si="163"/>
        <v>#NAME?</v>
      </c>
      <c r="G129" s="28" t="e">
        <f t="shared" si="163"/>
        <v>#NAME?</v>
      </c>
      <c r="H129" s="28" t="e">
        <f t="shared" si="163"/>
        <v>#NAME?</v>
      </c>
      <c r="I129" s="28" t="e">
        <f t="shared" si="163"/>
        <v>#NAME?</v>
      </c>
      <c r="J129" s="28" t="e">
        <f t="shared" si="163"/>
        <v>#NAME?</v>
      </c>
      <c r="K129" s="28" t="e">
        <f t="shared" si="163"/>
        <v>#NAME?</v>
      </c>
      <c r="L129" s="28" t="e">
        <f t="shared" si="163"/>
        <v>#NAME?</v>
      </c>
      <c r="M129" s="28" t="e">
        <f t="shared" si="163"/>
        <v>#NAME?</v>
      </c>
      <c r="N129" s="28" t="e">
        <f t="shared" si="163"/>
        <v>#NAME?</v>
      </c>
      <c r="O129" s="28" t="e">
        <f t="shared" si="163"/>
        <v>#NAME?</v>
      </c>
      <c r="P129" s="28" t="e">
        <f t="shared" si="163"/>
        <v>#NAME?</v>
      </c>
      <c r="Q129" s="28" t="e">
        <f t="shared" si="163"/>
        <v>#NAME?</v>
      </c>
      <c r="R129" s="28" t="e">
        <f t="shared" si="163"/>
        <v>#NAME?</v>
      </c>
      <c r="S129" s="28" t="e">
        <f t="shared" si="163"/>
        <v>#NAME?</v>
      </c>
      <c r="T129" s="28" t="e">
        <f t="shared" si="163"/>
        <v>#NAME?</v>
      </c>
      <c r="U129" s="28" t="e">
        <f t="shared" si="163"/>
        <v>#NAME?</v>
      </c>
      <c r="V129" s="28" t="e">
        <f t="shared" si="163"/>
        <v>#NAME?</v>
      </c>
      <c r="W129" s="28" t="e">
        <f t="shared" si="163"/>
        <v>#NAME?</v>
      </c>
      <c r="X129" s="28" t="e">
        <f t="shared" si="163"/>
        <v>#NAME?</v>
      </c>
      <c r="Y129" s="28" t="e">
        <f t="shared" si="163"/>
        <v>#NAME?</v>
      </c>
      <c r="Z129" s="28" t="e">
        <f t="shared" si="163"/>
        <v>#NAME?</v>
      </c>
      <c r="AA129" s="28" t="e">
        <f t="shared" si="163"/>
        <v>#NAME?</v>
      </c>
      <c r="AB129" s="28" t="str">
        <f t="shared" si="163"/>
        <v/>
      </c>
      <c r="AC129" s="28" t="str">
        <f t="shared" si="163"/>
        <v/>
      </c>
      <c r="AD129" s="28" t="str">
        <f t="shared" si="163"/>
        <v/>
      </c>
      <c r="AE129" s="28" t="str">
        <f t="shared" si="163"/>
        <v/>
      </c>
      <c r="AF129" s="28" t="str">
        <f t="shared" si="163"/>
        <v/>
      </c>
      <c r="AG129" s="28" t="str">
        <f t="shared" si="163"/>
        <v/>
      </c>
      <c r="AH129" s="28" t="str">
        <f t="shared" si="163"/>
        <v/>
      </c>
      <c r="AI129" s="28" t="str">
        <f t="shared" ref="AI129:BN129" si="164">IF(ISNUMBER(outYear),(-AI23-AI122-AI125-AI127),"")</f>
        <v/>
      </c>
      <c r="AJ129" s="28" t="str">
        <f t="shared" si="164"/>
        <v/>
      </c>
      <c r="AK129" s="28" t="str">
        <f t="shared" si="164"/>
        <v/>
      </c>
      <c r="AL129" s="28" t="str">
        <f t="shared" si="164"/>
        <v/>
      </c>
      <c r="AM129" s="28" t="str">
        <f t="shared" si="164"/>
        <v/>
      </c>
      <c r="AN129" s="28" t="str">
        <f t="shared" si="164"/>
        <v/>
      </c>
      <c r="AO129" s="28" t="str">
        <f t="shared" si="164"/>
        <v/>
      </c>
      <c r="AP129" s="28" t="str">
        <f t="shared" si="164"/>
        <v/>
      </c>
      <c r="AQ129" s="28" t="str">
        <f t="shared" si="164"/>
        <v/>
      </c>
      <c r="AR129" s="28" t="str">
        <f t="shared" si="164"/>
        <v/>
      </c>
      <c r="AS129" s="28" t="str">
        <f t="shared" si="164"/>
        <v/>
      </c>
      <c r="AT129" s="28" t="str">
        <f t="shared" si="164"/>
        <v/>
      </c>
      <c r="AU129" s="28" t="str">
        <f t="shared" si="164"/>
        <v/>
      </c>
      <c r="AV129" s="28" t="str">
        <f t="shared" si="164"/>
        <v/>
      </c>
      <c r="AW129" s="28" t="str">
        <f t="shared" si="164"/>
        <v/>
      </c>
      <c r="AX129" s="28" t="str">
        <f t="shared" si="164"/>
        <v/>
      </c>
      <c r="AY129" s="28" t="str">
        <f t="shared" si="164"/>
        <v/>
      </c>
      <c r="AZ129" s="28" t="str">
        <f t="shared" si="164"/>
        <v/>
      </c>
      <c r="BA129" s="28" t="str">
        <f t="shared" si="164"/>
        <v/>
      </c>
      <c r="BB129" s="28" t="str">
        <f t="shared" si="164"/>
        <v/>
      </c>
      <c r="BC129" s="28" t="str">
        <f t="shared" si="164"/>
        <v/>
      </c>
      <c r="BD129" s="28" t="str">
        <f t="shared" si="164"/>
        <v/>
      </c>
      <c r="BE129" s="28" t="str">
        <f t="shared" si="164"/>
        <v/>
      </c>
      <c r="BF129" s="28" t="str">
        <f t="shared" si="164"/>
        <v/>
      </c>
      <c r="BG129" s="28" t="str">
        <f t="shared" si="164"/>
        <v/>
      </c>
      <c r="BH129" s="28" t="str">
        <f t="shared" si="164"/>
        <v/>
      </c>
      <c r="BI129" s="28" t="str">
        <f t="shared" si="164"/>
        <v/>
      </c>
      <c r="BJ129" s="28" t="str">
        <f t="shared" si="164"/>
        <v/>
      </c>
      <c r="BK129" s="28" t="str">
        <f t="shared" si="164"/>
        <v/>
      </c>
      <c r="BL129" s="28" t="str">
        <f t="shared" si="164"/>
        <v/>
      </c>
      <c r="BM129" s="28" t="str">
        <f t="shared" si="164"/>
        <v/>
      </c>
      <c r="BN129" s="28" t="str">
        <f t="shared" si="164"/>
        <v/>
      </c>
      <c r="BO129" s="28" t="str">
        <f t="shared" ref="BO129:CX129" si="165">IF(ISNUMBER(outYear),(-BO23-BO122-BO125-BO127),"")</f>
        <v/>
      </c>
      <c r="BP129" s="28" t="str">
        <f t="shared" si="165"/>
        <v/>
      </c>
      <c r="BQ129" s="28" t="str">
        <f t="shared" si="165"/>
        <v/>
      </c>
      <c r="BR129" s="28" t="str">
        <f t="shared" si="165"/>
        <v/>
      </c>
      <c r="BS129" s="28" t="str">
        <f t="shared" si="165"/>
        <v/>
      </c>
      <c r="BT129" s="28" t="str">
        <f t="shared" si="165"/>
        <v/>
      </c>
      <c r="BU129" s="28" t="str">
        <f t="shared" si="165"/>
        <v/>
      </c>
      <c r="BV129" s="28" t="str">
        <f t="shared" si="165"/>
        <v/>
      </c>
      <c r="BW129" s="28" t="str">
        <f t="shared" si="165"/>
        <v/>
      </c>
      <c r="BX129" s="28" t="str">
        <f t="shared" si="165"/>
        <v/>
      </c>
      <c r="BY129" s="28" t="str">
        <f t="shared" si="165"/>
        <v/>
      </c>
      <c r="BZ129" s="28" t="str">
        <f t="shared" si="165"/>
        <v/>
      </c>
      <c r="CA129" s="28" t="str">
        <f t="shared" si="165"/>
        <v/>
      </c>
      <c r="CB129" s="28" t="str">
        <f t="shared" si="165"/>
        <v/>
      </c>
      <c r="CC129" s="28" t="str">
        <f t="shared" si="165"/>
        <v/>
      </c>
      <c r="CD129" s="28" t="str">
        <f t="shared" si="165"/>
        <v/>
      </c>
      <c r="CE129" s="28" t="str">
        <f t="shared" si="165"/>
        <v/>
      </c>
      <c r="CF129" s="28" t="str">
        <f t="shared" si="165"/>
        <v/>
      </c>
      <c r="CG129" s="28" t="str">
        <f t="shared" si="165"/>
        <v/>
      </c>
      <c r="CH129" s="28" t="str">
        <f t="shared" si="165"/>
        <v/>
      </c>
      <c r="CI129" s="28" t="str">
        <f t="shared" si="165"/>
        <v/>
      </c>
      <c r="CJ129" s="28" t="str">
        <f t="shared" si="165"/>
        <v/>
      </c>
      <c r="CK129" s="28" t="str">
        <f t="shared" si="165"/>
        <v/>
      </c>
      <c r="CL129" s="28" t="str">
        <f t="shared" si="165"/>
        <v/>
      </c>
      <c r="CM129" s="28" t="str">
        <f t="shared" si="165"/>
        <v/>
      </c>
      <c r="CN129" s="28" t="str">
        <f t="shared" si="165"/>
        <v/>
      </c>
      <c r="CO129" s="28" t="str">
        <f t="shared" si="165"/>
        <v/>
      </c>
      <c r="CP129" s="28" t="str">
        <f t="shared" si="165"/>
        <v/>
      </c>
      <c r="CQ129" s="28" t="str">
        <f t="shared" si="165"/>
        <v/>
      </c>
      <c r="CR129" s="28" t="str">
        <f t="shared" si="165"/>
        <v/>
      </c>
      <c r="CS129" s="28" t="str">
        <f t="shared" si="165"/>
        <v/>
      </c>
      <c r="CT129" s="28" t="str">
        <f t="shared" si="165"/>
        <v/>
      </c>
      <c r="CU129" s="28" t="str">
        <f t="shared" si="165"/>
        <v/>
      </c>
      <c r="CV129" s="28" t="str">
        <f t="shared" si="165"/>
        <v/>
      </c>
      <c r="CW129" s="28" t="str">
        <f t="shared" si="165"/>
        <v/>
      </c>
      <c r="CX129" s="28" t="str">
        <f t="shared" si="165"/>
        <v/>
      </c>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row>
    <row r="130" spans="1:255" s="5" customFormat="1" x14ac:dyDescent="0.2">
      <c r="A130" s="20" t="s">
        <v>33</v>
      </c>
      <c r="B130" s="27" t="e">
        <f>IF(ISNUMBER(outYear),B129,"")</f>
        <v>#NAME?</v>
      </c>
      <c r="C130" s="28" t="e">
        <f t="shared" ref="C130:AH130" si="166">IF(ISNUMBER(outYear),C129+C4,"")</f>
        <v>#NAME?</v>
      </c>
      <c r="D130" s="28" t="e">
        <f t="shared" si="166"/>
        <v>#NAME?</v>
      </c>
      <c r="E130" s="28" t="e">
        <f t="shared" si="166"/>
        <v>#NAME?</v>
      </c>
      <c r="F130" s="28" t="e">
        <f t="shared" si="166"/>
        <v>#NAME?</v>
      </c>
      <c r="G130" s="28" t="e">
        <f t="shared" si="166"/>
        <v>#NAME?</v>
      </c>
      <c r="H130" s="28" t="e">
        <f t="shared" si="166"/>
        <v>#NAME?</v>
      </c>
      <c r="I130" s="28" t="e">
        <f t="shared" si="166"/>
        <v>#NAME?</v>
      </c>
      <c r="J130" s="28" t="e">
        <f t="shared" si="166"/>
        <v>#NAME?</v>
      </c>
      <c r="K130" s="28" t="e">
        <f t="shared" si="166"/>
        <v>#NAME?</v>
      </c>
      <c r="L130" s="28" t="e">
        <f t="shared" si="166"/>
        <v>#NAME?</v>
      </c>
      <c r="M130" s="28" t="e">
        <f t="shared" si="166"/>
        <v>#NAME?</v>
      </c>
      <c r="N130" s="28" t="e">
        <f t="shared" si="166"/>
        <v>#NAME?</v>
      </c>
      <c r="O130" s="28" t="e">
        <f t="shared" si="166"/>
        <v>#NAME?</v>
      </c>
      <c r="P130" s="28" t="e">
        <f t="shared" si="166"/>
        <v>#NAME?</v>
      </c>
      <c r="Q130" s="28" t="e">
        <f t="shared" si="166"/>
        <v>#NAME?</v>
      </c>
      <c r="R130" s="28" t="e">
        <f t="shared" si="166"/>
        <v>#NAME?</v>
      </c>
      <c r="S130" s="28" t="e">
        <f t="shared" si="166"/>
        <v>#NAME?</v>
      </c>
      <c r="T130" s="28" t="e">
        <f t="shared" si="166"/>
        <v>#NAME?</v>
      </c>
      <c r="U130" s="28" t="e">
        <f t="shared" si="166"/>
        <v>#NAME?</v>
      </c>
      <c r="V130" s="28" t="e">
        <f t="shared" si="166"/>
        <v>#NAME?</v>
      </c>
      <c r="W130" s="28" t="e">
        <f t="shared" si="166"/>
        <v>#NAME?</v>
      </c>
      <c r="X130" s="28" t="e">
        <f t="shared" si="166"/>
        <v>#NAME?</v>
      </c>
      <c r="Y130" s="28" t="e">
        <f t="shared" si="166"/>
        <v>#NAME?</v>
      </c>
      <c r="Z130" s="28" t="e">
        <f t="shared" si="166"/>
        <v>#NAME?</v>
      </c>
      <c r="AA130" s="28" t="e">
        <f t="shared" si="166"/>
        <v>#NAME?</v>
      </c>
      <c r="AB130" s="28" t="str">
        <f t="shared" si="166"/>
        <v/>
      </c>
      <c r="AC130" s="28" t="str">
        <f t="shared" si="166"/>
        <v/>
      </c>
      <c r="AD130" s="28" t="str">
        <f t="shared" si="166"/>
        <v/>
      </c>
      <c r="AE130" s="28" t="str">
        <f t="shared" si="166"/>
        <v/>
      </c>
      <c r="AF130" s="28" t="str">
        <f t="shared" si="166"/>
        <v/>
      </c>
      <c r="AG130" s="28" t="str">
        <f t="shared" si="166"/>
        <v/>
      </c>
      <c r="AH130" s="28" t="str">
        <f t="shared" si="166"/>
        <v/>
      </c>
      <c r="AI130" s="28" t="str">
        <f t="shared" ref="AI130:BN130" si="167">IF(ISNUMBER(outYear),AI129+AI4,"")</f>
        <v/>
      </c>
      <c r="AJ130" s="28" t="str">
        <f t="shared" si="167"/>
        <v/>
      </c>
      <c r="AK130" s="28" t="str">
        <f t="shared" si="167"/>
        <v/>
      </c>
      <c r="AL130" s="28" t="str">
        <f t="shared" si="167"/>
        <v/>
      </c>
      <c r="AM130" s="28" t="str">
        <f t="shared" si="167"/>
        <v/>
      </c>
      <c r="AN130" s="28" t="str">
        <f t="shared" si="167"/>
        <v/>
      </c>
      <c r="AO130" s="28" t="str">
        <f t="shared" si="167"/>
        <v/>
      </c>
      <c r="AP130" s="28" t="str">
        <f t="shared" si="167"/>
        <v/>
      </c>
      <c r="AQ130" s="28" t="str">
        <f t="shared" si="167"/>
        <v/>
      </c>
      <c r="AR130" s="28" t="str">
        <f t="shared" si="167"/>
        <v/>
      </c>
      <c r="AS130" s="28" t="str">
        <f t="shared" si="167"/>
        <v/>
      </c>
      <c r="AT130" s="28" t="str">
        <f t="shared" si="167"/>
        <v/>
      </c>
      <c r="AU130" s="28" t="str">
        <f t="shared" si="167"/>
        <v/>
      </c>
      <c r="AV130" s="28" t="str">
        <f t="shared" si="167"/>
        <v/>
      </c>
      <c r="AW130" s="28" t="str">
        <f t="shared" si="167"/>
        <v/>
      </c>
      <c r="AX130" s="28" t="str">
        <f t="shared" si="167"/>
        <v/>
      </c>
      <c r="AY130" s="28" t="str">
        <f t="shared" si="167"/>
        <v/>
      </c>
      <c r="AZ130" s="28" t="str">
        <f t="shared" si="167"/>
        <v/>
      </c>
      <c r="BA130" s="28" t="str">
        <f t="shared" si="167"/>
        <v/>
      </c>
      <c r="BB130" s="28" t="str">
        <f t="shared" si="167"/>
        <v/>
      </c>
      <c r="BC130" s="28" t="str">
        <f t="shared" si="167"/>
        <v/>
      </c>
      <c r="BD130" s="28" t="str">
        <f t="shared" si="167"/>
        <v/>
      </c>
      <c r="BE130" s="28" t="str">
        <f t="shared" si="167"/>
        <v/>
      </c>
      <c r="BF130" s="28" t="str">
        <f t="shared" si="167"/>
        <v/>
      </c>
      <c r="BG130" s="28" t="str">
        <f t="shared" si="167"/>
        <v/>
      </c>
      <c r="BH130" s="28" t="str">
        <f t="shared" si="167"/>
        <v/>
      </c>
      <c r="BI130" s="28" t="str">
        <f t="shared" si="167"/>
        <v/>
      </c>
      <c r="BJ130" s="28" t="str">
        <f t="shared" si="167"/>
        <v/>
      </c>
      <c r="BK130" s="28" t="str">
        <f t="shared" si="167"/>
        <v/>
      </c>
      <c r="BL130" s="28" t="str">
        <f t="shared" si="167"/>
        <v/>
      </c>
      <c r="BM130" s="28" t="str">
        <f t="shared" si="167"/>
        <v/>
      </c>
      <c r="BN130" s="28" t="str">
        <f t="shared" si="167"/>
        <v/>
      </c>
      <c r="BO130" s="28" t="str">
        <f t="shared" ref="BO130:CT130" si="168">IF(ISNUMBER(outYear),BO129+BO4,"")</f>
        <v/>
      </c>
      <c r="BP130" s="28" t="str">
        <f t="shared" si="168"/>
        <v/>
      </c>
      <c r="BQ130" s="28" t="str">
        <f t="shared" si="168"/>
        <v/>
      </c>
      <c r="BR130" s="28" t="str">
        <f t="shared" si="168"/>
        <v/>
      </c>
      <c r="BS130" s="28" t="str">
        <f t="shared" si="168"/>
        <v/>
      </c>
      <c r="BT130" s="28" t="str">
        <f t="shared" si="168"/>
        <v/>
      </c>
      <c r="BU130" s="28" t="str">
        <f t="shared" si="168"/>
        <v/>
      </c>
      <c r="BV130" s="28" t="str">
        <f t="shared" si="168"/>
        <v/>
      </c>
      <c r="BW130" s="28" t="str">
        <f t="shared" si="168"/>
        <v/>
      </c>
      <c r="BX130" s="28" t="str">
        <f t="shared" si="168"/>
        <v/>
      </c>
      <c r="BY130" s="28" t="str">
        <f t="shared" si="168"/>
        <v/>
      </c>
      <c r="BZ130" s="28" t="str">
        <f t="shared" si="168"/>
        <v/>
      </c>
      <c r="CA130" s="28" t="str">
        <f t="shared" si="168"/>
        <v/>
      </c>
      <c r="CB130" s="28" t="str">
        <f t="shared" si="168"/>
        <v/>
      </c>
      <c r="CC130" s="28" t="str">
        <f t="shared" si="168"/>
        <v/>
      </c>
      <c r="CD130" s="28" t="str">
        <f t="shared" si="168"/>
        <v/>
      </c>
      <c r="CE130" s="28" t="str">
        <f t="shared" si="168"/>
        <v/>
      </c>
      <c r="CF130" s="28" t="str">
        <f t="shared" si="168"/>
        <v/>
      </c>
      <c r="CG130" s="28" t="str">
        <f t="shared" si="168"/>
        <v/>
      </c>
      <c r="CH130" s="28" t="str">
        <f t="shared" si="168"/>
        <v/>
      </c>
      <c r="CI130" s="28" t="str">
        <f t="shared" si="168"/>
        <v/>
      </c>
      <c r="CJ130" s="28" t="str">
        <f t="shared" si="168"/>
        <v/>
      </c>
      <c r="CK130" s="28" t="str">
        <f t="shared" si="168"/>
        <v/>
      </c>
      <c r="CL130" s="28" t="str">
        <f t="shared" si="168"/>
        <v/>
      </c>
      <c r="CM130" s="28" t="str">
        <f t="shared" si="168"/>
        <v/>
      </c>
      <c r="CN130" s="28" t="str">
        <f t="shared" si="168"/>
        <v/>
      </c>
      <c r="CO130" s="28" t="str">
        <f t="shared" si="168"/>
        <v/>
      </c>
      <c r="CP130" s="28" t="str">
        <f t="shared" si="168"/>
        <v/>
      </c>
      <c r="CQ130" s="28" t="str">
        <f t="shared" si="168"/>
        <v/>
      </c>
      <c r="CR130" s="28" t="str">
        <f t="shared" si="168"/>
        <v/>
      </c>
      <c r="CS130" s="28" t="str">
        <f t="shared" si="168"/>
        <v/>
      </c>
      <c r="CT130" s="28" t="str">
        <f t="shared" si="168"/>
        <v/>
      </c>
      <c r="CU130" s="28" t="str">
        <f t="shared" ref="CU130:DZ130" si="169">IF(ISNUMBER(outYear),CU129+CU4,"")</f>
        <v/>
      </c>
      <c r="CV130" s="28" t="str">
        <f t="shared" si="169"/>
        <v/>
      </c>
      <c r="CW130" s="28" t="str">
        <f t="shared" si="169"/>
        <v/>
      </c>
      <c r="CX130" s="28" t="str">
        <f t="shared" si="169"/>
        <v/>
      </c>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row>
    <row r="131" spans="1:255" s="5" customFormat="1" x14ac:dyDescent="0.2">
      <c r="A131" s="23"/>
      <c r="B131" s="34"/>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row>
    <row r="132" spans="1:255" s="5" customFormat="1" x14ac:dyDescent="0.2">
      <c r="A132" s="19" t="s">
        <v>39</v>
      </c>
      <c r="B132" s="37"/>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row>
    <row r="133" spans="1:255" s="5" customFormat="1" x14ac:dyDescent="0.2">
      <c r="A133" s="20" t="s">
        <v>35</v>
      </c>
      <c r="B133" s="27" t="e">
        <f>IF(ISNUMBER(outYear),-B118,"")</f>
        <v>#NAME?</v>
      </c>
      <c r="C133" s="28" t="e">
        <f t="shared" ref="C133:AH133" si="170">IF(ISNUMBER(outYear),C130+C120+C121,"")</f>
        <v>#NAME?</v>
      </c>
      <c r="D133" s="28" t="e">
        <f t="shared" si="170"/>
        <v>#NAME?</v>
      </c>
      <c r="E133" s="28" t="e">
        <f t="shared" si="170"/>
        <v>#NAME?</v>
      </c>
      <c r="F133" s="28" t="e">
        <f t="shared" si="170"/>
        <v>#NAME?</v>
      </c>
      <c r="G133" s="28" t="e">
        <f t="shared" si="170"/>
        <v>#NAME?</v>
      </c>
      <c r="H133" s="28" t="e">
        <f t="shared" si="170"/>
        <v>#NAME?</v>
      </c>
      <c r="I133" s="28" t="e">
        <f t="shared" si="170"/>
        <v>#NAME?</v>
      </c>
      <c r="J133" s="28" t="e">
        <f t="shared" si="170"/>
        <v>#NAME?</v>
      </c>
      <c r="K133" s="28" t="e">
        <f t="shared" si="170"/>
        <v>#NAME?</v>
      </c>
      <c r="L133" s="28" t="e">
        <f t="shared" si="170"/>
        <v>#NAME?</v>
      </c>
      <c r="M133" s="28" t="e">
        <f t="shared" si="170"/>
        <v>#NAME?</v>
      </c>
      <c r="N133" s="28" t="e">
        <f t="shared" si="170"/>
        <v>#NAME?</v>
      </c>
      <c r="O133" s="28" t="e">
        <f t="shared" si="170"/>
        <v>#NAME?</v>
      </c>
      <c r="P133" s="28" t="e">
        <f t="shared" si="170"/>
        <v>#NAME?</v>
      </c>
      <c r="Q133" s="28" t="e">
        <f t="shared" si="170"/>
        <v>#NAME?</v>
      </c>
      <c r="R133" s="28" t="e">
        <f t="shared" si="170"/>
        <v>#NAME?</v>
      </c>
      <c r="S133" s="28" t="e">
        <f t="shared" si="170"/>
        <v>#NAME?</v>
      </c>
      <c r="T133" s="28" t="e">
        <f t="shared" si="170"/>
        <v>#NAME?</v>
      </c>
      <c r="U133" s="28" t="e">
        <f t="shared" si="170"/>
        <v>#NAME?</v>
      </c>
      <c r="V133" s="28" t="e">
        <f t="shared" si="170"/>
        <v>#NAME?</v>
      </c>
      <c r="W133" s="28" t="e">
        <f t="shared" si="170"/>
        <v>#NAME?</v>
      </c>
      <c r="X133" s="28" t="e">
        <f t="shared" si="170"/>
        <v>#NAME?</v>
      </c>
      <c r="Y133" s="28" t="e">
        <f t="shared" si="170"/>
        <v>#NAME?</v>
      </c>
      <c r="Z133" s="28" t="e">
        <f t="shared" si="170"/>
        <v>#NAME?</v>
      </c>
      <c r="AA133" s="28" t="e">
        <f t="shared" si="170"/>
        <v>#NAME?</v>
      </c>
      <c r="AB133" s="28" t="str">
        <f t="shared" si="170"/>
        <v/>
      </c>
      <c r="AC133" s="28" t="str">
        <f t="shared" si="170"/>
        <v/>
      </c>
      <c r="AD133" s="28" t="str">
        <f t="shared" si="170"/>
        <v/>
      </c>
      <c r="AE133" s="28" t="str">
        <f t="shared" si="170"/>
        <v/>
      </c>
      <c r="AF133" s="28" t="str">
        <f t="shared" si="170"/>
        <v/>
      </c>
      <c r="AG133" s="28" t="str">
        <f t="shared" si="170"/>
        <v/>
      </c>
      <c r="AH133" s="28" t="str">
        <f t="shared" si="170"/>
        <v/>
      </c>
      <c r="AI133" s="28" t="str">
        <f t="shared" ref="AI133:BN133" si="171">IF(ISNUMBER(outYear),AI130+AI120+AI121,"")</f>
        <v/>
      </c>
      <c r="AJ133" s="28" t="str">
        <f t="shared" si="171"/>
        <v/>
      </c>
      <c r="AK133" s="28" t="str">
        <f t="shared" si="171"/>
        <v/>
      </c>
      <c r="AL133" s="28" t="str">
        <f t="shared" si="171"/>
        <v/>
      </c>
      <c r="AM133" s="28" t="str">
        <f t="shared" si="171"/>
        <v/>
      </c>
      <c r="AN133" s="28" t="str">
        <f t="shared" si="171"/>
        <v/>
      </c>
      <c r="AO133" s="28" t="str">
        <f t="shared" si="171"/>
        <v/>
      </c>
      <c r="AP133" s="28" t="str">
        <f t="shared" si="171"/>
        <v/>
      </c>
      <c r="AQ133" s="28" t="str">
        <f t="shared" si="171"/>
        <v/>
      </c>
      <c r="AR133" s="28" t="str">
        <f t="shared" si="171"/>
        <v/>
      </c>
      <c r="AS133" s="28" t="str">
        <f t="shared" si="171"/>
        <v/>
      </c>
      <c r="AT133" s="28" t="str">
        <f t="shared" si="171"/>
        <v/>
      </c>
      <c r="AU133" s="28" t="str">
        <f t="shared" si="171"/>
        <v/>
      </c>
      <c r="AV133" s="28" t="str">
        <f t="shared" si="171"/>
        <v/>
      </c>
      <c r="AW133" s="28" t="str">
        <f t="shared" si="171"/>
        <v/>
      </c>
      <c r="AX133" s="28" t="str">
        <f t="shared" si="171"/>
        <v/>
      </c>
      <c r="AY133" s="28" t="str">
        <f t="shared" si="171"/>
        <v/>
      </c>
      <c r="AZ133" s="28" t="str">
        <f t="shared" si="171"/>
        <v/>
      </c>
      <c r="BA133" s="28" t="str">
        <f t="shared" si="171"/>
        <v/>
      </c>
      <c r="BB133" s="28" t="str">
        <f t="shared" si="171"/>
        <v/>
      </c>
      <c r="BC133" s="28" t="str">
        <f t="shared" si="171"/>
        <v/>
      </c>
      <c r="BD133" s="28" t="str">
        <f t="shared" si="171"/>
        <v/>
      </c>
      <c r="BE133" s="28" t="str">
        <f t="shared" si="171"/>
        <v/>
      </c>
      <c r="BF133" s="28" t="str">
        <f t="shared" si="171"/>
        <v/>
      </c>
      <c r="BG133" s="28" t="str">
        <f t="shared" si="171"/>
        <v/>
      </c>
      <c r="BH133" s="28" t="str">
        <f t="shared" si="171"/>
        <v/>
      </c>
      <c r="BI133" s="28" t="str">
        <f t="shared" si="171"/>
        <v/>
      </c>
      <c r="BJ133" s="28" t="str">
        <f t="shared" si="171"/>
        <v/>
      </c>
      <c r="BK133" s="28" t="str">
        <f t="shared" si="171"/>
        <v/>
      </c>
      <c r="BL133" s="28" t="str">
        <f t="shared" si="171"/>
        <v/>
      </c>
      <c r="BM133" s="28" t="str">
        <f t="shared" si="171"/>
        <v/>
      </c>
      <c r="BN133" s="28" t="str">
        <f t="shared" si="171"/>
        <v/>
      </c>
      <c r="BO133" s="28" t="str">
        <f t="shared" ref="BO133:CX133" si="172">IF(ISNUMBER(outYear),BO130+BO120+BO121,"")</f>
        <v/>
      </c>
      <c r="BP133" s="28" t="str">
        <f t="shared" si="172"/>
        <v/>
      </c>
      <c r="BQ133" s="28" t="str">
        <f t="shared" si="172"/>
        <v/>
      </c>
      <c r="BR133" s="28" t="str">
        <f t="shared" si="172"/>
        <v/>
      </c>
      <c r="BS133" s="28" t="str">
        <f t="shared" si="172"/>
        <v/>
      </c>
      <c r="BT133" s="28" t="str">
        <f t="shared" si="172"/>
        <v/>
      </c>
      <c r="BU133" s="28" t="str">
        <f t="shared" si="172"/>
        <v/>
      </c>
      <c r="BV133" s="28" t="str">
        <f t="shared" si="172"/>
        <v/>
      </c>
      <c r="BW133" s="28" t="str">
        <f t="shared" si="172"/>
        <v/>
      </c>
      <c r="BX133" s="28" t="str">
        <f t="shared" si="172"/>
        <v/>
      </c>
      <c r="BY133" s="28" t="str">
        <f t="shared" si="172"/>
        <v/>
      </c>
      <c r="BZ133" s="28" t="str">
        <f t="shared" si="172"/>
        <v/>
      </c>
      <c r="CA133" s="28" t="str">
        <f t="shared" si="172"/>
        <v/>
      </c>
      <c r="CB133" s="28" t="str">
        <f t="shared" si="172"/>
        <v/>
      </c>
      <c r="CC133" s="28" t="str">
        <f t="shared" si="172"/>
        <v/>
      </c>
      <c r="CD133" s="28" t="str">
        <f t="shared" si="172"/>
        <v/>
      </c>
      <c r="CE133" s="28" t="str">
        <f t="shared" si="172"/>
        <v/>
      </c>
      <c r="CF133" s="28" t="str">
        <f t="shared" si="172"/>
        <v/>
      </c>
      <c r="CG133" s="28" t="str">
        <f t="shared" si="172"/>
        <v/>
      </c>
      <c r="CH133" s="28" t="str">
        <f t="shared" si="172"/>
        <v/>
      </c>
      <c r="CI133" s="28" t="str">
        <f t="shared" si="172"/>
        <v/>
      </c>
      <c r="CJ133" s="28" t="str">
        <f t="shared" si="172"/>
        <v/>
      </c>
      <c r="CK133" s="28" t="str">
        <f t="shared" si="172"/>
        <v/>
      </c>
      <c r="CL133" s="28" t="str">
        <f t="shared" si="172"/>
        <v/>
      </c>
      <c r="CM133" s="28" t="str">
        <f t="shared" si="172"/>
        <v/>
      </c>
      <c r="CN133" s="28" t="str">
        <f t="shared" si="172"/>
        <v/>
      </c>
      <c r="CO133" s="28" t="str">
        <f t="shared" si="172"/>
        <v/>
      </c>
      <c r="CP133" s="28" t="str">
        <f t="shared" si="172"/>
        <v/>
      </c>
      <c r="CQ133" s="28" t="str">
        <f t="shared" si="172"/>
        <v/>
      </c>
      <c r="CR133" s="28" t="str">
        <f t="shared" si="172"/>
        <v/>
      </c>
      <c r="CS133" s="28" t="str">
        <f t="shared" si="172"/>
        <v/>
      </c>
      <c r="CT133" s="28" t="str">
        <f t="shared" si="172"/>
        <v/>
      </c>
      <c r="CU133" s="28" t="str">
        <f t="shared" si="172"/>
        <v/>
      </c>
      <c r="CV133" s="28" t="str">
        <f t="shared" si="172"/>
        <v/>
      </c>
      <c r="CW133" s="28" t="str">
        <f t="shared" si="172"/>
        <v/>
      </c>
      <c r="CX133" s="28" t="str">
        <f t="shared" si="172"/>
        <v/>
      </c>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row>
    <row r="134" spans="1:255" s="5" customFormat="1" x14ac:dyDescent="0.2">
      <c r="A134" s="20" t="s">
        <v>36</v>
      </c>
      <c r="B134" s="27" t="e">
        <f>IF(ISNUMBER(outYear),B133,"")</f>
        <v>#NAME?</v>
      </c>
      <c r="C134" s="28" t="e">
        <f t="shared" ref="C134:AH134" si="173">IF(ISNUMBER(outYear),+B134+C133,"")</f>
        <v>#NAME?</v>
      </c>
      <c r="D134" s="28" t="e">
        <f t="shared" si="173"/>
        <v>#NAME?</v>
      </c>
      <c r="E134" s="28" t="e">
        <f t="shared" si="173"/>
        <v>#NAME?</v>
      </c>
      <c r="F134" s="28" t="e">
        <f t="shared" si="173"/>
        <v>#NAME?</v>
      </c>
      <c r="G134" s="28" t="e">
        <f t="shared" si="173"/>
        <v>#NAME?</v>
      </c>
      <c r="H134" s="28" t="e">
        <f t="shared" si="173"/>
        <v>#NAME?</v>
      </c>
      <c r="I134" s="28" t="e">
        <f t="shared" si="173"/>
        <v>#NAME?</v>
      </c>
      <c r="J134" s="28" t="e">
        <f t="shared" si="173"/>
        <v>#NAME?</v>
      </c>
      <c r="K134" s="28" t="e">
        <f t="shared" si="173"/>
        <v>#NAME?</v>
      </c>
      <c r="L134" s="28" t="e">
        <f t="shared" si="173"/>
        <v>#NAME?</v>
      </c>
      <c r="M134" s="28" t="e">
        <f t="shared" si="173"/>
        <v>#NAME?</v>
      </c>
      <c r="N134" s="28" t="e">
        <f t="shared" si="173"/>
        <v>#NAME?</v>
      </c>
      <c r="O134" s="28" t="e">
        <f t="shared" si="173"/>
        <v>#NAME?</v>
      </c>
      <c r="P134" s="28" t="e">
        <f t="shared" si="173"/>
        <v>#NAME?</v>
      </c>
      <c r="Q134" s="28" t="e">
        <f t="shared" si="173"/>
        <v>#NAME?</v>
      </c>
      <c r="R134" s="28" t="e">
        <f t="shared" si="173"/>
        <v>#NAME?</v>
      </c>
      <c r="S134" s="28" t="e">
        <f t="shared" si="173"/>
        <v>#NAME?</v>
      </c>
      <c r="T134" s="28" t="e">
        <f t="shared" si="173"/>
        <v>#NAME?</v>
      </c>
      <c r="U134" s="28" t="e">
        <f t="shared" si="173"/>
        <v>#NAME?</v>
      </c>
      <c r="V134" s="28" t="e">
        <f t="shared" si="173"/>
        <v>#NAME?</v>
      </c>
      <c r="W134" s="28" t="e">
        <f t="shared" si="173"/>
        <v>#NAME?</v>
      </c>
      <c r="X134" s="28" t="e">
        <f t="shared" si="173"/>
        <v>#NAME?</v>
      </c>
      <c r="Y134" s="28" t="e">
        <f t="shared" si="173"/>
        <v>#NAME?</v>
      </c>
      <c r="Z134" s="28" t="e">
        <f t="shared" si="173"/>
        <v>#NAME?</v>
      </c>
      <c r="AA134" s="28" t="e">
        <f t="shared" si="173"/>
        <v>#NAME?</v>
      </c>
      <c r="AB134" s="28" t="str">
        <f t="shared" si="173"/>
        <v/>
      </c>
      <c r="AC134" s="28" t="str">
        <f t="shared" si="173"/>
        <v/>
      </c>
      <c r="AD134" s="28" t="str">
        <f t="shared" si="173"/>
        <v/>
      </c>
      <c r="AE134" s="28" t="str">
        <f t="shared" si="173"/>
        <v/>
      </c>
      <c r="AF134" s="28" t="str">
        <f t="shared" si="173"/>
        <v/>
      </c>
      <c r="AG134" s="28" t="str">
        <f t="shared" si="173"/>
        <v/>
      </c>
      <c r="AH134" s="28" t="str">
        <f t="shared" si="173"/>
        <v/>
      </c>
      <c r="AI134" s="28" t="str">
        <f t="shared" ref="AI134:BN134" si="174">IF(ISNUMBER(outYear),+AH134+AI133,"")</f>
        <v/>
      </c>
      <c r="AJ134" s="28" t="str">
        <f t="shared" si="174"/>
        <v/>
      </c>
      <c r="AK134" s="28" t="str">
        <f t="shared" si="174"/>
        <v/>
      </c>
      <c r="AL134" s="28" t="str">
        <f t="shared" si="174"/>
        <v/>
      </c>
      <c r="AM134" s="28" t="str">
        <f t="shared" si="174"/>
        <v/>
      </c>
      <c r="AN134" s="28" t="str">
        <f t="shared" si="174"/>
        <v/>
      </c>
      <c r="AO134" s="28" t="str">
        <f t="shared" si="174"/>
        <v/>
      </c>
      <c r="AP134" s="28" t="str">
        <f t="shared" si="174"/>
        <v/>
      </c>
      <c r="AQ134" s="28" t="str">
        <f t="shared" si="174"/>
        <v/>
      </c>
      <c r="AR134" s="28" t="str">
        <f t="shared" si="174"/>
        <v/>
      </c>
      <c r="AS134" s="28" t="str">
        <f t="shared" si="174"/>
        <v/>
      </c>
      <c r="AT134" s="28" t="str">
        <f t="shared" si="174"/>
        <v/>
      </c>
      <c r="AU134" s="28" t="str">
        <f t="shared" si="174"/>
        <v/>
      </c>
      <c r="AV134" s="28" t="str">
        <f t="shared" si="174"/>
        <v/>
      </c>
      <c r="AW134" s="28" t="str">
        <f t="shared" si="174"/>
        <v/>
      </c>
      <c r="AX134" s="28" t="str">
        <f t="shared" si="174"/>
        <v/>
      </c>
      <c r="AY134" s="28" t="str">
        <f t="shared" si="174"/>
        <v/>
      </c>
      <c r="AZ134" s="28" t="str">
        <f t="shared" si="174"/>
        <v/>
      </c>
      <c r="BA134" s="28" t="str">
        <f t="shared" si="174"/>
        <v/>
      </c>
      <c r="BB134" s="28" t="str">
        <f t="shared" si="174"/>
        <v/>
      </c>
      <c r="BC134" s="28" t="str">
        <f t="shared" si="174"/>
        <v/>
      </c>
      <c r="BD134" s="28" t="str">
        <f t="shared" si="174"/>
        <v/>
      </c>
      <c r="BE134" s="28" t="str">
        <f t="shared" si="174"/>
        <v/>
      </c>
      <c r="BF134" s="28" t="str">
        <f t="shared" si="174"/>
        <v/>
      </c>
      <c r="BG134" s="28" t="str">
        <f t="shared" si="174"/>
        <v/>
      </c>
      <c r="BH134" s="28" t="str">
        <f t="shared" si="174"/>
        <v/>
      </c>
      <c r="BI134" s="28" t="str">
        <f t="shared" si="174"/>
        <v/>
      </c>
      <c r="BJ134" s="28" t="str">
        <f t="shared" si="174"/>
        <v/>
      </c>
      <c r="BK134" s="28" t="str">
        <f t="shared" si="174"/>
        <v/>
      </c>
      <c r="BL134" s="28" t="str">
        <f t="shared" si="174"/>
        <v/>
      </c>
      <c r="BM134" s="28" t="str">
        <f t="shared" si="174"/>
        <v/>
      </c>
      <c r="BN134" s="28" t="str">
        <f t="shared" si="174"/>
        <v/>
      </c>
      <c r="BO134" s="28" t="str">
        <f t="shared" ref="BO134:CT134" si="175">IF(ISNUMBER(outYear),+BN134+BO133,"")</f>
        <v/>
      </c>
      <c r="BP134" s="28" t="str">
        <f t="shared" si="175"/>
        <v/>
      </c>
      <c r="BQ134" s="28" t="str">
        <f t="shared" si="175"/>
        <v/>
      </c>
      <c r="BR134" s="28" t="str">
        <f t="shared" si="175"/>
        <v/>
      </c>
      <c r="BS134" s="28" t="str">
        <f t="shared" si="175"/>
        <v/>
      </c>
      <c r="BT134" s="28" t="str">
        <f t="shared" si="175"/>
        <v/>
      </c>
      <c r="BU134" s="28" t="str">
        <f t="shared" si="175"/>
        <v/>
      </c>
      <c r="BV134" s="28" t="str">
        <f t="shared" si="175"/>
        <v/>
      </c>
      <c r="BW134" s="28" t="str">
        <f t="shared" si="175"/>
        <v/>
      </c>
      <c r="BX134" s="28" t="str">
        <f t="shared" si="175"/>
        <v/>
      </c>
      <c r="BY134" s="28" t="str">
        <f t="shared" si="175"/>
        <v/>
      </c>
      <c r="BZ134" s="28" t="str">
        <f t="shared" si="175"/>
        <v/>
      </c>
      <c r="CA134" s="28" t="str">
        <f t="shared" si="175"/>
        <v/>
      </c>
      <c r="CB134" s="28" t="str">
        <f t="shared" si="175"/>
        <v/>
      </c>
      <c r="CC134" s="28" t="str">
        <f t="shared" si="175"/>
        <v/>
      </c>
      <c r="CD134" s="28" t="str">
        <f t="shared" si="175"/>
        <v/>
      </c>
      <c r="CE134" s="28" t="str">
        <f t="shared" si="175"/>
        <v/>
      </c>
      <c r="CF134" s="28" t="str">
        <f t="shared" si="175"/>
        <v/>
      </c>
      <c r="CG134" s="28" t="str">
        <f t="shared" si="175"/>
        <v/>
      </c>
      <c r="CH134" s="28" t="str">
        <f t="shared" si="175"/>
        <v/>
      </c>
      <c r="CI134" s="28" t="str">
        <f t="shared" si="175"/>
        <v/>
      </c>
      <c r="CJ134" s="28" t="str">
        <f t="shared" si="175"/>
        <v/>
      </c>
      <c r="CK134" s="28" t="str">
        <f t="shared" si="175"/>
        <v/>
      </c>
      <c r="CL134" s="28" t="str">
        <f t="shared" si="175"/>
        <v/>
      </c>
      <c r="CM134" s="28" t="str">
        <f t="shared" si="175"/>
        <v/>
      </c>
      <c r="CN134" s="28" t="str">
        <f t="shared" si="175"/>
        <v/>
      </c>
      <c r="CO134" s="28" t="str">
        <f t="shared" si="175"/>
        <v/>
      </c>
      <c r="CP134" s="28" t="str">
        <f t="shared" si="175"/>
        <v/>
      </c>
      <c r="CQ134" s="28" t="str">
        <f t="shared" si="175"/>
        <v/>
      </c>
      <c r="CR134" s="28" t="str">
        <f t="shared" si="175"/>
        <v/>
      </c>
      <c r="CS134" s="28" t="str">
        <f t="shared" si="175"/>
        <v/>
      </c>
      <c r="CT134" s="28" t="str">
        <f t="shared" si="175"/>
        <v/>
      </c>
      <c r="CU134" s="28" t="str">
        <f>IF(ISNUMBER(outYear),+CT134+CU133,"")</f>
        <v/>
      </c>
      <c r="CV134" s="28" t="str">
        <f>IF(ISNUMBER(outYear),+CU134+CV133,"")</f>
        <v/>
      </c>
      <c r="CW134" s="28" t="str">
        <f>IF(ISNUMBER(outYear),+CV134+CW133,"")</f>
        <v/>
      </c>
      <c r="CX134" s="28" t="str">
        <f>IF(ISNUMBER(outYear),+CW134+CX133,"")</f>
        <v/>
      </c>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row>
    <row r="135" spans="1:255" s="5" customFormat="1" x14ac:dyDescent="0.2">
      <c r="A135" s="20" t="s">
        <v>53</v>
      </c>
      <c r="B135" s="27"/>
      <c r="C135" s="28" t="e">
        <f t="shared" ref="C135:AH135" si="176">IF(ISNUMBER(outYear),IF(C134&lt;=0,1,IF(B134&gt;0,0,IF(-B134/C133&gt;0,-B134/C133,0))),"")</f>
        <v>#NAME?</v>
      </c>
      <c r="D135" s="28" t="e">
        <f t="shared" si="176"/>
        <v>#NAME?</v>
      </c>
      <c r="E135" s="28" t="e">
        <f t="shared" si="176"/>
        <v>#NAME?</v>
      </c>
      <c r="F135" s="28" t="e">
        <f t="shared" si="176"/>
        <v>#NAME?</v>
      </c>
      <c r="G135" s="28" t="e">
        <f t="shared" si="176"/>
        <v>#NAME?</v>
      </c>
      <c r="H135" s="28" t="e">
        <f t="shared" si="176"/>
        <v>#NAME?</v>
      </c>
      <c r="I135" s="28" t="e">
        <f t="shared" si="176"/>
        <v>#NAME?</v>
      </c>
      <c r="J135" s="28" t="e">
        <f t="shared" si="176"/>
        <v>#NAME?</v>
      </c>
      <c r="K135" s="28" t="e">
        <f t="shared" si="176"/>
        <v>#NAME?</v>
      </c>
      <c r="L135" s="28" t="e">
        <f t="shared" si="176"/>
        <v>#NAME?</v>
      </c>
      <c r="M135" s="28" t="e">
        <f t="shared" si="176"/>
        <v>#NAME?</v>
      </c>
      <c r="N135" s="28" t="e">
        <f t="shared" si="176"/>
        <v>#NAME?</v>
      </c>
      <c r="O135" s="28" t="e">
        <f t="shared" si="176"/>
        <v>#NAME?</v>
      </c>
      <c r="P135" s="28" t="e">
        <f t="shared" si="176"/>
        <v>#NAME?</v>
      </c>
      <c r="Q135" s="28" t="e">
        <f t="shared" si="176"/>
        <v>#NAME?</v>
      </c>
      <c r="R135" s="28" t="e">
        <f t="shared" si="176"/>
        <v>#NAME?</v>
      </c>
      <c r="S135" s="28" t="e">
        <f t="shared" si="176"/>
        <v>#NAME?</v>
      </c>
      <c r="T135" s="28" t="e">
        <f t="shared" si="176"/>
        <v>#NAME?</v>
      </c>
      <c r="U135" s="28" t="e">
        <f t="shared" si="176"/>
        <v>#NAME?</v>
      </c>
      <c r="V135" s="28" t="e">
        <f t="shared" si="176"/>
        <v>#NAME?</v>
      </c>
      <c r="W135" s="28" t="e">
        <f t="shared" si="176"/>
        <v>#NAME?</v>
      </c>
      <c r="X135" s="28" t="e">
        <f t="shared" si="176"/>
        <v>#NAME?</v>
      </c>
      <c r="Y135" s="28" t="e">
        <f t="shared" si="176"/>
        <v>#NAME?</v>
      </c>
      <c r="Z135" s="28" t="e">
        <f t="shared" si="176"/>
        <v>#NAME?</v>
      </c>
      <c r="AA135" s="28" t="e">
        <f t="shared" si="176"/>
        <v>#NAME?</v>
      </c>
      <c r="AB135" s="28" t="str">
        <f t="shared" si="176"/>
        <v/>
      </c>
      <c r="AC135" s="28" t="str">
        <f t="shared" si="176"/>
        <v/>
      </c>
      <c r="AD135" s="28" t="str">
        <f t="shared" si="176"/>
        <v/>
      </c>
      <c r="AE135" s="28" t="str">
        <f t="shared" si="176"/>
        <v/>
      </c>
      <c r="AF135" s="28" t="str">
        <f t="shared" si="176"/>
        <v/>
      </c>
      <c r="AG135" s="28" t="str">
        <f t="shared" si="176"/>
        <v/>
      </c>
      <c r="AH135" s="28" t="str">
        <f t="shared" si="176"/>
        <v/>
      </c>
      <c r="AI135" s="28" t="str">
        <f t="shared" ref="AI135:BN135" si="177">IF(ISNUMBER(outYear),IF(AI134&lt;=0,1,IF(AH134&gt;0,0,IF(-AH134/AI133&gt;0,-AH134/AI133,0))),"")</f>
        <v/>
      </c>
      <c r="AJ135" s="28" t="str">
        <f t="shared" si="177"/>
        <v/>
      </c>
      <c r="AK135" s="28" t="str">
        <f t="shared" si="177"/>
        <v/>
      </c>
      <c r="AL135" s="28" t="str">
        <f t="shared" si="177"/>
        <v/>
      </c>
      <c r="AM135" s="28" t="str">
        <f t="shared" si="177"/>
        <v/>
      </c>
      <c r="AN135" s="28" t="str">
        <f t="shared" si="177"/>
        <v/>
      </c>
      <c r="AO135" s="28" t="str">
        <f t="shared" si="177"/>
        <v/>
      </c>
      <c r="AP135" s="28" t="str">
        <f t="shared" si="177"/>
        <v/>
      </c>
      <c r="AQ135" s="28" t="str">
        <f t="shared" si="177"/>
        <v/>
      </c>
      <c r="AR135" s="28" t="str">
        <f t="shared" si="177"/>
        <v/>
      </c>
      <c r="AS135" s="28" t="str">
        <f t="shared" si="177"/>
        <v/>
      </c>
      <c r="AT135" s="28" t="str">
        <f t="shared" si="177"/>
        <v/>
      </c>
      <c r="AU135" s="28" t="str">
        <f t="shared" si="177"/>
        <v/>
      </c>
      <c r="AV135" s="28" t="str">
        <f t="shared" si="177"/>
        <v/>
      </c>
      <c r="AW135" s="28" t="str">
        <f t="shared" si="177"/>
        <v/>
      </c>
      <c r="AX135" s="28" t="str">
        <f t="shared" si="177"/>
        <v/>
      </c>
      <c r="AY135" s="28" t="str">
        <f t="shared" si="177"/>
        <v/>
      </c>
      <c r="AZ135" s="28" t="str">
        <f t="shared" si="177"/>
        <v/>
      </c>
      <c r="BA135" s="28" t="str">
        <f t="shared" si="177"/>
        <v/>
      </c>
      <c r="BB135" s="28" t="str">
        <f t="shared" si="177"/>
        <v/>
      </c>
      <c r="BC135" s="28" t="str">
        <f t="shared" si="177"/>
        <v/>
      </c>
      <c r="BD135" s="28" t="str">
        <f t="shared" si="177"/>
        <v/>
      </c>
      <c r="BE135" s="28" t="str">
        <f t="shared" si="177"/>
        <v/>
      </c>
      <c r="BF135" s="28" t="str">
        <f t="shared" si="177"/>
        <v/>
      </c>
      <c r="BG135" s="28" t="str">
        <f t="shared" si="177"/>
        <v/>
      </c>
      <c r="BH135" s="28" t="str">
        <f t="shared" si="177"/>
        <v/>
      </c>
      <c r="BI135" s="28" t="str">
        <f t="shared" si="177"/>
        <v/>
      </c>
      <c r="BJ135" s="28" t="str">
        <f t="shared" si="177"/>
        <v/>
      </c>
      <c r="BK135" s="28" t="str">
        <f t="shared" si="177"/>
        <v/>
      </c>
      <c r="BL135" s="28" t="str">
        <f t="shared" si="177"/>
        <v/>
      </c>
      <c r="BM135" s="28" t="str">
        <f t="shared" si="177"/>
        <v/>
      </c>
      <c r="BN135" s="28" t="str">
        <f t="shared" si="177"/>
        <v/>
      </c>
      <c r="BO135" s="28" t="str">
        <f t="shared" ref="BO135:CT135" si="178">IF(ISNUMBER(outYear),IF(BO134&lt;=0,1,IF(BN134&gt;0,0,IF(-BN134/BO133&gt;0,-BN134/BO133,0))),"")</f>
        <v/>
      </c>
      <c r="BP135" s="28" t="str">
        <f t="shared" si="178"/>
        <v/>
      </c>
      <c r="BQ135" s="28" t="str">
        <f t="shared" si="178"/>
        <v/>
      </c>
      <c r="BR135" s="28" t="str">
        <f t="shared" si="178"/>
        <v/>
      </c>
      <c r="BS135" s="28" t="str">
        <f t="shared" si="178"/>
        <v/>
      </c>
      <c r="BT135" s="28" t="str">
        <f t="shared" si="178"/>
        <v/>
      </c>
      <c r="BU135" s="28" t="str">
        <f t="shared" si="178"/>
        <v/>
      </c>
      <c r="BV135" s="28" t="str">
        <f t="shared" si="178"/>
        <v/>
      </c>
      <c r="BW135" s="28" t="str">
        <f t="shared" si="178"/>
        <v/>
      </c>
      <c r="BX135" s="28" t="str">
        <f t="shared" si="178"/>
        <v/>
      </c>
      <c r="BY135" s="28" t="str">
        <f t="shared" si="178"/>
        <v/>
      </c>
      <c r="BZ135" s="28" t="str">
        <f t="shared" si="178"/>
        <v/>
      </c>
      <c r="CA135" s="28" t="str">
        <f t="shared" si="178"/>
        <v/>
      </c>
      <c r="CB135" s="28" t="str">
        <f t="shared" si="178"/>
        <v/>
      </c>
      <c r="CC135" s="28" t="str">
        <f t="shared" si="178"/>
        <v/>
      </c>
      <c r="CD135" s="28" t="str">
        <f t="shared" si="178"/>
        <v/>
      </c>
      <c r="CE135" s="28" t="str">
        <f t="shared" si="178"/>
        <v/>
      </c>
      <c r="CF135" s="28" t="str">
        <f t="shared" si="178"/>
        <v/>
      </c>
      <c r="CG135" s="28" t="str">
        <f t="shared" si="178"/>
        <v/>
      </c>
      <c r="CH135" s="28" t="str">
        <f t="shared" si="178"/>
        <v/>
      </c>
      <c r="CI135" s="28" t="str">
        <f t="shared" si="178"/>
        <v/>
      </c>
      <c r="CJ135" s="28" t="str">
        <f t="shared" si="178"/>
        <v/>
      </c>
      <c r="CK135" s="28" t="str">
        <f t="shared" si="178"/>
        <v/>
      </c>
      <c r="CL135" s="28" t="str">
        <f t="shared" si="178"/>
        <v/>
      </c>
      <c r="CM135" s="28" t="str">
        <f t="shared" si="178"/>
        <v/>
      </c>
      <c r="CN135" s="28" t="str">
        <f t="shared" si="178"/>
        <v/>
      </c>
      <c r="CO135" s="28" t="str">
        <f t="shared" si="178"/>
        <v/>
      </c>
      <c r="CP135" s="28" t="str">
        <f t="shared" si="178"/>
        <v/>
      </c>
      <c r="CQ135" s="28" t="str">
        <f t="shared" si="178"/>
        <v/>
      </c>
      <c r="CR135" s="28" t="str">
        <f t="shared" si="178"/>
        <v/>
      </c>
      <c r="CS135" s="28" t="str">
        <f t="shared" si="178"/>
        <v/>
      </c>
      <c r="CT135" s="28" t="str">
        <f t="shared" si="178"/>
        <v/>
      </c>
      <c r="CU135" s="28" t="str">
        <f>IF(ISNUMBER(outYear),IF(CU134&lt;=0,1,IF(CT134&gt;0,0,IF(-CT134/CU133&gt;0,-CT134/CU133,0))),"")</f>
        <v/>
      </c>
      <c r="CV135" s="28" t="str">
        <f>IF(ISNUMBER(outYear),IF(CV134&lt;=0,1,IF(CU134&gt;0,0,IF(-CU134/CV133&gt;0,-CU134/CV133,0))),"")</f>
        <v/>
      </c>
      <c r="CW135" s="28" t="str">
        <f>IF(ISNUMBER(outYear),IF(CW134&lt;=0,1,IF(CV134&gt;0,0,IF(-CV134/CW133&gt;0,-CV134/CW133,0))),"")</f>
        <v/>
      </c>
      <c r="CX135" s="28" t="str">
        <f>IF(ISNUMBER(outYear),IF(CX134&lt;=0,1,IF(CW134&gt;0,0,IF(-CW134/CX133&gt;0,-CW134/CX133,0))),"")</f>
        <v/>
      </c>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row>
    <row r="136" spans="1:255" s="5" customFormat="1" x14ac:dyDescent="0.2">
      <c r="A136" s="21" t="s">
        <v>34</v>
      </c>
      <c r="B136" s="29"/>
      <c r="C136" s="30" t="e">
        <f>IF(ISNUMBER(outYear),IF(SUM(C135:AF135)&lt;30,SUM(C135:AF135),"&gt;30 years"),"")</f>
        <v>#NAME?</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row>
    <row r="137" spans="1:255" x14ac:dyDescent="0.2">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row>
    <row r="138" spans="1:255" x14ac:dyDescent="0.2">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row>
    <row r="139" spans="1:255" x14ac:dyDescent="0.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255" x14ac:dyDescent="0.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255" x14ac:dyDescent="0.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255" x14ac:dyDescent="0.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2.75" x14ac:dyDescent="0.2"/>
  <sheetData>
    <row r="1" spans="1:1" x14ac:dyDescent="0.2">
      <c r="A1" s="146"/>
    </row>
    <row r="2" spans="1:1" x14ac:dyDescent="0.2">
      <c r="A2" s="146"/>
    </row>
    <row r="3" spans="1:1" x14ac:dyDescent="0.2">
      <c r="A3"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163</vt:i4>
      </vt:variant>
    </vt:vector>
  </HeadingPairs>
  <TitlesOfParts>
    <vt:vector size="166" baseType="lpstr">
      <vt:lpstr>Inputs and Outputs</vt:lpstr>
      <vt:lpstr>Cash Flow</vt:lpstr>
      <vt:lpstr>Depreciation Schedules</vt:lpstr>
      <vt:lpstr>analysis_period</vt:lpstr>
      <vt:lpstr>annual_fuel_usage</vt:lpstr>
      <vt:lpstr>CashFlow</vt:lpstr>
      <vt:lpstr>cbi_fed_amount</vt:lpstr>
      <vt:lpstr>cbi_fed_maxvalue</vt:lpstr>
      <vt:lpstr>cbi_fed_tax_fed</vt:lpstr>
      <vt:lpstr>cbi_fed_tax_sta</vt:lpstr>
      <vt:lpstr>cf_energy_net</vt:lpstr>
      <vt:lpstr>cf_energy_value</vt:lpstr>
      <vt:lpstr>cf_fed_depr_sched</vt:lpstr>
      <vt:lpstr>cf_sta_depr_sched</vt:lpstr>
      <vt:lpstr>CostFlow</vt:lpstr>
      <vt:lpstr>CumulativePaybackCashFlowWithExpenses</vt:lpstr>
      <vt:lpstr>CumulativePaybackNoIncentives</vt:lpstr>
      <vt:lpstr>debt_fraction</vt:lpstr>
      <vt:lpstr>federal_tax_rate</vt:lpstr>
      <vt:lpstr>FederalDepreciation</vt:lpstr>
      <vt:lpstr>ibi_fed_amount</vt:lpstr>
      <vt:lpstr>ibi_fed_amount_tax_fed</vt:lpstr>
      <vt:lpstr>ibi_fed_amount_tax_sta</vt:lpstr>
      <vt:lpstr>ibi_fed_percent</vt:lpstr>
      <vt:lpstr>ibi_fed_percent_maxvalue</vt:lpstr>
      <vt:lpstr>ibi_fed_percent_tax_fed</vt:lpstr>
      <vt:lpstr>ibi_fed_percent_tax_sta</vt:lpstr>
      <vt:lpstr>inFedPBI</vt:lpstr>
      <vt:lpstr>inFedPBIEsc</vt:lpstr>
      <vt:lpstr>inFedPBITaxableFed</vt:lpstr>
      <vt:lpstr>inFedPBITaxableState</vt:lpstr>
      <vt:lpstr>inFedPBITerm</vt:lpstr>
      <vt:lpstr>inFedPTC</vt:lpstr>
      <vt:lpstr>inFedPTCEsc</vt:lpstr>
      <vt:lpstr>inFedPTCTaxableFed</vt:lpstr>
      <vt:lpstr>inFedPTCTaxableState</vt:lpstr>
      <vt:lpstr>inFedPTCTerm</vt:lpstr>
      <vt:lpstr>inFirstYearAnnualOutput</vt:lpstr>
      <vt:lpstr>inFixedOandMSched</vt:lpstr>
      <vt:lpstr>inflation_rate</vt:lpstr>
      <vt:lpstr>inLumpOandMSched</vt:lpstr>
      <vt:lpstr>inOtherCBIMax</vt:lpstr>
      <vt:lpstr>inOtherCBIPerWatt</vt:lpstr>
      <vt:lpstr>inOtherCBITaxableFed</vt:lpstr>
      <vt:lpstr>inOtherCBITaxableState</vt:lpstr>
      <vt:lpstr>inOtherIBIAmt</vt:lpstr>
      <vt:lpstr>inOtherIBIAmtTaxableFed</vt:lpstr>
      <vt:lpstr>inOtherIBIAmtTaxableState</vt:lpstr>
      <vt:lpstr>inOtherIBIMax</vt:lpstr>
      <vt:lpstr>inOtherIBIPercent</vt:lpstr>
      <vt:lpstr>inOtherIBITaxableFed</vt:lpstr>
      <vt:lpstr>inOtherIBITaxableState</vt:lpstr>
      <vt:lpstr>inOtherPBI</vt:lpstr>
      <vt:lpstr>inOtherPBIEsc</vt:lpstr>
      <vt:lpstr>inOtherPBITaxableFed</vt:lpstr>
      <vt:lpstr>inOtherPBITaxableState</vt:lpstr>
      <vt:lpstr>inOtherPBITerm</vt:lpstr>
      <vt:lpstr>inPropertyAssessedDecline</vt:lpstr>
      <vt:lpstr>inPropertyAssessedPercent</vt:lpstr>
      <vt:lpstr>inPropertyTax</vt:lpstr>
      <vt:lpstr>inSalvageValue</vt:lpstr>
      <vt:lpstr>inStateCBIMax</vt:lpstr>
      <vt:lpstr>inStateCBIPerWatt</vt:lpstr>
      <vt:lpstr>inStateCBITaxableFed</vt:lpstr>
      <vt:lpstr>inStateCBITaxableState</vt:lpstr>
      <vt:lpstr>inStateIBIAmt</vt:lpstr>
      <vt:lpstr>inStateIBIAmtTaxableFed</vt:lpstr>
      <vt:lpstr>inStateIBIAmtTaxableState</vt:lpstr>
      <vt:lpstr>inStateIBIMax</vt:lpstr>
      <vt:lpstr>inStateIBIPercent</vt:lpstr>
      <vt:lpstr>inStateIBITaxableFed</vt:lpstr>
      <vt:lpstr>inStateIBITaxableState</vt:lpstr>
      <vt:lpstr>inStateITC</vt:lpstr>
      <vt:lpstr>inStateITCMax</vt:lpstr>
      <vt:lpstr>inStateITCPercent</vt:lpstr>
      <vt:lpstr>inStateITCTaxableFed</vt:lpstr>
      <vt:lpstr>inStateITCTaxableState</vt:lpstr>
      <vt:lpstr>inStatePBI</vt:lpstr>
      <vt:lpstr>inStatePBIEsc</vt:lpstr>
      <vt:lpstr>inStatePBITaxableFed</vt:lpstr>
      <vt:lpstr>inStatePBITaxableState</vt:lpstr>
      <vt:lpstr>inStatePBITerm</vt:lpstr>
      <vt:lpstr>inStatePTC</vt:lpstr>
      <vt:lpstr>inStatePTCEsc</vt:lpstr>
      <vt:lpstr>inStatePTCTaxableFed</vt:lpstr>
      <vt:lpstr>inStatePTCTaxableState</vt:lpstr>
      <vt:lpstr>inStatePTCTerm</vt:lpstr>
      <vt:lpstr>inStateTax</vt:lpstr>
      <vt:lpstr>insurance_rate</vt:lpstr>
      <vt:lpstr>inUtilityCBIMax</vt:lpstr>
      <vt:lpstr>inUtilityCBIPerWatt</vt:lpstr>
      <vt:lpstr>inUtilityCBITaxableFed</vt:lpstr>
      <vt:lpstr>inUtilityCBITaxableState</vt:lpstr>
      <vt:lpstr>inUtilityIBIAmt</vt:lpstr>
      <vt:lpstr>inUtilityIBIAmtTaxableFed</vt:lpstr>
      <vt:lpstr>inUtilityIBIAmtTaxableState</vt:lpstr>
      <vt:lpstr>inUtilityIBIMax</vt:lpstr>
      <vt:lpstr>inUtilityIBIPercent</vt:lpstr>
      <vt:lpstr>inUtilityIBITaxableFed</vt:lpstr>
      <vt:lpstr>inUtilityIBITaxableState</vt:lpstr>
      <vt:lpstr>inUtilityPBI</vt:lpstr>
      <vt:lpstr>inUtilityPBIEsc</vt:lpstr>
      <vt:lpstr>inUtilityPBITaxableFed</vt:lpstr>
      <vt:lpstr>inUtilityPBITaxableState</vt:lpstr>
      <vt:lpstr>inUtilityPBITerm</vt:lpstr>
      <vt:lpstr>itc_fed_amount</vt:lpstr>
      <vt:lpstr>itc_fed_percent</vt:lpstr>
      <vt:lpstr>itc_fed_percent_maxvalue</vt:lpstr>
      <vt:lpstr>itc_sta_amount</vt:lpstr>
      <vt:lpstr>itc_sta_percent</vt:lpstr>
      <vt:lpstr>itc_sta_percent_maxvalue</vt:lpstr>
      <vt:lpstr>loan_rate</vt:lpstr>
      <vt:lpstr>loan_term</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outCummulative_payback_cashflow_excluding_expenses</vt:lpstr>
      <vt:lpstr>outEffectiveTaxRate</vt:lpstr>
      <vt:lpstr>outFedBuyDown</vt:lpstr>
      <vt:lpstr>outFedCreditBasis</vt:lpstr>
      <vt:lpstr>outFedFixed</vt:lpstr>
      <vt:lpstr>outFedITCAmount</vt:lpstr>
      <vt:lpstr>outFedPBILineItem</vt:lpstr>
      <vt:lpstr>outFirstCost</vt:lpstr>
      <vt:lpstr>outNominalDiscountRate</vt:lpstr>
      <vt:lpstr>outOtherBuyDown</vt:lpstr>
      <vt:lpstr>outOtherFixed</vt:lpstr>
      <vt:lpstr>outOtherPBILineItem</vt:lpstr>
      <vt:lpstr>outOutput</vt:lpstr>
      <vt:lpstr>outPayback_cash_flow_including_expenses</vt:lpstr>
      <vt:lpstr>outPayback_cashflow_excluding_expenses</vt:lpstr>
      <vt:lpstr>outPayback_wo_incentives</vt:lpstr>
      <vt:lpstr>outStateBuyDown</vt:lpstr>
      <vt:lpstr>outStateCreditBasis</vt:lpstr>
      <vt:lpstr>outStateFixed</vt:lpstr>
      <vt:lpstr>outStateITCAmount</vt:lpstr>
      <vt:lpstr>outStatePBILineItem</vt:lpstr>
      <vt:lpstr>outTotalAdjustedInstalledCosts</vt:lpstr>
      <vt:lpstr>outUtilityBuyDown</vt:lpstr>
      <vt:lpstr>outUtilityFixed</vt:lpstr>
      <vt:lpstr>outUtilityPBILineItem</vt:lpstr>
      <vt:lpstr>outYear</vt:lpstr>
      <vt:lpstr>outYearZeroCashFlow</vt:lpstr>
      <vt:lpstr>outYearZeroCostFlow</vt:lpstr>
      <vt:lpstr>prop_tax_assessed_decline</vt:lpstr>
      <vt:lpstr>prop_tax_cost_assessed_percent</vt:lpstr>
      <vt:lpstr>property_tax_rate</vt:lpstr>
      <vt:lpstr>real_discount_rate</vt:lpstr>
      <vt:lpstr>sales_tax_rate</vt:lpstr>
      <vt:lpstr>state_tax_rate</vt:lpstr>
      <vt:lpstr>StateDepreciation</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2014-09-19T23:40:30Z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0.1</vt:r8>
  </property>
</Properties>
</file>