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/inputs/components/"/>
    </mc:Choice>
  </mc:AlternateContent>
  <xr:revisionPtr revIDLastSave="0" documentId="13_ncr:1_{DEA6244E-46B9-8242-BCA9-C5DFB2D4C868}" xr6:coauthVersionLast="47" xr6:coauthVersionMax="47" xr10:uidLastSave="{00000000-0000-0000-0000-000000000000}"/>
  <bookViews>
    <workbookView xWindow="1060" yWindow="500" windowWidth="24540" windowHeight="15500" xr2:uid="{00000000-000D-0000-FFFF-FFFF00000000}"/>
  </bookViews>
  <sheets>
    <sheet name="delivery-costs-linepack-CY-line" sheetId="1" r:id="rId1"/>
    <sheet name="exporttotsv" sheetId="4" r:id="rId2"/>
    <sheet name="scaling" sheetId="5" r:id="rId3"/>
    <sheet name="cap" sheetId="2" r:id="rId4"/>
    <sheet name="storage" sheetId="3" r:id="rId5"/>
  </sheets>
  <definedNames>
    <definedName name="_xlchart.v1.0" hidden="1">scaling!$A$13:$A$46</definedName>
    <definedName name="_xlchart.v1.1" hidden="1">scaling!$A$2:$A$10</definedName>
    <definedName name="_xlchart.v1.2" hidden="1">scaling!$E$13:$E$46</definedName>
    <definedName name="_xlchart.v1.3" hidden="1">scaling!$E$2:$E$10</definedName>
    <definedName name="_xlchart.v1.4" hidden="1">scaling!$F$13:$F$46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F6" i="4"/>
  <c r="F5" i="4"/>
  <c r="F4" i="4"/>
  <c r="F3" i="4"/>
  <c r="F2" i="4"/>
  <c r="G4" i="5"/>
  <c r="G5" i="5"/>
  <c r="G6" i="5"/>
  <c r="G7" i="5"/>
  <c r="G8" i="5"/>
  <c r="G9" i="5"/>
  <c r="G3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D4" i="5"/>
  <c r="D5" i="5" s="1"/>
  <c r="D6" i="5" s="1"/>
  <c r="D7" i="5" s="1"/>
  <c r="D8" i="5" s="1"/>
  <c r="D9" i="5" s="1"/>
  <c r="B13" i="5"/>
  <c r="F13" i="5" s="1"/>
  <c r="E10" i="5"/>
  <c r="E9" i="5"/>
  <c r="E8" i="5"/>
  <c r="E7" i="5"/>
  <c r="E6" i="5"/>
  <c r="E5" i="5"/>
  <c r="E4" i="5"/>
  <c r="E3" i="5"/>
  <c r="E2" i="5"/>
  <c r="N2" i="4"/>
  <c r="G2" i="4"/>
  <c r="N10" i="4"/>
  <c r="N9" i="4"/>
  <c r="N8" i="4"/>
  <c r="N7" i="4"/>
  <c r="N6" i="4"/>
  <c r="N5" i="4"/>
  <c r="N4" i="4"/>
  <c r="N3" i="4"/>
  <c r="S27" i="3"/>
  <c r="S28" i="3"/>
  <c r="S29" i="3"/>
  <c r="S30" i="3"/>
  <c r="S31" i="3"/>
  <c r="S32" i="3"/>
  <c r="S33" i="3"/>
  <c r="S26" i="3"/>
  <c r="R33" i="3"/>
  <c r="R32" i="3"/>
  <c r="R31" i="3"/>
  <c r="R30" i="3"/>
  <c r="R29" i="3"/>
  <c r="R28" i="3"/>
  <c r="R27" i="3"/>
  <c r="R26" i="3"/>
  <c r="G10" i="4"/>
  <c r="G9" i="4"/>
  <c r="G8" i="4"/>
  <c r="G7" i="4"/>
  <c r="G6" i="4"/>
  <c r="G5" i="4"/>
  <c r="G4" i="4"/>
  <c r="G3" i="4"/>
  <c r="R27" i="2"/>
  <c r="R28" i="2"/>
  <c r="R29" i="2"/>
  <c r="R30" i="2"/>
  <c r="R31" i="2"/>
  <c r="R32" i="2"/>
  <c r="R33" i="2"/>
  <c r="R26" i="2"/>
  <c r="Q33" i="2"/>
  <c r="Q32" i="2"/>
  <c r="Q31" i="2"/>
  <c r="Q30" i="2"/>
  <c r="Q29" i="2"/>
  <c r="Q28" i="2"/>
  <c r="Q27" i="2"/>
  <c r="Q26" i="2"/>
  <c r="AB16" i="3"/>
  <c r="AA16" i="3"/>
  <c r="C21" i="3"/>
  <c r="C16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Z7" i="3"/>
  <c r="Y7" i="3"/>
  <c r="X7" i="3"/>
  <c r="W7" i="3"/>
  <c r="V7" i="3"/>
  <c r="V19" i="3" s="1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L17" i="3" s="1"/>
  <c r="K5" i="3"/>
  <c r="J5" i="3"/>
  <c r="I5" i="3"/>
  <c r="H5" i="3"/>
  <c r="G5" i="3"/>
  <c r="F5" i="3"/>
  <c r="F17" i="3" s="1"/>
  <c r="E5" i="3"/>
  <c r="E17" i="3" s="1"/>
  <c r="D5" i="3"/>
  <c r="D17" i="3" s="1"/>
  <c r="Z4" i="3"/>
  <c r="Z16" i="3" s="1"/>
  <c r="Y4" i="3"/>
  <c r="Y16" i="3" s="1"/>
  <c r="X4" i="3"/>
  <c r="W4" i="3"/>
  <c r="V4" i="3"/>
  <c r="U4" i="3"/>
  <c r="T4" i="3"/>
  <c r="T16" i="3" s="1"/>
  <c r="S4" i="3"/>
  <c r="S16" i="3" s="1"/>
  <c r="R4" i="3"/>
  <c r="R16" i="3" s="1"/>
  <c r="Q4" i="3"/>
  <c r="P4" i="3"/>
  <c r="O4" i="3"/>
  <c r="N4" i="3"/>
  <c r="N16" i="3" s="1"/>
  <c r="M4" i="3"/>
  <c r="M16" i="3" s="1"/>
  <c r="L4" i="3"/>
  <c r="L16" i="3" s="1"/>
  <c r="K4" i="3"/>
  <c r="K16" i="3" s="1"/>
  <c r="J4" i="3"/>
  <c r="J16" i="3" s="1"/>
  <c r="I4" i="3"/>
  <c r="I16" i="3" s="1"/>
  <c r="H4" i="3"/>
  <c r="G4" i="3"/>
  <c r="F4" i="3"/>
  <c r="E4" i="3"/>
  <c r="D4" i="3"/>
  <c r="C11" i="3"/>
  <c r="C10" i="3"/>
  <c r="C9" i="3"/>
  <c r="C8" i="3"/>
  <c r="C7" i="3"/>
  <c r="C6" i="3"/>
  <c r="C5" i="3"/>
  <c r="C4" i="3"/>
  <c r="U17" i="3"/>
  <c r="T17" i="3"/>
  <c r="M17" i="3"/>
  <c r="X16" i="3"/>
  <c r="W16" i="3"/>
  <c r="U16" i="3"/>
  <c r="P16" i="3"/>
  <c r="O16" i="3"/>
  <c r="H16" i="3"/>
  <c r="G16" i="3"/>
  <c r="E16" i="3"/>
  <c r="D16" i="3"/>
  <c r="B23" i="3"/>
  <c r="B22" i="3"/>
  <c r="B21" i="3"/>
  <c r="B20" i="3"/>
  <c r="B19" i="3"/>
  <c r="B18" i="3"/>
  <c r="B17" i="3"/>
  <c r="B16" i="3"/>
  <c r="C15" i="3"/>
  <c r="B11" i="3"/>
  <c r="B10" i="3"/>
  <c r="B9" i="3"/>
  <c r="B8" i="3"/>
  <c r="B7" i="3"/>
  <c r="B6" i="3"/>
  <c r="B5" i="3"/>
  <c r="V16" i="3"/>
  <c r="Q16" i="3"/>
  <c r="F16" i="3"/>
  <c r="B4" i="3"/>
  <c r="AB23" i="2"/>
  <c r="AB22" i="2"/>
  <c r="AB21" i="2"/>
  <c r="AB20" i="2"/>
  <c r="AB19" i="2"/>
  <c r="AB18" i="2"/>
  <c r="AB17" i="2"/>
  <c r="AB16" i="2"/>
  <c r="AA23" i="2"/>
  <c r="AA22" i="2"/>
  <c r="AA21" i="2"/>
  <c r="AA20" i="2"/>
  <c r="AA19" i="2"/>
  <c r="AA18" i="2"/>
  <c r="AA17" i="2"/>
  <c r="AA16" i="2"/>
  <c r="C15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C4" i="2"/>
  <c r="C16" i="2" s="1"/>
  <c r="B23" i="2"/>
  <c r="B22" i="2"/>
  <c r="B21" i="2"/>
  <c r="B20" i="2"/>
  <c r="B19" i="2"/>
  <c r="B18" i="2"/>
  <c r="B17" i="2"/>
  <c r="B16" i="2"/>
  <c r="B5" i="2"/>
  <c r="B6" i="2"/>
  <c r="B7" i="2"/>
  <c r="B8" i="2"/>
  <c r="B9" i="2"/>
  <c r="B10" i="2"/>
  <c r="B11" i="2"/>
  <c r="B4" i="2"/>
  <c r="Z4" i="2"/>
  <c r="Z5" i="2"/>
  <c r="Z6" i="2"/>
  <c r="Z7" i="2"/>
  <c r="Z8" i="2"/>
  <c r="Z9" i="2"/>
  <c r="Z10" i="2"/>
  <c r="Z11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4" i="2"/>
  <c r="D16" i="2" s="1"/>
  <c r="E4" i="2"/>
  <c r="E16" i="2" s="1"/>
  <c r="F4" i="2"/>
  <c r="G4" i="2"/>
  <c r="H4" i="2"/>
  <c r="I4" i="2"/>
  <c r="J4" i="2"/>
  <c r="K4" i="2"/>
  <c r="D5" i="2"/>
  <c r="D17" i="2" s="1"/>
  <c r="E5" i="2"/>
  <c r="E17" i="2" s="1"/>
  <c r="F5" i="2"/>
  <c r="G5" i="2"/>
  <c r="H5" i="2"/>
  <c r="I5" i="2"/>
  <c r="J5" i="2"/>
  <c r="K5" i="2"/>
  <c r="D6" i="2"/>
  <c r="D18" i="2" s="1"/>
  <c r="E6" i="2"/>
  <c r="E18" i="2" s="1"/>
  <c r="F6" i="2"/>
  <c r="G6" i="2"/>
  <c r="H6" i="2"/>
  <c r="I6" i="2"/>
  <c r="J6" i="2"/>
  <c r="K6" i="2"/>
  <c r="D7" i="2"/>
  <c r="D19" i="2" s="1"/>
  <c r="E7" i="2"/>
  <c r="E19" i="2" s="1"/>
  <c r="F7" i="2"/>
  <c r="G7" i="2"/>
  <c r="H7" i="2"/>
  <c r="I7" i="2"/>
  <c r="J7" i="2"/>
  <c r="K7" i="2"/>
  <c r="D8" i="2"/>
  <c r="D20" i="2" s="1"/>
  <c r="E8" i="2"/>
  <c r="E20" i="2" s="1"/>
  <c r="F8" i="2"/>
  <c r="G8" i="2"/>
  <c r="H8" i="2"/>
  <c r="I8" i="2"/>
  <c r="J8" i="2"/>
  <c r="K8" i="2"/>
  <c r="D9" i="2"/>
  <c r="D21" i="2" s="1"/>
  <c r="E9" i="2"/>
  <c r="E21" i="2" s="1"/>
  <c r="F9" i="2"/>
  <c r="G9" i="2"/>
  <c r="H9" i="2"/>
  <c r="I9" i="2"/>
  <c r="J9" i="2"/>
  <c r="K9" i="2"/>
  <c r="D10" i="2"/>
  <c r="D22" i="2" s="1"/>
  <c r="E10" i="2"/>
  <c r="E22" i="2" s="1"/>
  <c r="F10" i="2"/>
  <c r="G10" i="2"/>
  <c r="H10" i="2"/>
  <c r="I10" i="2"/>
  <c r="J10" i="2"/>
  <c r="K10" i="2"/>
  <c r="D11" i="2"/>
  <c r="D23" i="2" s="1"/>
  <c r="E11" i="2"/>
  <c r="E23" i="2" s="1"/>
  <c r="F11" i="2"/>
  <c r="G11" i="2"/>
  <c r="H11" i="2"/>
  <c r="I11" i="2"/>
  <c r="J11" i="2"/>
  <c r="K11" i="2"/>
  <c r="C5" i="2"/>
  <c r="C17" i="2" s="1"/>
  <c r="C6" i="2"/>
  <c r="C18" i="2" s="1"/>
  <c r="C7" i="2"/>
  <c r="C19" i="2" s="1"/>
  <c r="C8" i="2"/>
  <c r="C20" i="2" s="1"/>
  <c r="C9" i="2"/>
  <c r="C21" i="2" s="1"/>
  <c r="C10" i="2"/>
  <c r="C22" i="2" s="1"/>
  <c r="C11" i="2"/>
  <c r="C23" i="2" s="1"/>
  <c r="E13" i="5" l="1"/>
  <c r="A35" i="5"/>
  <c r="B34" i="5"/>
  <c r="B14" i="5"/>
  <c r="B15" i="5"/>
  <c r="B16" i="5"/>
  <c r="S17" i="3"/>
  <c r="G17" i="3"/>
  <c r="O17" i="3"/>
  <c r="W17" i="3"/>
  <c r="P18" i="3"/>
  <c r="O19" i="3"/>
  <c r="N18" i="3"/>
  <c r="L19" i="3"/>
  <c r="H17" i="3"/>
  <c r="P17" i="3"/>
  <c r="X17" i="3"/>
  <c r="W18" i="3"/>
  <c r="T19" i="3"/>
  <c r="K19" i="3"/>
  <c r="V17" i="3"/>
  <c r="I17" i="3"/>
  <c r="Q17" i="3"/>
  <c r="Y17" i="3"/>
  <c r="X18" i="3"/>
  <c r="W19" i="3"/>
  <c r="N17" i="3"/>
  <c r="J17" i="3"/>
  <c r="R17" i="3"/>
  <c r="Z17" i="3"/>
  <c r="AA17" i="3" s="1"/>
  <c r="Y18" i="3"/>
  <c r="X19" i="3"/>
  <c r="O18" i="3"/>
  <c r="K17" i="3"/>
  <c r="F18" i="3"/>
  <c r="Z18" i="3"/>
  <c r="Y19" i="3"/>
  <c r="K18" i="3"/>
  <c r="J19" i="3"/>
  <c r="J18" i="3"/>
  <c r="V18" i="3"/>
  <c r="I19" i="3"/>
  <c r="S19" i="3"/>
  <c r="G18" i="3"/>
  <c r="Q18" i="3"/>
  <c r="D19" i="3"/>
  <c r="P19" i="3"/>
  <c r="Z19" i="3"/>
  <c r="H18" i="3"/>
  <c r="R18" i="3"/>
  <c r="G19" i="3"/>
  <c r="Q19" i="3"/>
  <c r="AB19" i="3" s="1"/>
  <c r="I18" i="3"/>
  <c r="S18" i="3"/>
  <c r="H19" i="3"/>
  <c r="R19" i="3"/>
  <c r="D18" i="3"/>
  <c r="L18" i="3"/>
  <c r="T18" i="3"/>
  <c r="E19" i="3"/>
  <c r="M19" i="3"/>
  <c r="U19" i="3"/>
  <c r="E18" i="3"/>
  <c r="M18" i="3"/>
  <c r="U18" i="3"/>
  <c r="F19" i="3"/>
  <c r="N19" i="3"/>
  <c r="C18" i="3"/>
  <c r="C17" i="3"/>
  <c r="E34" i="5" l="1"/>
  <c r="F34" i="5"/>
  <c r="A36" i="5"/>
  <c r="B35" i="5"/>
  <c r="E16" i="5"/>
  <c r="F16" i="5"/>
  <c r="E15" i="5"/>
  <c r="F15" i="5"/>
  <c r="E14" i="5"/>
  <c r="F14" i="5"/>
  <c r="B17" i="5"/>
  <c r="AB17" i="3"/>
  <c r="AA18" i="3"/>
  <c r="AB18" i="3"/>
  <c r="AA19" i="3"/>
  <c r="W20" i="3"/>
  <c r="O20" i="3"/>
  <c r="G20" i="3"/>
  <c r="U20" i="3"/>
  <c r="E20" i="3"/>
  <c r="T20" i="3"/>
  <c r="S20" i="3"/>
  <c r="V20" i="3"/>
  <c r="N20" i="3"/>
  <c r="F20" i="3"/>
  <c r="M20" i="3"/>
  <c r="L20" i="3"/>
  <c r="D20" i="3"/>
  <c r="K20" i="3"/>
  <c r="Z20" i="3"/>
  <c r="R20" i="3"/>
  <c r="J20" i="3"/>
  <c r="Y20" i="3"/>
  <c r="Q20" i="3"/>
  <c r="I20" i="3"/>
  <c r="X20" i="3"/>
  <c r="P20" i="3"/>
  <c r="H20" i="3"/>
  <c r="C19" i="3"/>
  <c r="B36" i="5" l="1"/>
  <c r="A37" i="5"/>
  <c r="E35" i="5"/>
  <c r="F35" i="5"/>
  <c r="E17" i="5"/>
  <c r="F17" i="5"/>
  <c r="B18" i="5"/>
  <c r="AA20" i="3"/>
  <c r="AB20" i="3"/>
  <c r="X21" i="3"/>
  <c r="P21" i="3"/>
  <c r="H21" i="3"/>
  <c r="V21" i="3"/>
  <c r="N21" i="3"/>
  <c r="M21" i="3"/>
  <c r="L21" i="3"/>
  <c r="W21" i="3"/>
  <c r="O21" i="3"/>
  <c r="G21" i="3"/>
  <c r="F21" i="3"/>
  <c r="U21" i="3"/>
  <c r="E21" i="3"/>
  <c r="T21" i="3"/>
  <c r="D21" i="3"/>
  <c r="S21" i="3"/>
  <c r="K21" i="3"/>
  <c r="Z21" i="3"/>
  <c r="R21" i="3"/>
  <c r="J21" i="3"/>
  <c r="Y21" i="3"/>
  <c r="Q21" i="3"/>
  <c r="AB21" i="3" s="1"/>
  <c r="I21" i="3"/>
  <c r="C20" i="3"/>
  <c r="A38" i="5" l="1"/>
  <c r="B37" i="5"/>
  <c r="E36" i="5"/>
  <c r="F36" i="5"/>
  <c r="E18" i="5"/>
  <c r="F18" i="5"/>
  <c r="B19" i="5"/>
  <c r="AA21" i="3"/>
  <c r="Y22" i="3"/>
  <c r="Q22" i="3"/>
  <c r="I22" i="3"/>
  <c r="O22" i="3"/>
  <c r="V22" i="3"/>
  <c r="N22" i="3"/>
  <c r="F22" i="3"/>
  <c r="U22" i="3"/>
  <c r="E22" i="3"/>
  <c r="X22" i="3"/>
  <c r="P22" i="3"/>
  <c r="H22" i="3"/>
  <c r="W22" i="3"/>
  <c r="G22" i="3"/>
  <c r="M22" i="3"/>
  <c r="T22" i="3"/>
  <c r="L22" i="3"/>
  <c r="D22" i="3"/>
  <c r="S22" i="3"/>
  <c r="K22" i="3"/>
  <c r="Z22" i="3"/>
  <c r="R22" i="3"/>
  <c r="J22" i="3"/>
  <c r="F37" i="5" l="1"/>
  <c r="E37" i="5"/>
  <c r="A39" i="5"/>
  <c r="B38" i="5"/>
  <c r="E19" i="5"/>
  <c r="F19" i="5"/>
  <c r="B20" i="5"/>
  <c r="AA22" i="3"/>
  <c r="Z23" i="3"/>
  <c r="R23" i="3"/>
  <c r="J23" i="3"/>
  <c r="P23" i="3"/>
  <c r="H23" i="3"/>
  <c r="W23" i="3"/>
  <c r="V23" i="3"/>
  <c r="F23" i="3"/>
  <c r="Y23" i="3"/>
  <c r="Q23" i="3"/>
  <c r="I23" i="3"/>
  <c r="X23" i="3"/>
  <c r="O23" i="3"/>
  <c r="N23" i="3"/>
  <c r="G23" i="3"/>
  <c r="U23" i="3"/>
  <c r="M23" i="3"/>
  <c r="E23" i="3"/>
  <c r="T23" i="3"/>
  <c r="L23" i="3"/>
  <c r="D23" i="3"/>
  <c r="S23" i="3"/>
  <c r="K23" i="3"/>
  <c r="AB22" i="3"/>
  <c r="C23" i="3"/>
  <c r="C22" i="3"/>
  <c r="E38" i="5" l="1"/>
  <c r="F38" i="5"/>
  <c r="B39" i="5"/>
  <c r="A40" i="5"/>
  <c r="E20" i="5"/>
  <c r="F20" i="5"/>
  <c r="B21" i="5"/>
  <c r="AB23" i="3"/>
  <c r="AA23" i="3"/>
  <c r="B40" i="5" l="1"/>
  <c r="A41" i="5"/>
  <c r="F39" i="5"/>
  <c r="E39" i="5"/>
  <c r="E21" i="5"/>
  <c r="F21" i="5"/>
  <c r="B22" i="5"/>
  <c r="A42" i="5" l="1"/>
  <c r="B41" i="5"/>
  <c r="F40" i="5"/>
  <c r="E40" i="5"/>
  <c r="E22" i="5"/>
  <c r="F22" i="5"/>
  <c r="B23" i="5"/>
  <c r="E41" i="5" l="1"/>
  <c r="F41" i="5"/>
  <c r="B42" i="5"/>
  <c r="A43" i="5"/>
  <c r="E23" i="5"/>
  <c r="F23" i="5"/>
  <c r="B24" i="5"/>
  <c r="B43" i="5" l="1"/>
  <c r="A44" i="5"/>
  <c r="E42" i="5"/>
  <c r="F42" i="5"/>
  <c r="E24" i="5"/>
  <c r="F24" i="5"/>
  <c r="B25" i="5"/>
  <c r="A45" i="5" l="1"/>
  <c r="B45" i="5" s="1"/>
  <c r="B44" i="5"/>
  <c r="F43" i="5"/>
  <c r="E43" i="5"/>
  <c r="E25" i="5"/>
  <c r="F25" i="5"/>
  <c r="B26" i="5"/>
  <c r="F44" i="5" l="1"/>
  <c r="E44" i="5"/>
  <c r="F45" i="5"/>
  <c r="E45" i="5"/>
  <c r="E26" i="5"/>
  <c r="F26" i="5"/>
  <c r="B27" i="5"/>
  <c r="E27" i="5" l="1"/>
  <c r="F27" i="5"/>
  <c r="B28" i="5"/>
  <c r="E28" i="5" l="1"/>
  <c r="F28" i="5"/>
  <c r="B29" i="5"/>
  <c r="E29" i="5" l="1"/>
  <c r="F29" i="5"/>
  <c r="B30" i="5"/>
  <c r="E30" i="5" l="1"/>
  <c r="F30" i="5"/>
  <c r="B31" i="5"/>
  <c r="E31" i="5" l="1"/>
  <c r="F31" i="5"/>
  <c r="B32" i="5"/>
  <c r="B33" i="5"/>
  <c r="E32" i="5" l="1"/>
  <c r="F32" i="5"/>
  <c r="E33" i="5"/>
  <c r="F33" i="5"/>
</calcChain>
</file>

<file path=xl/sharedStrings.xml><?xml version="1.0" encoding="utf-8"?>
<sst xmlns="http://schemas.openxmlformats.org/spreadsheetml/2006/main" count="117" uniqueCount="34">
  <si>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</si>
  <si>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</si>
  <si>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</si>
  <si>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</si>
  <si>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</si>
  <si>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</si>
  <si>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</si>
  <si>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</si>
  <si>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Capital Cost [$/km2]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</si>
  <si>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</si>
  <si>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</si>
  <si>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</si>
  <si>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</si>
  <si>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</si>
  <si>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</si>
  <si>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[kg/km]</t>
  </si>
  <si>
    <t>Storage [kg/km2]</t>
  </si>
  <si>
    <t>Storage [kg/km3]</t>
  </si>
  <si>
    <t>Linepack pipeline (transmission)</t>
  </si>
  <si>
    <t>No</t>
  </si>
  <si>
    <t>Linepack</t>
  </si>
  <si>
    <t>capacity (t/d)</t>
  </si>
  <si>
    <t>cap (kg/yr)</t>
  </si>
  <si>
    <t>length (km)</t>
  </si>
  <si>
    <t>capital cost ($)</t>
  </si>
  <si>
    <t>capital cost ($/km)</t>
  </si>
  <si>
    <t>400/50</t>
  </si>
  <si>
    <t>200/50</t>
  </si>
  <si>
    <t>storage (kg/yr)</t>
  </si>
  <si>
    <t>storage (t/d)</t>
  </si>
  <si>
    <t>storage capacity (kg/km)</t>
  </si>
  <si>
    <t>storage capacity (kg)</t>
  </si>
  <si>
    <t>use this in the model linear ($/km)</t>
  </si>
  <si>
    <t>Calculated scale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</si>
</sst>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16" fillId="33" borderId="0" xfId="0" applyFont="1" applyFill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Sawtooth pattern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68616058915"/>
          <c:y val="0.1244464408391904"/>
          <c:w val="0.77418902734245598"/>
          <c:h val="0.69035221687893045"/>
        </c:manualLayout>
      </c:layout>
      <c:scatterChart>
        <c:scatterStyle val="lineMarker"/>
        <c:varyColors val="0"/>
        <c:ser>
          <c:idx val="0"/>
          <c:order val="0"/>
          <c:tx>
            <c:v>table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scaling!$A$2:$A$10</c:f>
              <c:numCache>
                <c:formatCode>General</c:formatCode>
                <c:ptCount val="9"/>
                <c:pt idx="0">
                  <c:v>500</c:v>
                </c:pt>
                <c:pt idx="1">
                  <c:v>1040250</c:v>
                </c:pt>
                <c:pt idx="2">
                  <c:v>1844710</c:v>
                </c:pt>
                <c:pt idx="3">
                  <c:v>3275875</c:v>
                </c:pt>
                <c:pt idx="4">
                  <c:v>10343370</c:v>
                </c:pt>
                <c:pt idx="5">
                  <c:v>32679180</c:v>
                </c:pt>
                <c:pt idx="6">
                  <c:v>103269815</c:v>
                </c:pt>
                <c:pt idx="7">
                  <c:v>326370955</c:v>
                </c:pt>
                <c:pt idx="8">
                  <c:v>1031481240</c:v>
                </c:pt>
              </c:numCache>
            </c:numRef>
          </c:xVal>
          <c:yVal>
            <c:numRef>
              <c:f>scaling!$E$2:$E$10</c:f>
              <c:numCache>
                <c:formatCode>0</c:formatCode>
                <c:ptCount val="9"/>
                <c:pt idx="0">
                  <c:v>421000.24361020961</c:v>
                </c:pt>
                <c:pt idx="1">
                  <c:v>421000.24361020961</c:v>
                </c:pt>
                <c:pt idx="2">
                  <c:v>459064.27578153333</c:v>
                </c:pt>
                <c:pt idx="3">
                  <c:v>507440.36077579047</c:v>
                </c:pt>
                <c:pt idx="4">
                  <c:v>647707.26194418094</c:v>
                </c:pt>
                <c:pt idx="5">
                  <c:v>883549.27168630471</c:v>
                </c:pt>
                <c:pt idx="6">
                  <c:v>1295862.5715107142</c:v>
                </c:pt>
                <c:pt idx="7">
                  <c:v>2065088.3676446856</c:v>
                </c:pt>
                <c:pt idx="8">
                  <c:v>3750025.3443205715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8E4B-BC37-B6180C36AA4B}"/>
            </c:ext>
          </c:extLst>
        </c:ser>
        <c:ser>
          <c:idx val="1"/>
          <c:order val="1"/>
          <c:tx>
            <c:v>initial scaling exponents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scaling!$E$13:$E$46</c:f>
              <c:numCache>
                <c:formatCode>General</c:formatCode>
                <c:ptCount val="34"/>
                <c:pt idx="0">
                  <c:v>746981.43368682521</c:v>
                </c:pt>
                <c:pt idx="1">
                  <c:v>822872.45986394852</c:v>
                </c:pt>
                <c:pt idx="2">
                  <c:v>906473.78189914988</c:v>
                </c:pt>
                <c:pt idx="3">
                  <c:v>998568.74224032776</c:v>
                </c:pt>
                <c:pt idx="4">
                  <c:v>704358.24595010525</c:v>
                </c:pt>
                <c:pt idx="5">
                  <c:v>775918.8867784061</c:v>
                </c:pt>
                <c:pt idx="6">
                  <c:v>854749.86957430816</c:v>
                </c:pt>
                <c:pt idx="7">
                  <c:v>941589.83881771064</c:v>
                </c:pt>
                <c:pt idx="8">
                  <c:v>1037252.483005715</c:v>
                </c:pt>
                <c:pt idx="9">
                  <c:v>1142634.1588949657</c:v>
                </c:pt>
                <c:pt idx="10">
                  <c:v>1258722.2903436637</c:v>
                </c:pt>
                <c:pt idx="11">
                  <c:v>948504.06375390559</c:v>
                </c:pt>
                <c:pt idx="12">
                  <c:v>1044869.1720219575</c:v>
                </c:pt>
                <c:pt idx="13">
                  <c:v>1151024.6801906286</c:v>
                </c:pt>
                <c:pt idx="14">
                  <c:v>1267965.2629086252</c:v>
                </c:pt>
                <c:pt idx="15">
                  <c:v>1396786.6507229642</c:v>
                </c:pt>
                <c:pt idx="16">
                  <c:v>1538695.8970487774</c:v>
                </c:pt>
                <c:pt idx="17">
                  <c:v>1695022.6882318077</c:v>
                </c:pt>
                <c:pt idx="18">
                  <c:v>1373109.1450838866</c:v>
                </c:pt>
                <c:pt idx="19">
                  <c:v>1512612.8293445285</c:v>
                </c:pt>
                <c:pt idx="20">
                  <c:v>1666289.6607231325</c:v>
                </c:pt>
                <c:pt idx="21">
                  <c:v>1835579.587564375</c:v>
                </c:pt>
                <c:pt idx="22">
                  <c:v>2022068.85255519</c:v>
                </c:pt>
                <c:pt idx="23">
                  <c:v>2227504.8557819431</c:v>
                </c:pt>
                <c:pt idx="24">
                  <c:v>2453812.5278287032</c:v>
                </c:pt>
                <c:pt idx="25">
                  <c:v>2159737.3130292855</c:v>
                </c:pt>
                <c:pt idx="26">
                  <c:v>2379160.0102573042</c:v>
                </c:pt>
                <c:pt idx="27">
                  <c:v>2620875.3815843253</c:v>
                </c:pt>
                <c:pt idx="28">
                  <c:v>2887148.2944318275</c:v>
                </c:pt>
                <c:pt idx="29">
                  <c:v>3180473.7198155927</c:v>
                </c:pt>
                <c:pt idx="30">
                  <c:v>3503600.1101662428</c:v>
                </c:pt>
                <c:pt idx="31">
                  <c:v>3859555.1522647515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8E4B-BC37-B6180C36AA4B}"/>
            </c:ext>
          </c:extLst>
        </c:ser>
        <c:ser>
          <c:idx val="2"/>
          <c:order val="2"/>
          <c:tx>
            <c:v>fixed scaling exponents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scaling!$F$13:$F$46</c:f>
              <c:numCache>
                <c:formatCode>General</c:formatCode>
                <c:ptCount val="34"/>
                <c:pt idx="0">
                  <c:v>581827.15705805819</c:v>
                </c:pt>
                <c:pt idx="1">
                  <c:v>602089.31853557599</c:v>
                </c:pt>
                <c:pt idx="2">
                  <c:v>623057.11085682572</c:v>
                </c:pt>
                <c:pt idx="3">
                  <c:v>644755.10765321273</c:v>
                </c:pt>
                <c:pt idx="4">
                  <c:v>672605.30212067522</c:v>
                </c:pt>
                <c:pt idx="5">
                  <c:v>702529.49115146301</c:v>
                </c:pt>
                <c:pt idx="6">
                  <c:v>733785.00642414473</c:v>
                </c:pt>
                <c:pt idx="7">
                  <c:v>766431.07860193192</c:v>
                </c:pt>
                <c:pt idx="8">
                  <c:v>800529.5735184052</c:v>
                </c:pt>
                <c:pt idx="9">
                  <c:v>836145.10941616225</c:v>
                </c:pt>
                <c:pt idx="10">
                  <c:v>873345.17940141005</c:v>
                </c:pt>
                <c:pt idx="11">
                  <c:v>919013.68808923592</c:v>
                </c:pt>
                <c:pt idx="12">
                  <c:v>969693.31890111009</c:v>
                </c:pt>
                <c:pt idx="13">
                  <c:v>1023167.7121985876</c:v>
                </c:pt>
                <c:pt idx="14">
                  <c:v>1079590.9870473724</c:v>
                </c:pt>
                <c:pt idx="15">
                  <c:v>1139125.7615131852</c:v>
                </c:pt>
                <c:pt idx="16">
                  <c:v>1201943.6213448634</c:v>
                </c:pt>
                <c:pt idx="17">
                  <c:v>1268225.6145033047</c:v>
                </c:pt>
                <c:pt idx="18">
                  <c:v>1347508.0822943237</c:v>
                </c:pt>
                <c:pt idx="19">
                  <c:v>1438449.830240442</c:v>
                </c:pt>
                <c:pt idx="20">
                  <c:v>1535529.130627369</c:v>
                </c:pt>
                <c:pt idx="21">
                  <c:v>1639160.1997068755</c:v>
                </c:pt>
                <c:pt idx="22">
                  <c:v>1749785.208702177</c:v>
                </c:pt>
                <c:pt idx="23">
                  <c:v>1867876.1704563361</c:v>
                </c:pt>
                <c:pt idx="24">
                  <c:v>1993936.9534083586</c:v>
                </c:pt>
                <c:pt idx="25">
                  <c:v>2146622.6070560724</c:v>
                </c:pt>
                <c:pt idx="26">
                  <c:v>2333817.3681759923</c:v>
                </c:pt>
                <c:pt idx="27">
                  <c:v>2537336.3208308187</c:v>
                </c:pt>
                <c:pt idx="28">
                  <c:v>2758603.0050153355</c:v>
                </c:pt>
                <c:pt idx="29">
                  <c:v>2999165.0995591623</c:v>
                </c:pt>
                <c:pt idx="30">
                  <c:v>3260705.2475692178</c:v>
                </c:pt>
                <c:pt idx="31">
                  <c:v>3545052.8258975232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8E4B-BC37-B6180C36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62272"/>
        <c:axId val="1038163920"/>
      </c:scatterChart>
      <c:valAx>
        <c:axId val="10381622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pipeline caapcity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3920"/>
        <c:crosses val="autoZero"/>
        <c:crossBetween val="midCat"/>
      </c:valAx>
      <c:valAx>
        <c:axId val="1038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Capital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9465138101264"/>
          <c:y val="0.55616498441050577"/>
          <c:w val="0.28779196289784165"/>
          <c:h val="0.17998812299300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cap!$C$4:$Z$4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915575.23308599985</c:v>
                </c:pt>
                <c:pt idx="2">
                  <c:v>3007905.1723439996</c:v>
                </c:pt>
                <c:pt idx="3">
                  <c:v>7204601.5013760002</c:v>
                </c:pt>
                <c:pt idx="4">
                  <c:v>11417346.431096001</c:v>
                </c:pt>
                <c:pt idx="5">
                  <c:v>15646139.961503999</c:v>
                </c:pt>
                <c:pt idx="6">
                  <c:v>19890982.092599999</c:v>
                </c:pt>
                <c:pt idx="7">
                  <c:v>24151872.824383996</c:v>
                </c:pt>
                <c:pt idx="8">
                  <c:v>28428812.156855997</c:v>
                </c:pt>
                <c:pt idx="9">
                  <c:v>32721800.090015996</c:v>
                </c:pt>
                <c:pt idx="10">
                  <c:v>37030836.623863995</c:v>
                </c:pt>
                <c:pt idx="11">
                  <c:v>41355921.758400001</c:v>
                </c:pt>
                <c:pt idx="12">
                  <c:v>52238847.222750001</c:v>
                </c:pt>
                <c:pt idx="13">
                  <c:v>63222076.441399992</c:v>
                </c:pt>
                <c:pt idx="14">
                  <c:v>74305609.414350003</c:v>
                </c:pt>
                <c:pt idx="15">
                  <c:v>85489446.141600013</c:v>
                </c:pt>
                <c:pt idx="16">
                  <c:v>96773586.623150006</c:v>
                </c:pt>
                <c:pt idx="17">
                  <c:v>108158030.85900001</c:v>
                </c:pt>
                <c:pt idx="18">
                  <c:v>119642778.84915</c:v>
                </c:pt>
                <c:pt idx="19">
                  <c:v>131227830.59359999</c:v>
                </c:pt>
                <c:pt idx="20">
                  <c:v>142913186.09235001</c:v>
                </c:pt>
                <c:pt idx="21">
                  <c:v>154698845.34540001</c:v>
                </c:pt>
                <c:pt idx="22">
                  <c:v>166584808.35274997</c:v>
                </c:pt>
                <c:pt idx="23">
                  <c:v>178571075.1144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5A44-91D3-288D2C5C65A3}"/>
            </c:ext>
          </c:extLst>
        </c:ser>
        <c:ser>
          <c:idx val="1"/>
          <c:order val="1"/>
          <c:tx>
            <c:strRef>
              <c:f>cap!$B$5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cap!$C$5:$Z$5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885741.00049500004</c:v>
                </c:pt>
                <c:pt idx="2">
                  <c:v>3162202.5829799999</c:v>
                </c:pt>
                <c:pt idx="3">
                  <c:v>7730211.7249199999</c:v>
                </c:pt>
                <c:pt idx="4">
                  <c:v>12318335.502819998</c:v>
                </c:pt>
                <c:pt idx="5">
                  <c:v>16926573.916680001</c:v>
                </c:pt>
                <c:pt idx="6">
                  <c:v>21554926.966499995</c:v>
                </c:pt>
                <c:pt idx="7">
                  <c:v>26203394.652279999</c:v>
                </c:pt>
                <c:pt idx="8">
                  <c:v>30871976.974020001</c:v>
                </c:pt>
                <c:pt idx="9">
                  <c:v>35560673.931720003</c:v>
                </c:pt>
                <c:pt idx="10">
                  <c:v>40269485.525379993</c:v>
                </c:pt>
                <c:pt idx="11">
                  <c:v>44998411.754999995</c:v>
                </c:pt>
                <c:pt idx="12">
                  <c:v>56908728.861374997</c:v>
                </c:pt>
                <c:pt idx="13">
                  <c:v>68944762.442499995</c:v>
                </c:pt>
                <c:pt idx="14">
                  <c:v>81106512.498374999</c:v>
                </c:pt>
                <c:pt idx="15">
                  <c:v>93393979.028999999</c:v>
                </c:pt>
                <c:pt idx="16">
                  <c:v>105807162.034375</c:v>
                </c:pt>
                <c:pt idx="17">
                  <c:v>118346061.51449999</c:v>
                </c:pt>
                <c:pt idx="18">
                  <c:v>131010677.469375</c:v>
                </c:pt>
                <c:pt idx="19">
                  <c:v>143801009.89899999</c:v>
                </c:pt>
                <c:pt idx="20">
                  <c:v>156717058.80337498</c:v>
                </c:pt>
                <c:pt idx="21">
                  <c:v>169758824.18249997</c:v>
                </c:pt>
                <c:pt idx="22">
                  <c:v>182926306.03637499</c:v>
                </c:pt>
                <c:pt idx="23">
                  <c:v>196219504.36499998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0-5A44-91D3-288D2C5C65A3}"/>
            </c:ext>
          </c:extLst>
        </c:ser>
        <c:ser>
          <c:idx val="2"/>
          <c:order val="2"/>
          <c:tx>
            <c:strRef>
              <c:f>cap!$B$6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cap!$C$6:$Z$6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870530.35002749984</c:v>
                </c:pt>
                <c:pt idx="2">
                  <c:v>3380525.0381099996</c:v>
                </c:pt>
                <c:pt idx="3">
                  <c:v>8419401.121439999</c:v>
                </c:pt>
                <c:pt idx="4">
                  <c:v>13483459.48099</c:v>
                </c:pt>
                <c:pt idx="5">
                  <c:v>18572700.116759997</c:v>
                </c:pt>
                <c:pt idx="6">
                  <c:v>23687123.028749999</c:v>
                </c:pt>
                <c:pt idx="7">
                  <c:v>28826728.216959998</c:v>
                </c:pt>
                <c:pt idx="8">
                  <c:v>33991515.681389995</c:v>
                </c:pt>
                <c:pt idx="9">
                  <c:v>39181485.422040001</c:v>
                </c:pt>
                <c:pt idx="10">
                  <c:v>44396637.43891</c:v>
                </c:pt>
                <c:pt idx="11">
                  <c:v>49636971.731999993</c:v>
                </c:pt>
                <c:pt idx="12">
                  <c:v>62847979.923187494</c:v>
                </c:pt>
                <c:pt idx="13">
                  <c:v>76216377.340750009</c:v>
                </c:pt>
                <c:pt idx="14">
                  <c:v>89742163.984687507</c:v>
                </c:pt>
                <c:pt idx="15">
                  <c:v>103425339.855</c:v>
                </c:pt>
                <c:pt idx="16">
                  <c:v>117265904.9516875</c:v>
                </c:pt>
                <c:pt idx="17">
                  <c:v>131263859.27474999</c:v>
                </c:pt>
                <c:pt idx="18">
                  <c:v>145419202.82418752</c:v>
                </c:pt>
                <c:pt idx="19">
                  <c:v>159731935.59999999</c:v>
                </c:pt>
                <c:pt idx="20">
                  <c:v>174202057.60218751</c:v>
                </c:pt>
                <c:pt idx="21">
                  <c:v>188829568.83074999</c:v>
                </c:pt>
                <c:pt idx="22">
                  <c:v>203614469.28568751</c:v>
                </c:pt>
                <c:pt idx="23">
                  <c:v>218556758.96700001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0-5A44-91D3-288D2C5C65A3}"/>
            </c:ext>
          </c:extLst>
        </c:ser>
        <c:ser>
          <c:idx val="3"/>
          <c:order val="3"/>
          <c:tx>
            <c:strRef>
              <c:f>cap!$B$7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cap!$C$7:$Z$7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1085159.4574800006</c:v>
                </c:pt>
                <c:pt idx="2">
                  <c:v>4260650.2189200008</c:v>
                </c:pt>
                <c:pt idx="3">
                  <c:v>10641997.372680003</c:v>
                </c:pt>
                <c:pt idx="4">
                  <c:v>17063832.034280002</c:v>
                </c:pt>
                <c:pt idx="5">
                  <c:v>23526154.203720003</c:v>
                </c:pt>
                <c:pt idx="6">
                  <c:v>30028963.881000001</c:v>
                </c:pt>
                <c:pt idx="7">
                  <c:v>36572261.066120006</c:v>
                </c:pt>
                <c:pt idx="8">
                  <c:v>43156045.75908</c:v>
                </c:pt>
                <c:pt idx="9">
                  <c:v>49780317.959880009</c:v>
                </c:pt>
                <c:pt idx="10">
                  <c:v>56445077.668520004</c:v>
                </c:pt>
                <c:pt idx="11">
                  <c:v>63150324.884999998</c:v>
                </c:pt>
                <c:pt idx="12">
                  <c:v>80090575.773000002</c:v>
                </c:pt>
                <c:pt idx="13">
                  <c:v>97283873.585000008</c:v>
                </c:pt>
                <c:pt idx="14">
                  <c:v>114730218.32100001</c:v>
                </c:pt>
                <c:pt idx="15">
                  <c:v>132429609.98100001</c:v>
                </c:pt>
                <c:pt idx="16">
                  <c:v>150382048.56500003</c:v>
                </c:pt>
                <c:pt idx="17">
                  <c:v>168587534.07300001</c:v>
                </c:pt>
                <c:pt idx="18">
                  <c:v>187046066.50500003</c:v>
                </c:pt>
                <c:pt idx="19">
                  <c:v>205757645.86100003</c:v>
                </c:pt>
                <c:pt idx="20">
                  <c:v>224722272.14100003</c:v>
                </c:pt>
                <c:pt idx="21">
                  <c:v>243939945.34500003</c:v>
                </c:pt>
                <c:pt idx="22">
                  <c:v>263410665.47300002</c:v>
                </c:pt>
                <c:pt idx="23">
                  <c:v>283134432.52500004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0-5A44-91D3-288D2C5C65A3}"/>
            </c:ext>
          </c:extLst>
        </c:ser>
        <c:ser>
          <c:idx val="4"/>
          <c:order val="4"/>
          <c:tx>
            <c:strRef>
              <c:f>cap!$B$8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cap!$C$8:$Z$8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1997007.6511025005</c:v>
                </c:pt>
                <c:pt idx="2">
                  <c:v>6260724.547410001</c:v>
                </c:pt>
                <c:pt idx="3">
                  <c:v>14840072.902640002</c:v>
                </c:pt>
                <c:pt idx="4">
                  <c:v>23488640.674689997</c:v>
                </c:pt>
                <c:pt idx="5">
                  <c:v>32206427.863560002</c:v>
                </c:pt>
                <c:pt idx="6">
                  <c:v>40993434.469249994</c:v>
                </c:pt>
                <c:pt idx="7">
                  <c:v>49849660.491759993</c:v>
                </c:pt>
                <c:pt idx="8">
                  <c:v>58775105.931089997</c:v>
                </c:pt>
                <c:pt idx="9">
                  <c:v>67769770.787239999</c:v>
                </c:pt>
                <c:pt idx="10">
                  <c:v>76833655.06020999</c:v>
                </c:pt>
                <c:pt idx="11">
                  <c:v>85966758.75</c:v>
                </c:pt>
                <c:pt idx="12">
                  <c:v>109102352.9230625</c:v>
                </c:pt>
                <c:pt idx="13">
                  <c:v>132670568.45124999</c:v>
                </c:pt>
                <c:pt idx="14">
                  <c:v>156671405.33456251</c:v>
                </c:pt>
                <c:pt idx="15">
                  <c:v>181104863.57299998</c:v>
                </c:pt>
                <c:pt idx="16">
                  <c:v>205970943.16656247</c:v>
                </c:pt>
                <c:pt idx="17">
                  <c:v>231269644.11524999</c:v>
                </c:pt>
                <c:pt idx="18">
                  <c:v>257000966.4190625</c:v>
                </c:pt>
                <c:pt idx="19">
                  <c:v>283164910.07799995</c:v>
                </c:pt>
                <c:pt idx="20">
                  <c:v>309761475.09206247</c:v>
                </c:pt>
                <c:pt idx="21">
                  <c:v>336790661.46125007</c:v>
                </c:pt>
                <c:pt idx="22">
                  <c:v>364252469.18556255</c:v>
                </c:pt>
                <c:pt idx="23">
                  <c:v>392146898.26499999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0-5A44-91D3-288D2C5C65A3}"/>
            </c:ext>
          </c:extLst>
        </c:ser>
        <c:ser>
          <c:idx val="5"/>
          <c:order val="5"/>
          <c:tx>
            <c:strRef>
              <c:f>cap!$B$9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cap!$C$9:$Z$9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5516962.6891125003</c:v>
                </c:pt>
                <c:pt idx="2">
                  <c:v>11607311.756449999</c:v>
                </c:pt>
                <c:pt idx="3">
                  <c:v>23878716.775800001</c:v>
                </c:pt>
                <c:pt idx="4">
                  <c:v>36271064.308049999</c:v>
                </c:pt>
                <c:pt idx="5">
                  <c:v>48784354.353200004</c:v>
                </c:pt>
                <c:pt idx="6">
                  <c:v>61418586.911250003</c:v>
                </c:pt>
                <c:pt idx="7">
                  <c:v>74173761.982199997</c:v>
                </c:pt>
                <c:pt idx="8">
                  <c:v>87049879.566049993</c:v>
                </c:pt>
                <c:pt idx="9">
                  <c:v>100046939.6628</c:v>
                </c:pt>
                <c:pt idx="10">
                  <c:v>113164942.27245</c:v>
                </c:pt>
                <c:pt idx="11">
                  <c:v>126403887.395</c:v>
                </c:pt>
                <c:pt idx="12">
                  <c:v>160030373.6953125</c:v>
                </c:pt>
                <c:pt idx="13">
                  <c:v>194412750.70124999</c:v>
                </c:pt>
                <c:pt idx="14">
                  <c:v>229551018.4128125</c:v>
                </c:pt>
                <c:pt idx="15">
                  <c:v>265445176.82999998</c:v>
                </c:pt>
                <c:pt idx="16">
                  <c:v>302095225.95281249</c:v>
                </c:pt>
                <c:pt idx="17">
                  <c:v>339501165.78125</c:v>
                </c:pt>
                <c:pt idx="18">
                  <c:v>377662996.3153125</c:v>
                </c:pt>
                <c:pt idx="19">
                  <c:v>416580717.55500001</c:v>
                </c:pt>
                <c:pt idx="20">
                  <c:v>456254329.50031251</c:v>
                </c:pt>
                <c:pt idx="21">
                  <c:v>496683832.15125</c:v>
                </c:pt>
                <c:pt idx="22">
                  <c:v>537869225.5078125</c:v>
                </c:pt>
                <c:pt idx="23">
                  <c:v>579810509.56999993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0-5A44-91D3-288D2C5C65A3}"/>
            </c:ext>
          </c:extLst>
        </c:ser>
        <c:ser>
          <c:idx val="6"/>
          <c:order val="6"/>
          <c:tx>
            <c:strRef>
              <c:f>cap!$B$10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cap!$C$10:$Z$10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15587530.84935</c:v>
                </c:pt>
                <c:pt idx="2">
                  <c:v>24828258.9954</c:v>
                </c:pt>
                <c:pt idx="3">
                  <c:v>43500361.809599996</c:v>
                </c:pt>
                <c:pt idx="4">
                  <c:v>62426659.986600004</c:v>
                </c:pt>
                <c:pt idx="5">
                  <c:v>81607153.5264</c:v>
                </c:pt>
                <c:pt idx="6">
                  <c:v>101041842.42899999</c:v>
                </c:pt>
                <c:pt idx="7">
                  <c:v>120730726.69440001</c:v>
                </c:pt>
                <c:pt idx="8">
                  <c:v>140673806.32260001</c:v>
                </c:pt>
                <c:pt idx="9">
                  <c:v>160871081.3136</c:v>
                </c:pt>
                <c:pt idx="10">
                  <c:v>181322551.6674</c:v>
                </c:pt>
                <c:pt idx="11">
                  <c:v>202028217.384</c:v>
                </c:pt>
                <c:pt idx="12">
                  <c:v>254904486.38775</c:v>
                </c:pt>
                <c:pt idx="13">
                  <c:v>309369476.40899998</c:v>
                </c:pt>
                <c:pt idx="14">
                  <c:v>365423187.44774991</c:v>
                </c:pt>
                <c:pt idx="15">
                  <c:v>423065619.50400001</c:v>
                </c:pt>
                <c:pt idx="16">
                  <c:v>482296772.57774997</c:v>
                </c:pt>
                <c:pt idx="17">
                  <c:v>543116646.66900003</c:v>
                </c:pt>
                <c:pt idx="18">
                  <c:v>605525241.77775002</c:v>
                </c:pt>
                <c:pt idx="19">
                  <c:v>669522557.90400004</c:v>
                </c:pt>
                <c:pt idx="20">
                  <c:v>735108595.04775</c:v>
                </c:pt>
                <c:pt idx="21">
                  <c:v>802283353.20899999</c:v>
                </c:pt>
                <c:pt idx="22">
                  <c:v>871046832.38775003</c:v>
                </c:pt>
                <c:pt idx="23">
                  <c:v>941399032.58399999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10-5A44-91D3-288D2C5C65A3}"/>
            </c:ext>
          </c:extLst>
        </c:ser>
        <c:ser>
          <c:idx val="7"/>
          <c:order val="7"/>
          <c:tx>
            <c:strRef>
              <c:f>cap!$B$11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869653883192661E-2"/>
                  <c:y val="-1.6733958787066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cap!$C$11:$Z$11</c:f>
              <c:numCache>
                <c:formatCode>General</c:formatCode>
                <c:ptCount val="24"/>
                <c:pt idx="0">
                  <c:v>32209125.962577</c:v>
                </c:pt>
                <c:pt idx="1">
                  <c:v>44029979.944425002</c:v>
                </c:pt>
                <c:pt idx="2">
                  <c:v>58989691.547700003</c:v>
                </c:pt>
                <c:pt idx="3">
                  <c:v>89521261.840800002</c:v>
                </c:pt>
                <c:pt idx="4">
                  <c:v>120869028.2493</c:v>
                </c:pt>
                <c:pt idx="5">
                  <c:v>153032990.77320001</c:v>
                </c:pt>
                <c:pt idx="6">
                  <c:v>186013149.41250002</c:v>
                </c:pt>
                <c:pt idx="7">
                  <c:v>219809504.1672</c:v>
                </c:pt>
                <c:pt idx="8">
                  <c:v>254422055.03730002</c:v>
                </c:pt>
                <c:pt idx="9">
                  <c:v>289850802.02280003</c:v>
                </c:pt>
                <c:pt idx="10">
                  <c:v>326095745.12369996</c:v>
                </c:pt>
                <c:pt idx="11">
                  <c:v>363156884.34000003</c:v>
                </c:pt>
                <c:pt idx="12">
                  <c:v>459380590.385625</c:v>
                </c:pt>
                <c:pt idx="13">
                  <c:v>560705522.15250003</c:v>
                </c:pt>
                <c:pt idx="14">
                  <c:v>667131679.640625</c:v>
                </c:pt>
                <c:pt idx="15">
                  <c:v>778659062.85000014</c:v>
                </c:pt>
                <c:pt idx="16">
                  <c:v>895287671.7806251</c:v>
                </c:pt>
                <c:pt idx="17">
                  <c:v>1017017506.4325</c:v>
                </c:pt>
                <c:pt idx="18">
                  <c:v>1143848566.805625</c:v>
                </c:pt>
                <c:pt idx="19">
                  <c:v>1275780852.9000001</c:v>
                </c:pt>
                <c:pt idx="20">
                  <c:v>1412814364.715625</c:v>
                </c:pt>
                <c:pt idx="21">
                  <c:v>1554949102.2525001</c:v>
                </c:pt>
                <c:pt idx="22">
                  <c:v>1702185065.5106249</c:v>
                </c:pt>
                <c:pt idx="23">
                  <c:v>1854522254.49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10-5A44-91D3-288D2C5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Linepack pipeline</a:t>
            </a:r>
            <a:r>
              <a:rPr lang="en-US" baseline="0"/>
              <a:t> cost vs distance for differnet capacities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cap!$C$16:$Z$16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183115.04661719996</c:v>
                </c:pt>
                <c:pt idx="2">
                  <c:v>300790.51723439997</c:v>
                </c:pt>
                <c:pt idx="3">
                  <c:v>360230.07506880001</c:v>
                </c:pt>
                <c:pt idx="4">
                  <c:v>380578.21436986671</c:v>
                </c:pt>
                <c:pt idx="5">
                  <c:v>391153.49903760001</c:v>
                </c:pt>
                <c:pt idx="6">
                  <c:v>397819.64185199997</c:v>
                </c:pt>
                <c:pt idx="7">
                  <c:v>402531.21373973327</c:v>
                </c:pt>
                <c:pt idx="8">
                  <c:v>406125.88795508567</c:v>
                </c:pt>
                <c:pt idx="9">
                  <c:v>409022.50112519995</c:v>
                </c:pt>
                <c:pt idx="10">
                  <c:v>411453.7402651555</c:v>
                </c:pt>
                <c:pt idx="11" formatCode="0">
                  <c:v>413559.21758400003</c:v>
                </c:pt>
                <c:pt idx="12" formatCode="0">
                  <c:v>417910.77778200002</c:v>
                </c:pt>
                <c:pt idx="13" formatCode="0">
                  <c:v>421480.5096093333</c:v>
                </c:pt>
                <c:pt idx="14" formatCode="0">
                  <c:v>424603.48236771428</c:v>
                </c:pt>
                <c:pt idx="15" formatCode="0">
                  <c:v>427447.23070800008</c:v>
                </c:pt>
                <c:pt idx="16">
                  <c:v>430104.82943622227</c:v>
                </c:pt>
                <c:pt idx="17">
                  <c:v>432632.12343600002</c:v>
                </c:pt>
                <c:pt idx="18">
                  <c:v>435064.65036054543</c:v>
                </c:pt>
                <c:pt idx="19">
                  <c:v>437426.10197866661</c:v>
                </c:pt>
                <c:pt idx="20">
                  <c:v>439732.88028415386</c:v>
                </c:pt>
                <c:pt idx="21">
                  <c:v>441996.70098685718</c:v>
                </c:pt>
                <c:pt idx="22">
                  <c:v>444226.15560733329</c:v>
                </c:pt>
                <c:pt idx="23">
                  <c:v>446427.68778600002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684C-9A93-1C3FE9515FBA}"/>
            </c:ext>
          </c:extLst>
        </c:ser>
        <c:ser>
          <c:idx val="1"/>
          <c:order val="1"/>
          <c:tx>
            <c:strRef>
              <c:f>cap!$B$17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cap!$C$17:$Z$17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177148.20009900001</c:v>
                </c:pt>
                <c:pt idx="2">
                  <c:v>316220.25829799997</c:v>
                </c:pt>
                <c:pt idx="3">
                  <c:v>386510.58624600002</c:v>
                </c:pt>
                <c:pt idx="4">
                  <c:v>410611.18342733325</c:v>
                </c:pt>
                <c:pt idx="5">
                  <c:v>423164.34791700001</c:v>
                </c:pt>
                <c:pt idx="6">
                  <c:v>431098.53932999988</c:v>
                </c:pt>
                <c:pt idx="7">
                  <c:v>436723.24420466664</c:v>
                </c:pt>
                <c:pt idx="8">
                  <c:v>441028.242486</c:v>
                </c:pt>
                <c:pt idx="9">
                  <c:v>444508.42414650007</c:v>
                </c:pt>
                <c:pt idx="10">
                  <c:v>447438.7280597777</c:v>
                </c:pt>
                <c:pt idx="11" formatCode="0">
                  <c:v>449984.11754999997</c:v>
                </c:pt>
                <c:pt idx="12" formatCode="0">
                  <c:v>455269.83089099999</c:v>
                </c:pt>
                <c:pt idx="13" formatCode="0">
                  <c:v>459631.74961666664</c:v>
                </c:pt>
                <c:pt idx="14" formatCode="0">
                  <c:v>463465.78570499999</c:v>
                </c:pt>
                <c:pt idx="15" formatCode="0">
                  <c:v>466969.89514500002</c:v>
                </c:pt>
                <c:pt idx="16">
                  <c:v>470254.05348611111</c:v>
                </c:pt>
                <c:pt idx="17">
                  <c:v>473384.24605799996</c:v>
                </c:pt>
                <c:pt idx="18">
                  <c:v>476402.46352499997</c:v>
                </c:pt>
                <c:pt idx="19">
                  <c:v>479336.6996633333</c:v>
                </c:pt>
                <c:pt idx="20">
                  <c:v>482206.33477961534</c:v>
                </c:pt>
                <c:pt idx="21">
                  <c:v>485025.21194999991</c:v>
                </c:pt>
                <c:pt idx="22">
                  <c:v>487803.4827636666</c:v>
                </c:pt>
                <c:pt idx="23">
                  <c:v>490548.76091249997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0-684C-9A93-1C3FE9515FBA}"/>
            </c:ext>
          </c:extLst>
        </c:ser>
        <c:ser>
          <c:idx val="2"/>
          <c:order val="2"/>
          <c:tx>
            <c:strRef>
              <c:f>cap!$B$18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cap!$C$18:$Z$18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174106.07000549996</c:v>
                </c:pt>
                <c:pt idx="2">
                  <c:v>338052.50381099997</c:v>
                </c:pt>
                <c:pt idx="3">
                  <c:v>420970.05607199995</c:v>
                </c:pt>
                <c:pt idx="4">
                  <c:v>449448.64936633332</c:v>
                </c:pt>
                <c:pt idx="5">
                  <c:v>464317.50291899993</c:v>
                </c:pt>
                <c:pt idx="6">
                  <c:v>473742.46057499998</c:v>
                </c:pt>
                <c:pt idx="7">
                  <c:v>480445.47028266662</c:v>
                </c:pt>
                <c:pt idx="8">
                  <c:v>485593.08116271422</c:v>
                </c:pt>
                <c:pt idx="9">
                  <c:v>489768.56777550001</c:v>
                </c:pt>
                <c:pt idx="10">
                  <c:v>493295.97154344444</c:v>
                </c:pt>
                <c:pt idx="11" formatCode="0">
                  <c:v>496369.71731999994</c:v>
                </c:pt>
                <c:pt idx="12" formatCode="0">
                  <c:v>502783.83938549994</c:v>
                </c:pt>
                <c:pt idx="13" formatCode="0">
                  <c:v>508109.18227166671</c:v>
                </c:pt>
                <c:pt idx="14" formatCode="0">
                  <c:v>512812.36562678573</c:v>
                </c:pt>
                <c:pt idx="15" formatCode="0">
                  <c:v>517126.69927500002</c:v>
                </c:pt>
                <c:pt idx="16">
                  <c:v>521181.79978527781</c:v>
                </c:pt>
                <c:pt idx="17">
                  <c:v>525055.43709899997</c:v>
                </c:pt>
                <c:pt idx="18">
                  <c:v>528797.10117886367</c:v>
                </c:pt>
                <c:pt idx="19">
                  <c:v>532439.7853333333</c:v>
                </c:pt>
                <c:pt idx="20">
                  <c:v>536006.33108365384</c:v>
                </c:pt>
                <c:pt idx="21">
                  <c:v>539513.05380214285</c:v>
                </c:pt>
                <c:pt idx="22">
                  <c:v>542971.91809516668</c:v>
                </c:pt>
                <c:pt idx="23">
                  <c:v>546391.89741750003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0-684C-9A93-1C3FE9515FBA}"/>
            </c:ext>
          </c:extLst>
        </c:ser>
        <c:ser>
          <c:idx val="3"/>
          <c:order val="3"/>
          <c:tx>
            <c:strRef>
              <c:f>cap!$B$19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cap!$C$19:$Z$19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217031.89149600011</c:v>
                </c:pt>
                <c:pt idx="2">
                  <c:v>426065.02189200011</c:v>
                </c:pt>
                <c:pt idx="3">
                  <c:v>532099.86863400019</c:v>
                </c:pt>
                <c:pt idx="4">
                  <c:v>568794.4011426667</c:v>
                </c:pt>
                <c:pt idx="5">
                  <c:v>588153.85509300011</c:v>
                </c:pt>
                <c:pt idx="6">
                  <c:v>600579.27762000007</c:v>
                </c:pt>
                <c:pt idx="7">
                  <c:v>609537.68443533347</c:v>
                </c:pt>
                <c:pt idx="8">
                  <c:v>616514.93941542855</c:v>
                </c:pt>
                <c:pt idx="9">
                  <c:v>622253.97449850012</c:v>
                </c:pt>
                <c:pt idx="10">
                  <c:v>627167.52965022228</c:v>
                </c:pt>
                <c:pt idx="11" formatCode="0">
                  <c:v>631503.24884999997</c:v>
                </c:pt>
                <c:pt idx="12" formatCode="0">
                  <c:v>640724.60618400003</c:v>
                </c:pt>
                <c:pt idx="13" formatCode="0">
                  <c:v>648559.15723333333</c:v>
                </c:pt>
                <c:pt idx="14" formatCode="0">
                  <c:v>655601.24754857144</c:v>
                </c:pt>
                <c:pt idx="15" formatCode="0">
                  <c:v>662148.04990500002</c:v>
                </c:pt>
                <c:pt idx="16">
                  <c:v>668364.66028888896</c:v>
                </c:pt>
                <c:pt idx="17">
                  <c:v>674350.13629200007</c:v>
                </c:pt>
                <c:pt idx="18">
                  <c:v>680167.51456363651</c:v>
                </c:pt>
                <c:pt idx="19">
                  <c:v>685858.81953666674</c:v>
                </c:pt>
                <c:pt idx="20">
                  <c:v>691453.14504923089</c:v>
                </c:pt>
                <c:pt idx="21">
                  <c:v>696971.27241428581</c:v>
                </c:pt>
                <c:pt idx="22">
                  <c:v>702428.44126133341</c:v>
                </c:pt>
                <c:pt idx="23">
                  <c:v>707836.08131250006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0-684C-9A93-1C3FE9515FBA}"/>
            </c:ext>
          </c:extLst>
        </c:ser>
        <c:ser>
          <c:idx val="4"/>
          <c:order val="4"/>
          <c:tx>
            <c:strRef>
              <c:f>cap!$B$20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cap!$C$20:$Z$20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399401.53022050008</c:v>
                </c:pt>
                <c:pt idx="2">
                  <c:v>626072.45474100008</c:v>
                </c:pt>
                <c:pt idx="3">
                  <c:v>742003.64513200009</c:v>
                </c:pt>
                <c:pt idx="4">
                  <c:v>782954.68915633322</c:v>
                </c:pt>
                <c:pt idx="5">
                  <c:v>805160.69658900006</c:v>
                </c:pt>
                <c:pt idx="6">
                  <c:v>819868.68938499992</c:v>
                </c:pt>
                <c:pt idx="7">
                  <c:v>830827.67486266652</c:v>
                </c:pt>
                <c:pt idx="8">
                  <c:v>839644.37044414284</c:v>
                </c:pt>
                <c:pt idx="9">
                  <c:v>847122.13484049996</c:v>
                </c:pt>
                <c:pt idx="10">
                  <c:v>853707.27844677761</c:v>
                </c:pt>
                <c:pt idx="11" formatCode="0">
                  <c:v>859667.58750000002</c:v>
                </c:pt>
                <c:pt idx="12" formatCode="0">
                  <c:v>872818.82338449999</c:v>
                </c:pt>
                <c:pt idx="13" formatCode="0">
                  <c:v>884470.45634166664</c:v>
                </c:pt>
                <c:pt idx="14" formatCode="0">
                  <c:v>895265.17334035726</c:v>
                </c:pt>
                <c:pt idx="15" formatCode="0">
                  <c:v>905524.31786499987</c:v>
                </c:pt>
                <c:pt idx="16">
                  <c:v>915426.41407361091</c:v>
                </c:pt>
                <c:pt idx="17">
                  <c:v>925078.57646100002</c:v>
                </c:pt>
                <c:pt idx="18">
                  <c:v>934548.96879659093</c:v>
                </c:pt>
                <c:pt idx="19">
                  <c:v>943883.03359333321</c:v>
                </c:pt>
                <c:pt idx="20">
                  <c:v>953112.23105249996</c:v>
                </c:pt>
                <c:pt idx="21">
                  <c:v>962259.03274642874</c:v>
                </c:pt>
                <c:pt idx="22">
                  <c:v>971339.91782816686</c:v>
                </c:pt>
                <c:pt idx="23">
                  <c:v>980367.24566249992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0-684C-9A93-1C3FE9515FBA}"/>
            </c:ext>
          </c:extLst>
        </c:ser>
        <c:ser>
          <c:idx val="5"/>
          <c:order val="5"/>
          <c:tx>
            <c:strRef>
              <c:f>cap!$B$21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cap!$C$21:$Z$21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1103392.5378225001</c:v>
                </c:pt>
                <c:pt idx="2">
                  <c:v>1160731.1756449998</c:v>
                </c:pt>
                <c:pt idx="3">
                  <c:v>1193935.83879</c:v>
                </c:pt>
                <c:pt idx="4">
                  <c:v>1209035.4769349999</c:v>
                </c:pt>
                <c:pt idx="5">
                  <c:v>1219608.85883</c:v>
                </c:pt>
                <c:pt idx="6">
                  <c:v>1228371.738225</c:v>
                </c:pt>
                <c:pt idx="7">
                  <c:v>1236229.3663699999</c:v>
                </c:pt>
                <c:pt idx="8">
                  <c:v>1243569.7080864285</c:v>
                </c:pt>
                <c:pt idx="9">
                  <c:v>1250586.745785</c:v>
                </c:pt>
                <c:pt idx="10">
                  <c:v>1257388.2474716667</c:v>
                </c:pt>
                <c:pt idx="11" formatCode="0">
                  <c:v>1264038.8739499999</c:v>
                </c:pt>
                <c:pt idx="12" formatCode="0">
                  <c:v>1280242.9895625</c:v>
                </c:pt>
                <c:pt idx="13" formatCode="0">
                  <c:v>1296085.004675</c:v>
                </c:pt>
                <c:pt idx="14" formatCode="0">
                  <c:v>1311720.1052160715</c:v>
                </c:pt>
                <c:pt idx="15" formatCode="0">
                  <c:v>1327225.8841499998</c:v>
                </c:pt>
                <c:pt idx="16">
                  <c:v>1342645.4486791666</c:v>
                </c:pt>
                <c:pt idx="17">
                  <c:v>1358004.663125</c:v>
                </c:pt>
                <c:pt idx="18">
                  <c:v>1373319.9866011364</c:v>
                </c:pt>
                <c:pt idx="19">
                  <c:v>1388602.39185</c:v>
                </c:pt>
                <c:pt idx="20">
                  <c:v>1403859.475385577</c:v>
                </c:pt>
                <c:pt idx="21">
                  <c:v>1419096.6632892857</c:v>
                </c:pt>
                <c:pt idx="22">
                  <c:v>1434317.9346874999</c:v>
                </c:pt>
                <c:pt idx="23">
                  <c:v>1449526.2739249999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0-684C-9A93-1C3FE9515FBA}"/>
            </c:ext>
          </c:extLst>
        </c:ser>
        <c:ser>
          <c:idx val="6"/>
          <c:order val="6"/>
          <c:tx>
            <c:strRef>
              <c:f>cap!$B$22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cap!$C$22:$Z$22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3117506.1698699999</c:v>
                </c:pt>
                <c:pt idx="2">
                  <c:v>2482825.8995400001</c:v>
                </c:pt>
                <c:pt idx="3">
                  <c:v>2175018.0904799998</c:v>
                </c:pt>
                <c:pt idx="4">
                  <c:v>2080888.6662200002</c:v>
                </c:pt>
                <c:pt idx="5">
                  <c:v>2040178.83816</c:v>
                </c:pt>
                <c:pt idx="6">
                  <c:v>2020836.8485799998</c:v>
                </c:pt>
                <c:pt idx="7">
                  <c:v>2012178.7782400001</c:v>
                </c:pt>
                <c:pt idx="8">
                  <c:v>2009625.8046085716</c:v>
                </c:pt>
                <c:pt idx="9">
                  <c:v>2010888.51642</c:v>
                </c:pt>
                <c:pt idx="10">
                  <c:v>2014695.0185266668</c:v>
                </c:pt>
                <c:pt idx="11" formatCode="0">
                  <c:v>2020282.1738400001</c:v>
                </c:pt>
                <c:pt idx="12" formatCode="0">
                  <c:v>2039235.8911019999</c:v>
                </c:pt>
                <c:pt idx="13" formatCode="0">
                  <c:v>2062463.17606</c:v>
                </c:pt>
                <c:pt idx="14" formatCode="0">
                  <c:v>2088132.499701428</c:v>
                </c:pt>
                <c:pt idx="15" formatCode="0">
                  <c:v>2115328.0975199998</c:v>
                </c:pt>
                <c:pt idx="16">
                  <c:v>2143541.2114566667</c:v>
                </c:pt>
                <c:pt idx="17">
                  <c:v>2172466.5866760002</c:v>
                </c:pt>
                <c:pt idx="18">
                  <c:v>2201909.970100909</c:v>
                </c:pt>
                <c:pt idx="19">
                  <c:v>2231741.8596800002</c:v>
                </c:pt>
                <c:pt idx="20">
                  <c:v>2261872.6001469232</c:v>
                </c:pt>
                <c:pt idx="21">
                  <c:v>2292238.1520257141</c:v>
                </c:pt>
                <c:pt idx="22">
                  <c:v>2322791.5530340001</c:v>
                </c:pt>
                <c:pt idx="23">
                  <c:v>2353497.58146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E0-684C-9A93-1C3FE9515FBA}"/>
            </c:ext>
          </c:extLst>
        </c:ser>
        <c:ser>
          <c:idx val="7"/>
          <c:order val="7"/>
          <c:tx>
            <c:strRef>
              <c:f>cap!$B$23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cap!$C$23:$Z$23</c:f>
              <c:numCache>
                <c:formatCode>General</c:formatCode>
                <c:ptCount val="24"/>
                <c:pt idx="0">
                  <c:v>32209125.962577</c:v>
                </c:pt>
                <c:pt idx="1">
                  <c:v>8805995.9888850003</c:v>
                </c:pt>
                <c:pt idx="2">
                  <c:v>5898969.1547699999</c:v>
                </c:pt>
                <c:pt idx="3">
                  <c:v>4476063.0920400005</c:v>
                </c:pt>
                <c:pt idx="4">
                  <c:v>4028967.60831</c:v>
                </c:pt>
                <c:pt idx="5">
                  <c:v>3825824.76933</c:v>
                </c:pt>
                <c:pt idx="6">
                  <c:v>3720262.9882500004</c:v>
                </c:pt>
                <c:pt idx="7">
                  <c:v>3663491.73612</c:v>
                </c:pt>
                <c:pt idx="8">
                  <c:v>3634600.7862471431</c:v>
                </c:pt>
                <c:pt idx="9">
                  <c:v>3623135.0252850004</c:v>
                </c:pt>
                <c:pt idx="10">
                  <c:v>3623286.0569299995</c:v>
                </c:pt>
                <c:pt idx="11" formatCode="0">
                  <c:v>3631568.8434000001</c:v>
                </c:pt>
                <c:pt idx="12" formatCode="0">
                  <c:v>3675044.7230850002</c:v>
                </c:pt>
                <c:pt idx="13" formatCode="0">
                  <c:v>3738036.8143500001</c:v>
                </c:pt>
                <c:pt idx="14" formatCode="0">
                  <c:v>3812181.0265178573</c:v>
                </c:pt>
                <c:pt idx="15" formatCode="0">
                  <c:v>3893295.3142500008</c:v>
                </c:pt>
                <c:pt idx="16">
                  <c:v>3979056.3190250006</c:v>
                </c:pt>
                <c:pt idx="17">
                  <c:v>4068070.0257299999</c:v>
                </c:pt>
                <c:pt idx="18">
                  <c:v>4159449.3338386361</c:v>
                </c:pt>
                <c:pt idx="19">
                  <c:v>4252602.8430000003</c:v>
                </c:pt>
                <c:pt idx="20">
                  <c:v>4347121.1222019233</c:v>
                </c:pt>
                <c:pt idx="21">
                  <c:v>4442711.7207214283</c:v>
                </c:pt>
                <c:pt idx="22">
                  <c:v>4539160.1746950001</c:v>
                </c:pt>
                <c:pt idx="23">
                  <c:v>4636305.636225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E0-684C-9A93-1C3FE951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Pipeline 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storage!$C$4:$Z$4</c:f>
              <c:numCache>
                <c:formatCode>0.00E+00</c:formatCode>
                <c:ptCount val="24"/>
                <c:pt idx="0">
                  <c:v>10.841017115</c:v>
                </c:pt>
                <c:pt idx="1">
                  <c:v>54.877931674999999</c:v>
                </c:pt>
                <c:pt idx="2">
                  <c:v>111.4329386</c:v>
                </c:pt>
                <c:pt idx="3">
                  <c:v>229.5405782</c:v>
                </c:pt>
                <c:pt idx="4">
                  <c:v>354.25571880000001</c:v>
                </c:pt>
                <c:pt idx="5">
                  <c:v>485.51116039999999</c:v>
                </c:pt>
                <c:pt idx="6">
                  <c:v>623.23970299999996</c:v>
                </c:pt>
                <c:pt idx="7">
                  <c:v>767.3741465999999</c:v>
                </c:pt>
                <c:pt idx="8">
                  <c:v>917.84729120000009</c:v>
                </c:pt>
                <c:pt idx="9">
                  <c:v>1074.5919368</c:v>
                </c:pt>
                <c:pt idx="10">
                  <c:v>1237.5408834</c:v>
                </c:pt>
                <c:pt idx="11">
                  <c:v>1406.626931</c:v>
                </c:pt>
                <c:pt idx="12">
                  <c:v>1855.7508668750002</c:v>
                </c:pt>
                <c:pt idx="13">
                  <c:v>2341.7616840000001</c:v>
                </c:pt>
                <c:pt idx="14">
                  <c:v>2863.6093823749998</c:v>
                </c:pt>
                <c:pt idx="15">
                  <c:v>3420.243962</c:v>
                </c:pt>
                <c:pt idx="16">
                  <c:v>4010.6154228750001</c:v>
                </c:pt>
                <c:pt idx="17">
                  <c:v>4633.6737649999995</c:v>
                </c:pt>
                <c:pt idx="18">
                  <c:v>5288.3689883750003</c:v>
                </c:pt>
                <c:pt idx="19">
                  <c:v>5973.6510930000004</c:v>
                </c:pt>
                <c:pt idx="20">
                  <c:v>6688.4700788749997</c:v>
                </c:pt>
                <c:pt idx="21">
                  <c:v>7431.7759459999997</c:v>
                </c:pt>
                <c:pt idx="22">
                  <c:v>8202.5186943749995</c:v>
                </c:pt>
                <c:pt idx="23">
                  <c:v>8999.6483240000016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1840-9342-977E1FDDD816}"/>
            </c:ext>
          </c:extLst>
        </c:ser>
        <c:ser>
          <c:idx val="1"/>
          <c:order val="1"/>
          <c:tx>
            <c:strRef>
              <c:f>storage!$B$5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storage!$C$5:$Z$5</c:f>
              <c:numCache>
                <c:formatCode>0.00E+00</c:formatCode>
                <c:ptCount val="24"/>
                <c:pt idx="0">
                  <c:v>16.667586602000004</c:v>
                </c:pt>
                <c:pt idx="1">
                  <c:v>84.370207450000009</c:v>
                </c:pt>
                <c:pt idx="2">
                  <c:v>171.31336100000001</c:v>
                </c:pt>
                <c:pt idx="3">
                  <c:v>352.8669064</c:v>
                </c:pt>
                <c:pt idx="4">
                  <c:v>544.5574362000001</c:v>
                </c:pt>
                <c:pt idx="5">
                  <c:v>746.28175040000008</c:v>
                </c:pt>
                <c:pt idx="6">
                  <c:v>957.9366490000001</c:v>
                </c:pt>
                <c:pt idx="7">
                  <c:v>1179.418932</c:v>
                </c:pt>
                <c:pt idx="8">
                  <c:v>1410.6253994000001</c:v>
                </c:pt>
                <c:pt idx="9">
                  <c:v>1651.4528512000002</c:v>
                </c:pt>
                <c:pt idx="10">
                  <c:v>1901.7980874</c:v>
                </c:pt>
                <c:pt idx="11">
                  <c:v>2161.5579080000002</c:v>
                </c:pt>
                <c:pt idx="12">
                  <c:v>2851.4690162500001</c:v>
                </c:pt>
                <c:pt idx="13">
                  <c:v>3597.9637769999999</c:v>
                </c:pt>
                <c:pt idx="14">
                  <c:v>4399.4296902500009</c:v>
                </c:pt>
                <c:pt idx="15">
                  <c:v>5254.2542560000002</c:v>
                </c:pt>
                <c:pt idx="16">
                  <c:v>6160.8249742500002</c:v>
                </c:pt>
                <c:pt idx="17">
                  <c:v>7117.5293450000008</c:v>
                </c:pt>
                <c:pt idx="18">
                  <c:v>8122.754868250001</c:v>
                </c:pt>
                <c:pt idx="19">
                  <c:v>9174.8890440000014</c:v>
                </c:pt>
                <c:pt idx="20">
                  <c:v>10272.31937225</c:v>
                </c:pt>
                <c:pt idx="21">
                  <c:v>11413.433353</c:v>
                </c:pt>
                <c:pt idx="22">
                  <c:v>12596.618486250001</c:v>
                </c:pt>
                <c:pt idx="23">
                  <c:v>13820.262272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9-1840-9342-977E1FDDD816}"/>
            </c:ext>
          </c:extLst>
        </c:ser>
        <c:ser>
          <c:idx val="2"/>
          <c:order val="2"/>
          <c:tx>
            <c:strRef>
              <c:f>storage!$B$6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storage!$C$6:$Z$6</c:f>
              <c:numCache>
                <c:formatCode>0.00E+00</c:formatCode>
                <c:ptCount val="24"/>
                <c:pt idx="0">
                  <c:v>25.767034384999999</c:v>
                </c:pt>
                <c:pt idx="1">
                  <c:v>130.41581922500001</c:v>
                </c:pt>
                <c:pt idx="2">
                  <c:v>264.77146669999996</c:v>
                </c:pt>
                <c:pt idx="3">
                  <c:v>545.22364640000001</c:v>
                </c:pt>
                <c:pt idx="4">
                  <c:v>841.19933909999997</c:v>
                </c:pt>
                <c:pt idx="5">
                  <c:v>1152.5413448000002</c:v>
                </c:pt>
                <c:pt idx="6">
                  <c:v>1479.0924634999999</c:v>
                </c:pt>
                <c:pt idx="7">
                  <c:v>1820.6954952000001</c:v>
                </c:pt>
                <c:pt idx="8">
                  <c:v>2177.1932398999998</c:v>
                </c:pt>
                <c:pt idx="9">
                  <c:v>2548.4284975999999</c:v>
                </c:pt>
                <c:pt idx="10">
                  <c:v>2934.2440683000004</c:v>
                </c:pt>
                <c:pt idx="11">
                  <c:v>3334.4827519999999</c:v>
                </c:pt>
                <c:pt idx="12">
                  <c:v>4397.1489556249999</c:v>
                </c:pt>
                <c:pt idx="13">
                  <c:v>5546.5208654999997</c:v>
                </c:pt>
                <c:pt idx="14">
                  <c:v>6780.1422316250009</c:v>
                </c:pt>
                <c:pt idx="15">
                  <c:v>8095.5568039999998</c:v>
                </c:pt>
                <c:pt idx="16">
                  <c:v>9490.3083326249998</c:v>
                </c:pt>
                <c:pt idx="17">
                  <c:v>10961.9405675</c:v>
                </c:pt>
                <c:pt idx="18">
                  <c:v>12507.997258625001</c:v>
                </c:pt>
                <c:pt idx="19">
                  <c:v>14126.022156000001</c:v>
                </c:pt>
                <c:pt idx="20">
                  <c:v>15813.559009625</c:v>
                </c:pt>
                <c:pt idx="21">
                  <c:v>17568.151569500002</c:v>
                </c:pt>
                <c:pt idx="22">
                  <c:v>19387.343585625</c:v>
                </c:pt>
                <c:pt idx="23">
                  <c:v>21268.678808000001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9-1840-9342-977E1FDDD816}"/>
            </c:ext>
          </c:extLst>
        </c:ser>
        <c:ser>
          <c:idx val="3"/>
          <c:order val="3"/>
          <c:tx>
            <c:strRef>
              <c:f>storage!$B$7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storage!$C$7:$Z$7</c:f>
              <c:numCache>
                <c:formatCode>0.00E+00</c:formatCode>
                <c:ptCount val="24"/>
                <c:pt idx="0">
                  <c:v>61.516416761999999</c:v>
                </c:pt>
                <c:pt idx="1">
                  <c:v>311.33592824999999</c:v>
                </c:pt>
                <c:pt idx="2">
                  <c:v>632.02829760000009</c:v>
                </c:pt>
                <c:pt idx="3">
                  <c:v>1301.2945596</c:v>
                </c:pt>
                <c:pt idx="4">
                  <c:v>2007.4231859999998</c:v>
                </c:pt>
                <c:pt idx="5">
                  <c:v>2750.0385767999996</c:v>
                </c:pt>
                <c:pt idx="6">
                  <c:v>3528.765132</c:v>
                </c:pt>
                <c:pt idx="7">
                  <c:v>4343.2272515999994</c:v>
                </c:pt>
                <c:pt idx="8">
                  <c:v>5193.0493355999988</c:v>
                </c:pt>
                <c:pt idx="9">
                  <c:v>6077.8557840000003</c:v>
                </c:pt>
                <c:pt idx="10">
                  <c:v>6997.2709967999999</c:v>
                </c:pt>
                <c:pt idx="11">
                  <c:v>7950.9193739999992</c:v>
                </c:pt>
                <c:pt idx="12">
                  <c:v>10482.345536249999</c:v>
                </c:pt>
                <c:pt idx="13">
                  <c:v>13219.512726000001</c:v>
                </c:pt>
                <c:pt idx="14">
                  <c:v>16156.552193249998</c:v>
                </c:pt>
                <c:pt idx="15">
                  <c:v>19287.595187999999</c:v>
                </c:pt>
                <c:pt idx="16">
                  <c:v>22606.77296025</c:v>
                </c:pt>
                <c:pt idx="17">
                  <c:v>26108.216759999999</c:v>
                </c:pt>
                <c:pt idx="18">
                  <c:v>29786.057837249995</c:v>
                </c:pt>
                <c:pt idx="19">
                  <c:v>33634.427442</c:v>
                </c:pt>
                <c:pt idx="20">
                  <c:v>37647.456824249995</c:v>
                </c:pt>
                <c:pt idx="21">
                  <c:v>41819.277234000001</c:v>
                </c:pt>
                <c:pt idx="22">
                  <c:v>46144.019921250001</c:v>
                </c:pt>
                <c:pt idx="23">
                  <c:v>50615.816136000001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1840-9342-977E1FDDD816}"/>
            </c:ext>
          </c:extLst>
        </c:ser>
        <c:ser>
          <c:idx val="4"/>
          <c:order val="4"/>
          <c:tx>
            <c:strRef>
              <c:f>storage!$B$8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storage!$C$8:$Z$8</c:f>
              <c:numCache>
                <c:formatCode>0.00E+00</c:formatCode>
                <c:ptCount val="24"/>
                <c:pt idx="0">
                  <c:v>146.63432282600002</c:v>
                </c:pt>
                <c:pt idx="1">
                  <c:v>742.19211515000006</c:v>
                </c:pt>
                <c:pt idx="2">
                  <c:v>1506.8668151000002</c:v>
                </c:pt>
                <c:pt idx="3">
                  <c:v>3103.2061844</c:v>
                </c:pt>
                <c:pt idx="4">
                  <c:v>4788.1025379000002</c:v>
                </c:pt>
                <c:pt idx="5">
                  <c:v>6560.6403055999999</c:v>
                </c:pt>
                <c:pt idx="6">
                  <c:v>8419.9039174999998</c:v>
                </c:pt>
                <c:pt idx="7">
                  <c:v>10364.977803599999</c:v>
                </c:pt>
                <c:pt idx="8">
                  <c:v>12394.9463939</c:v>
                </c:pt>
                <c:pt idx="9">
                  <c:v>14508.8941184</c:v>
                </c:pt>
                <c:pt idx="10">
                  <c:v>16705.905407100003</c:v>
                </c:pt>
                <c:pt idx="11">
                  <c:v>18985.064689999999</c:v>
                </c:pt>
                <c:pt idx="12">
                  <c:v>25036.351943750004</c:v>
                </c:pt>
                <c:pt idx="13">
                  <c:v>31581.036067500005</c:v>
                </c:pt>
                <c:pt idx="14">
                  <c:v>38604.811280000002</c:v>
                </c:pt>
                <c:pt idx="15">
                  <c:v>46093.371800000001</c:v>
                </c:pt>
                <c:pt idx="16">
                  <c:v>54032.411846250005</c:v>
                </c:pt>
                <c:pt idx="17">
                  <c:v>62407.625637500008</c:v>
                </c:pt>
                <c:pt idx="18">
                  <c:v>71204.707392499986</c:v>
                </c:pt>
                <c:pt idx="19">
                  <c:v>80409.351330000005</c:v>
                </c:pt>
                <c:pt idx="20">
                  <c:v>90007.251668750003</c:v>
                </c:pt>
                <c:pt idx="21">
                  <c:v>99984.102627500019</c:v>
                </c:pt>
                <c:pt idx="22">
                  <c:v>110325.598425</c:v>
                </c:pt>
                <c:pt idx="23">
                  <c:v>121017.43328000001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9-1840-9342-977E1FDDD816}"/>
            </c:ext>
          </c:extLst>
        </c:ser>
        <c:ser>
          <c:idx val="5"/>
          <c:order val="5"/>
          <c:tx>
            <c:strRef>
              <c:f>storage!$B$9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storage!$C$9:$Z$9</c:f>
              <c:numCache>
                <c:formatCode>0.00E+00</c:formatCode>
                <c:ptCount val="24"/>
                <c:pt idx="0">
                  <c:v>354.373394346</c:v>
                </c:pt>
                <c:pt idx="1">
                  <c:v>1793.32516255</c:v>
                </c:pt>
                <c:pt idx="2">
                  <c:v>3640.1327036999996</c:v>
                </c:pt>
                <c:pt idx="3">
                  <c:v>7493.1075987999993</c:v>
                </c:pt>
                <c:pt idx="4">
                  <c:v>11556.750039299999</c:v>
                </c:pt>
                <c:pt idx="5">
                  <c:v>15828.885379199999</c:v>
                </c:pt>
                <c:pt idx="6">
                  <c:v>20307.338972500002</c:v>
                </c:pt>
                <c:pt idx="7">
                  <c:v>24989.9361732</c:v>
                </c:pt>
                <c:pt idx="8">
                  <c:v>29874.502335299996</c:v>
                </c:pt>
                <c:pt idx="9">
                  <c:v>34958.862812799998</c:v>
                </c:pt>
                <c:pt idx="10">
                  <c:v>40240.842959699992</c:v>
                </c:pt>
                <c:pt idx="11">
                  <c:v>45718.268130000004</c:v>
                </c:pt>
                <c:pt idx="12">
                  <c:v>60252.631918750005</c:v>
                </c:pt>
                <c:pt idx="13">
                  <c:v>75960.956722499992</c:v>
                </c:pt>
                <c:pt idx="14">
                  <c:v>92809.263697499991</c:v>
                </c:pt>
                <c:pt idx="15">
                  <c:v>110763.57399999999</c:v>
                </c:pt>
                <c:pt idx="16">
                  <c:v>129789.90878624999</c:v>
                </c:pt>
                <c:pt idx="17">
                  <c:v>149854.28921250001</c:v>
                </c:pt>
                <c:pt idx="18">
                  <c:v>170922.73643499997</c:v>
                </c:pt>
                <c:pt idx="19">
                  <c:v>192961.27161</c:v>
                </c:pt>
                <c:pt idx="20">
                  <c:v>215935.91589374997</c:v>
                </c:pt>
                <c:pt idx="21">
                  <c:v>239812.69044250002</c:v>
                </c:pt>
                <c:pt idx="22">
                  <c:v>264557.61641250004</c:v>
                </c:pt>
                <c:pt idx="23">
                  <c:v>290136.71496000001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9-1840-9342-977E1FDDD816}"/>
            </c:ext>
          </c:extLst>
        </c:ser>
        <c:ser>
          <c:idx val="6"/>
          <c:order val="6"/>
          <c:tx>
            <c:strRef>
              <c:f>storage!$B$10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storage!$C$10:$Z$10</c:f>
              <c:numCache>
                <c:formatCode>0.00E+00</c:formatCode>
                <c:ptCount val="24"/>
                <c:pt idx="0">
                  <c:v>858.82594219300006</c:v>
                </c:pt>
                <c:pt idx="1">
                  <c:v>4345.2876573249996</c:v>
                </c:pt>
                <c:pt idx="2">
                  <c:v>8818.0866477999989</c:v>
                </c:pt>
                <c:pt idx="3">
                  <c:v>18143.661743199998</c:v>
                </c:pt>
                <c:pt idx="4">
                  <c:v>27971.611516199999</c:v>
                </c:pt>
                <c:pt idx="5">
                  <c:v>38296.822196799993</c:v>
                </c:pt>
                <c:pt idx="6">
                  <c:v>49114.180014999998</c:v>
                </c:pt>
                <c:pt idx="7">
                  <c:v>60418.571200799997</c:v>
                </c:pt>
                <c:pt idx="8">
                  <c:v>72204.881984200008</c:v>
                </c:pt>
                <c:pt idx="9">
                  <c:v>84467.998595199999</c:v>
                </c:pt>
                <c:pt idx="10">
                  <c:v>97202.807263800001</c:v>
                </c:pt>
                <c:pt idx="11">
                  <c:v>110404.19421999999</c:v>
                </c:pt>
                <c:pt idx="12">
                  <c:v>145415.382503125</c:v>
                </c:pt>
                <c:pt idx="13">
                  <c:v>183230.82136499998</c:v>
                </c:pt>
                <c:pt idx="14">
                  <c:v>223770.60814937498</c:v>
                </c:pt>
                <c:pt idx="15">
                  <c:v>266954.84019999998</c:v>
                </c:pt>
                <c:pt idx="16">
                  <c:v>312703.61486062501</c:v>
                </c:pt>
                <c:pt idx="17">
                  <c:v>360937.02947499999</c:v>
                </c:pt>
                <c:pt idx="18">
                  <c:v>411575.18138687505</c:v>
                </c:pt>
                <c:pt idx="19">
                  <c:v>464538.16794000001</c:v>
                </c:pt>
                <c:pt idx="20">
                  <c:v>519746.08647812501</c:v>
                </c:pt>
                <c:pt idx="21">
                  <c:v>577119.03434500005</c:v>
                </c:pt>
                <c:pt idx="22">
                  <c:v>636577.10888437496</c:v>
                </c:pt>
                <c:pt idx="23">
                  <c:v>698040.40743999998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9-1840-9342-977E1FDDD816}"/>
            </c:ext>
          </c:extLst>
        </c:ser>
        <c:ser>
          <c:idx val="7"/>
          <c:order val="7"/>
          <c:tx>
            <c:strRef>
              <c:f>storage!$B$11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storage!$C$11:$Z$11</c:f>
              <c:numCache>
                <c:formatCode>0.00E+00</c:formatCode>
                <c:ptCount val="24"/>
                <c:pt idx="0">
                  <c:v>2077.0799674270002</c:v>
                </c:pt>
                <c:pt idx="1">
                  <c:v>10508.884165775002</c:v>
                </c:pt>
                <c:pt idx="2">
                  <c:v>21325.544593600003</c:v>
                </c:pt>
                <c:pt idx="3">
                  <c:v>43875.963838399999</c:v>
                </c:pt>
                <c:pt idx="4">
                  <c:v>67638.796940400003</c:v>
                </c:pt>
                <c:pt idx="5">
                  <c:v>92601.583105600017</c:v>
                </c:pt>
                <c:pt idx="6">
                  <c:v>118751.86154</c:v>
                </c:pt>
                <c:pt idx="7">
                  <c:v>146077.17144959999</c:v>
                </c:pt>
                <c:pt idx="8">
                  <c:v>174565.05204040001</c:v>
                </c:pt>
                <c:pt idx="9">
                  <c:v>204203.04251840003</c:v>
                </c:pt>
                <c:pt idx="10">
                  <c:v>234978.68208959998</c:v>
                </c:pt>
                <c:pt idx="11">
                  <c:v>266879.50996</c:v>
                </c:pt>
                <c:pt idx="12">
                  <c:v>351472.50448437501</c:v>
                </c:pt>
                <c:pt idx="13">
                  <c:v>442825.34601000004</c:v>
                </c:pt>
                <c:pt idx="14">
                  <c:v>540743.33463062509</c:v>
                </c:pt>
                <c:pt idx="15">
                  <c:v>645031.77043999999</c:v>
                </c:pt>
                <c:pt idx="16">
                  <c:v>755495.95353187504</c:v>
                </c:pt>
                <c:pt idx="17">
                  <c:v>871941.18400000001</c:v>
                </c:pt>
                <c:pt idx="18">
                  <c:v>994172.76193812513</c:v>
                </c:pt>
                <c:pt idx="19">
                  <c:v>1121995.9874400001</c:v>
                </c:pt>
                <c:pt idx="20">
                  <c:v>1255216.1605993751</c:v>
                </c:pt>
                <c:pt idx="21">
                  <c:v>1393638.5815099999</c:v>
                </c:pt>
                <c:pt idx="22">
                  <c:v>1537068.5502656249</c:v>
                </c:pt>
                <c:pt idx="23">
                  <c:v>1685311.36696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19-1840-9342-977E1FDD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storage!$C$16:$Z$16</c:f>
              <c:numCache>
                <c:formatCode>General</c:formatCode>
                <c:ptCount val="24"/>
                <c:pt idx="0" formatCode="0.00E+00">
                  <c:v>10.841017115</c:v>
                </c:pt>
                <c:pt idx="1">
                  <c:v>10.975586334999999</c:v>
                </c:pt>
                <c:pt idx="2">
                  <c:v>11.14329386</c:v>
                </c:pt>
                <c:pt idx="3">
                  <c:v>11.47702891</c:v>
                </c:pt>
                <c:pt idx="4">
                  <c:v>11.80852396</c:v>
                </c:pt>
                <c:pt idx="5">
                  <c:v>12.137779009999999</c:v>
                </c:pt>
                <c:pt idx="6">
                  <c:v>12.464794059999999</c:v>
                </c:pt>
                <c:pt idx="7">
                  <c:v>12.789569109999999</c:v>
                </c:pt>
                <c:pt idx="8">
                  <c:v>13.112104160000001</c:v>
                </c:pt>
                <c:pt idx="9">
                  <c:v>13.43239921</c:v>
                </c:pt>
                <c:pt idx="10">
                  <c:v>13.75045426</c:v>
                </c:pt>
                <c:pt idx="11">
                  <c:v>14.066269310000001</c:v>
                </c:pt>
                <c:pt idx="12">
                  <c:v>14.846006935000002</c:v>
                </c:pt>
                <c:pt idx="13">
                  <c:v>15.61174456</c:v>
                </c:pt>
                <c:pt idx="14">
                  <c:v>16.363482184999999</c:v>
                </c:pt>
                <c:pt idx="15">
                  <c:v>17.10121981</c:v>
                </c:pt>
                <c:pt idx="16">
                  <c:v>17.824957435000002</c:v>
                </c:pt>
                <c:pt idx="17">
                  <c:v>18.534695059999997</c:v>
                </c:pt>
                <c:pt idx="18">
                  <c:v>19.230432685</c:v>
                </c:pt>
                <c:pt idx="19">
                  <c:v>19.91217031</c:v>
                </c:pt>
                <c:pt idx="20">
                  <c:v>20.579907934999998</c:v>
                </c:pt>
                <c:pt idx="21">
                  <c:v>21.233645559999999</c:v>
                </c:pt>
                <c:pt idx="22">
                  <c:v>21.873383184999998</c:v>
                </c:pt>
                <c:pt idx="23">
                  <c:v>22.499120810000004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4-BD48-A813-3CF3026C4EAB}"/>
            </c:ext>
          </c:extLst>
        </c:ser>
        <c:ser>
          <c:idx val="1"/>
          <c:order val="1"/>
          <c:tx>
            <c:strRef>
              <c:f>storage!$B$17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storage!$C$17:$Z$17</c:f>
              <c:numCache>
                <c:formatCode>General</c:formatCode>
                <c:ptCount val="24"/>
                <c:pt idx="0">
                  <c:v>16.667586602000004</c:v>
                </c:pt>
                <c:pt idx="1">
                  <c:v>16.874041490000003</c:v>
                </c:pt>
                <c:pt idx="2">
                  <c:v>17.131336100000002</c:v>
                </c:pt>
                <c:pt idx="3">
                  <c:v>17.643345320000002</c:v>
                </c:pt>
                <c:pt idx="4">
                  <c:v>18.151914540000003</c:v>
                </c:pt>
                <c:pt idx="5">
                  <c:v>18.657043760000001</c:v>
                </c:pt>
                <c:pt idx="6">
                  <c:v>19.158732980000003</c:v>
                </c:pt>
                <c:pt idx="7">
                  <c:v>19.656982200000002</c:v>
                </c:pt>
                <c:pt idx="8">
                  <c:v>20.151791420000002</c:v>
                </c:pt>
                <c:pt idx="9">
                  <c:v>20.643160640000001</c:v>
                </c:pt>
                <c:pt idx="10">
                  <c:v>21.131089859999999</c:v>
                </c:pt>
                <c:pt idx="11">
                  <c:v>21.615579080000003</c:v>
                </c:pt>
                <c:pt idx="12">
                  <c:v>22.811752130000002</c:v>
                </c:pt>
                <c:pt idx="13">
                  <c:v>23.986425180000001</c:v>
                </c:pt>
                <c:pt idx="14">
                  <c:v>25.139598230000004</c:v>
                </c:pt>
                <c:pt idx="15">
                  <c:v>26.271271280000001</c:v>
                </c:pt>
                <c:pt idx="16">
                  <c:v>27.381444330000001</c:v>
                </c:pt>
                <c:pt idx="17">
                  <c:v>28.470117380000005</c:v>
                </c:pt>
                <c:pt idx="18">
                  <c:v>29.537290430000002</c:v>
                </c:pt>
                <c:pt idx="19">
                  <c:v>30.582963480000004</c:v>
                </c:pt>
                <c:pt idx="20">
                  <c:v>31.607136530000002</c:v>
                </c:pt>
                <c:pt idx="21">
                  <c:v>32.609809580000004</c:v>
                </c:pt>
                <c:pt idx="22">
                  <c:v>33.590982630000006</c:v>
                </c:pt>
                <c:pt idx="23">
                  <c:v>34.550655679999998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4-BD48-A813-3CF3026C4EAB}"/>
            </c:ext>
          </c:extLst>
        </c:ser>
        <c:ser>
          <c:idx val="2"/>
          <c:order val="2"/>
          <c:tx>
            <c:strRef>
              <c:f>storage!$B$18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storage!$C$18:$Z$18</c:f>
              <c:numCache>
                <c:formatCode>General</c:formatCode>
                <c:ptCount val="24"/>
                <c:pt idx="0">
                  <c:v>25.767034384999999</c:v>
                </c:pt>
                <c:pt idx="1">
                  <c:v>26.083163845000001</c:v>
                </c:pt>
                <c:pt idx="2">
                  <c:v>26.477146669999996</c:v>
                </c:pt>
                <c:pt idx="3">
                  <c:v>27.26118232</c:v>
                </c:pt>
                <c:pt idx="4">
                  <c:v>28.039977969999999</c:v>
                </c:pt>
                <c:pt idx="5">
                  <c:v>28.813533620000005</c:v>
                </c:pt>
                <c:pt idx="6">
                  <c:v>29.581849269999999</c:v>
                </c:pt>
                <c:pt idx="7">
                  <c:v>30.34492492</c:v>
                </c:pt>
                <c:pt idx="8">
                  <c:v>31.102760569999997</c:v>
                </c:pt>
                <c:pt idx="9">
                  <c:v>31.855356219999997</c:v>
                </c:pt>
                <c:pt idx="10">
                  <c:v>32.602711870000007</c:v>
                </c:pt>
                <c:pt idx="11">
                  <c:v>33.344827519999996</c:v>
                </c:pt>
                <c:pt idx="12">
                  <c:v>35.177191645000001</c:v>
                </c:pt>
                <c:pt idx="13">
                  <c:v>36.976805769999999</c:v>
                </c:pt>
                <c:pt idx="14">
                  <c:v>38.743669895000004</c:v>
                </c:pt>
                <c:pt idx="15">
                  <c:v>40.477784020000001</c:v>
                </c:pt>
                <c:pt idx="16">
                  <c:v>42.179148144999999</c:v>
                </c:pt>
                <c:pt idx="17">
                  <c:v>43.847762269999997</c:v>
                </c:pt>
                <c:pt idx="18">
                  <c:v>45.483626395000002</c:v>
                </c:pt>
                <c:pt idx="19">
                  <c:v>47.086740520000006</c:v>
                </c:pt>
                <c:pt idx="20">
                  <c:v>48.657104644999997</c:v>
                </c:pt>
                <c:pt idx="21">
                  <c:v>50.194718770000001</c:v>
                </c:pt>
                <c:pt idx="22">
                  <c:v>51.699582894999999</c:v>
                </c:pt>
                <c:pt idx="23">
                  <c:v>53.171697020000003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4-BD48-A813-3CF3026C4EAB}"/>
            </c:ext>
          </c:extLst>
        </c:ser>
        <c:ser>
          <c:idx val="3"/>
          <c:order val="3"/>
          <c:tx>
            <c:strRef>
              <c:f>storage!$B$19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storage!$C$19:$Z$19</c:f>
              <c:numCache>
                <c:formatCode>General</c:formatCode>
                <c:ptCount val="24"/>
                <c:pt idx="0">
                  <c:v>61.516416761999999</c:v>
                </c:pt>
                <c:pt idx="1">
                  <c:v>62.267185650000002</c:v>
                </c:pt>
                <c:pt idx="2">
                  <c:v>63.202829760000007</c:v>
                </c:pt>
                <c:pt idx="3">
                  <c:v>65.064727980000001</c:v>
                </c:pt>
                <c:pt idx="4">
                  <c:v>66.914106199999992</c:v>
                </c:pt>
                <c:pt idx="5">
                  <c:v>68.750964419999988</c:v>
                </c:pt>
                <c:pt idx="6">
                  <c:v>70.575302640000004</c:v>
                </c:pt>
                <c:pt idx="7">
                  <c:v>72.387120859999996</c:v>
                </c:pt>
                <c:pt idx="8">
                  <c:v>74.186419079999979</c:v>
                </c:pt>
                <c:pt idx="9">
                  <c:v>75.97319730000001</c:v>
                </c:pt>
                <c:pt idx="10">
                  <c:v>77.747455520000003</c:v>
                </c:pt>
                <c:pt idx="11">
                  <c:v>79.509193739999986</c:v>
                </c:pt>
                <c:pt idx="12">
                  <c:v>83.858764289999996</c:v>
                </c:pt>
                <c:pt idx="13">
                  <c:v>88.130084840000009</c:v>
                </c:pt>
                <c:pt idx="14">
                  <c:v>92.323155389999982</c:v>
                </c:pt>
                <c:pt idx="15">
                  <c:v>96.437975940000001</c:v>
                </c:pt>
                <c:pt idx="16">
                  <c:v>100.47454648999999</c:v>
                </c:pt>
                <c:pt idx="17">
                  <c:v>104.43286703999999</c:v>
                </c:pt>
                <c:pt idx="18">
                  <c:v>108.31293758999998</c:v>
                </c:pt>
                <c:pt idx="19">
                  <c:v>112.11475814000001</c:v>
                </c:pt>
                <c:pt idx="20">
                  <c:v>115.83832868999998</c:v>
                </c:pt>
                <c:pt idx="21">
                  <c:v>119.48364924000001</c:v>
                </c:pt>
                <c:pt idx="22">
                  <c:v>123.05071979</c:v>
                </c:pt>
                <c:pt idx="23">
                  <c:v>126.53954034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4-BD48-A813-3CF3026C4EAB}"/>
            </c:ext>
          </c:extLst>
        </c:ser>
        <c:ser>
          <c:idx val="4"/>
          <c:order val="4"/>
          <c:tx>
            <c:strRef>
              <c:f>storage!$B$20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storage!$C$20:$Z$20</c:f>
              <c:numCache>
                <c:formatCode>General</c:formatCode>
                <c:ptCount val="24"/>
                <c:pt idx="0">
                  <c:v>146.63432282600002</c:v>
                </c:pt>
                <c:pt idx="1">
                  <c:v>148.43842303000002</c:v>
                </c:pt>
                <c:pt idx="2">
                  <c:v>150.68668151000003</c:v>
                </c:pt>
                <c:pt idx="3">
                  <c:v>155.16030921999999</c:v>
                </c:pt>
                <c:pt idx="4">
                  <c:v>159.60341793000001</c:v>
                </c:pt>
                <c:pt idx="5">
                  <c:v>164.01600764</c:v>
                </c:pt>
                <c:pt idx="6">
                  <c:v>168.39807834999999</c:v>
                </c:pt>
                <c:pt idx="7">
                  <c:v>172.74963005999999</c:v>
                </c:pt>
                <c:pt idx="8">
                  <c:v>177.07066276999998</c:v>
                </c:pt>
                <c:pt idx="9">
                  <c:v>181.36117647999998</c:v>
                </c:pt>
                <c:pt idx="10">
                  <c:v>185.62117119000004</c:v>
                </c:pt>
                <c:pt idx="11">
                  <c:v>189.85064689999999</c:v>
                </c:pt>
                <c:pt idx="12">
                  <c:v>200.29081555000002</c:v>
                </c:pt>
                <c:pt idx="13">
                  <c:v>210.54024045000003</c:v>
                </c:pt>
                <c:pt idx="14">
                  <c:v>220.59892160000001</c:v>
                </c:pt>
                <c:pt idx="15">
                  <c:v>230.466859</c:v>
                </c:pt>
                <c:pt idx="16">
                  <c:v>240.14405265000002</c:v>
                </c:pt>
                <c:pt idx="17">
                  <c:v>249.63050255000005</c:v>
                </c:pt>
                <c:pt idx="18">
                  <c:v>258.92620869999996</c:v>
                </c:pt>
                <c:pt idx="19">
                  <c:v>268.03117109999999</c:v>
                </c:pt>
                <c:pt idx="20">
                  <c:v>276.94538975</c:v>
                </c:pt>
                <c:pt idx="21">
                  <c:v>285.66886465000005</c:v>
                </c:pt>
                <c:pt idx="22">
                  <c:v>294.20159580000001</c:v>
                </c:pt>
                <c:pt idx="23">
                  <c:v>302.54358320000006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4-BD48-A813-3CF3026C4EAB}"/>
            </c:ext>
          </c:extLst>
        </c:ser>
        <c:ser>
          <c:idx val="5"/>
          <c:order val="5"/>
          <c:tx>
            <c:strRef>
              <c:f>storage!$B$21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storage!$C$21:$Z$21</c:f>
              <c:numCache>
                <c:formatCode>General</c:formatCode>
                <c:ptCount val="24"/>
                <c:pt idx="0" formatCode="0.00E+00">
                  <c:v>354.373394346</c:v>
                </c:pt>
                <c:pt idx="1">
                  <c:v>358.66503251</c:v>
                </c:pt>
                <c:pt idx="2">
                  <c:v>364.01327036999999</c:v>
                </c:pt>
                <c:pt idx="3">
                  <c:v>374.65537993999999</c:v>
                </c:pt>
                <c:pt idx="4">
                  <c:v>385.22500130999998</c:v>
                </c:pt>
                <c:pt idx="5">
                  <c:v>395.72213447999997</c:v>
                </c:pt>
                <c:pt idx="6">
                  <c:v>406.14677945000005</c:v>
                </c:pt>
                <c:pt idx="7">
                  <c:v>416.49893622000002</c:v>
                </c:pt>
                <c:pt idx="8">
                  <c:v>426.77860478999992</c:v>
                </c:pt>
                <c:pt idx="9">
                  <c:v>436.98578515999998</c:v>
                </c:pt>
                <c:pt idx="10">
                  <c:v>447.12047732999991</c:v>
                </c:pt>
                <c:pt idx="11">
                  <c:v>457.18268130000001</c:v>
                </c:pt>
                <c:pt idx="12">
                  <c:v>482.02105535000004</c:v>
                </c:pt>
                <c:pt idx="13">
                  <c:v>506.40637814999997</c:v>
                </c:pt>
                <c:pt idx="14">
                  <c:v>530.33864969999991</c:v>
                </c:pt>
                <c:pt idx="15">
                  <c:v>553.81786999999997</c:v>
                </c:pt>
                <c:pt idx="16">
                  <c:v>576.84403904999999</c:v>
                </c:pt>
                <c:pt idx="17">
                  <c:v>599.41715685000008</c:v>
                </c:pt>
                <c:pt idx="18">
                  <c:v>621.5372233999999</c:v>
                </c:pt>
                <c:pt idx="19">
                  <c:v>643.20423870000002</c:v>
                </c:pt>
                <c:pt idx="20">
                  <c:v>664.41820274999986</c:v>
                </c:pt>
                <c:pt idx="21">
                  <c:v>685.17911555000012</c:v>
                </c:pt>
                <c:pt idx="22">
                  <c:v>705.4869771000001</c:v>
                </c:pt>
                <c:pt idx="23">
                  <c:v>725.34178740000004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4-BD48-A813-3CF3026C4EAB}"/>
            </c:ext>
          </c:extLst>
        </c:ser>
        <c:ser>
          <c:idx val="6"/>
          <c:order val="6"/>
          <c:tx>
            <c:strRef>
              <c:f>storage!$B$22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storage!$C$22:$Z$22</c:f>
              <c:numCache>
                <c:formatCode>General</c:formatCode>
                <c:ptCount val="24"/>
                <c:pt idx="0">
                  <c:v>858.82594219300006</c:v>
                </c:pt>
                <c:pt idx="1">
                  <c:v>869.0575314649999</c:v>
                </c:pt>
                <c:pt idx="2">
                  <c:v>881.80866477999984</c:v>
                </c:pt>
                <c:pt idx="3">
                  <c:v>907.1830871599999</c:v>
                </c:pt>
                <c:pt idx="4">
                  <c:v>932.3870505399999</c:v>
                </c:pt>
                <c:pt idx="5">
                  <c:v>957.42055491999986</c:v>
                </c:pt>
                <c:pt idx="6">
                  <c:v>982.28360029999999</c:v>
                </c:pt>
                <c:pt idx="7">
                  <c:v>1006.97618668</c:v>
                </c:pt>
                <c:pt idx="8">
                  <c:v>1031.4983140600002</c:v>
                </c:pt>
                <c:pt idx="9">
                  <c:v>1055.8499824400001</c:v>
                </c:pt>
                <c:pt idx="10">
                  <c:v>1080.03119182</c:v>
                </c:pt>
                <c:pt idx="11">
                  <c:v>1104.0419422</c:v>
                </c:pt>
                <c:pt idx="12">
                  <c:v>1163.3230600249999</c:v>
                </c:pt>
                <c:pt idx="13">
                  <c:v>1221.5388091</c:v>
                </c:pt>
                <c:pt idx="14">
                  <c:v>1278.689189425</c:v>
                </c:pt>
                <c:pt idx="15">
                  <c:v>1334.7742009999999</c:v>
                </c:pt>
                <c:pt idx="16">
                  <c:v>1389.7938438250001</c:v>
                </c:pt>
                <c:pt idx="17">
                  <c:v>1443.7481178999999</c:v>
                </c:pt>
                <c:pt idx="18">
                  <c:v>1496.6370232250001</c:v>
                </c:pt>
                <c:pt idx="19">
                  <c:v>1548.4605598000001</c:v>
                </c:pt>
                <c:pt idx="20">
                  <c:v>1599.2187276249999</c:v>
                </c:pt>
                <c:pt idx="21">
                  <c:v>1648.9115267000002</c:v>
                </c:pt>
                <c:pt idx="22">
                  <c:v>1697.5389570249999</c:v>
                </c:pt>
                <c:pt idx="23">
                  <c:v>1745.1010185999999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64-BD48-A813-3CF3026C4EAB}"/>
            </c:ext>
          </c:extLst>
        </c:ser>
        <c:ser>
          <c:idx val="7"/>
          <c:order val="7"/>
          <c:tx>
            <c:strRef>
              <c:f>storage!$B$23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storage!$C$23:$Z$23</c:f>
              <c:numCache>
                <c:formatCode>General</c:formatCode>
                <c:ptCount val="24"/>
                <c:pt idx="0">
                  <c:v>2077.0799674270002</c:v>
                </c:pt>
                <c:pt idx="1">
                  <c:v>2101.7768331550005</c:v>
                </c:pt>
                <c:pt idx="2">
                  <c:v>2132.5544593600002</c:v>
                </c:pt>
                <c:pt idx="3">
                  <c:v>2193.7981919200001</c:v>
                </c:pt>
                <c:pt idx="4">
                  <c:v>2254.6265646800002</c:v>
                </c:pt>
                <c:pt idx="5">
                  <c:v>2315.0395776400005</c:v>
                </c:pt>
                <c:pt idx="6">
                  <c:v>2375.0372308000001</c:v>
                </c:pt>
                <c:pt idx="7">
                  <c:v>2434.6195241599999</c:v>
                </c:pt>
                <c:pt idx="8">
                  <c:v>2493.7864577200003</c:v>
                </c:pt>
                <c:pt idx="9">
                  <c:v>2552.5380314800004</c:v>
                </c:pt>
                <c:pt idx="10">
                  <c:v>2610.8742454399999</c:v>
                </c:pt>
                <c:pt idx="11">
                  <c:v>2668.7950996</c:v>
                </c:pt>
                <c:pt idx="12">
                  <c:v>2811.7800358750001</c:v>
                </c:pt>
                <c:pt idx="13">
                  <c:v>2952.1689734000001</c:v>
                </c:pt>
                <c:pt idx="14">
                  <c:v>3089.9619121750006</c:v>
                </c:pt>
                <c:pt idx="15">
                  <c:v>3225.1588522000002</c:v>
                </c:pt>
                <c:pt idx="16">
                  <c:v>3357.7597934750002</c:v>
                </c:pt>
                <c:pt idx="17">
                  <c:v>3487.7647360000001</c:v>
                </c:pt>
                <c:pt idx="18">
                  <c:v>3615.1736797750004</c:v>
                </c:pt>
                <c:pt idx="19">
                  <c:v>3739.9866248000003</c:v>
                </c:pt>
                <c:pt idx="20">
                  <c:v>3862.2035710750006</c:v>
                </c:pt>
                <c:pt idx="21">
                  <c:v>3981.8245185999999</c:v>
                </c:pt>
                <c:pt idx="22">
                  <c:v>4098.8494673750001</c:v>
                </c:pt>
                <c:pt idx="23">
                  <c:v>4213.2784173999999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64-BD48-A813-3CF3026C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38100</xdr:rowOff>
    </xdr:from>
    <xdr:to>
      <xdr:col>16</xdr:col>
      <xdr:colOff>698500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44D85-E48D-D6C2-2148-BC29648C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23</xdr:row>
      <xdr:rowOff>177800</xdr:rowOff>
    </xdr:from>
    <xdr:to>
      <xdr:col>14</xdr:col>
      <xdr:colOff>177800</xdr:colOff>
      <xdr:row>34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7620DD-DF81-1E05-7CE0-9926E44C1501}"/>
            </a:ext>
          </a:extLst>
        </xdr:cNvPr>
        <xdr:cNvSpPr txBox="1"/>
      </xdr:nvSpPr>
      <xdr:spPr>
        <a:xfrm>
          <a:off x="8267700" y="4851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</xdr:row>
      <xdr:rowOff>25400</xdr:rowOff>
    </xdr:from>
    <xdr:to>
      <xdr:col>25</xdr:col>
      <xdr:colOff>152400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5DE9-1C19-0AC9-F04C-5F8C8D49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23</xdr:row>
      <xdr:rowOff>63500</xdr:rowOff>
    </xdr:from>
    <xdr:to>
      <xdr:col>13</xdr:col>
      <xdr:colOff>393700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5597-C9F0-6341-A434-89CC7495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5</xdr:row>
      <xdr:rowOff>31750</xdr:rowOff>
    </xdr:from>
    <xdr:to>
      <xdr:col>18</xdr:col>
      <xdr:colOff>234950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4B938-A69E-804E-AF12-A51F99D3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26</xdr:row>
      <xdr:rowOff>76200</xdr:rowOff>
    </xdr:from>
    <xdr:to>
      <xdr:col>15</xdr:col>
      <xdr:colOff>546100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2187F-3863-CD46-8C24-22353D52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C27" sqref="C27"/>
    </sheetView>
  </sheetViews>
  <sheetFormatPr baseColWidth="10" defaultRowHeight="16" x14ac:dyDescent="0.2"/>
  <cols>
    <col min="1" max="1" width="33" customWidth="1"/>
    <col min="3" max="3" width="24.1640625" customWidth="1"/>
    <col min="7" max="9" width="17.83203125" customWidth="1"/>
    <col min="16" max="18" width="1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2015</v>
      </c>
      <c r="C2">
        <v>1040250</v>
      </c>
      <c r="D2" t="s">
        <v>19</v>
      </c>
      <c r="E2">
        <v>50</v>
      </c>
      <c r="F2">
        <v>0.6</v>
      </c>
      <c r="G2">
        <v>-1172742.5560000001</v>
      </c>
      <c r="H2">
        <v>417262.34279999998</v>
      </c>
      <c r="I2">
        <v>80.243003439999995</v>
      </c>
      <c r="J2">
        <v>3.3136235999999999E-2</v>
      </c>
      <c r="K2">
        <v>0</v>
      </c>
      <c r="L2">
        <v>0</v>
      </c>
      <c r="M2">
        <v>0</v>
      </c>
      <c r="N2">
        <v>1</v>
      </c>
      <c r="O2" t="s">
        <v>20</v>
      </c>
      <c r="P2">
        <v>10.80731881</v>
      </c>
      <c r="Q2">
        <v>3.3709505000000001E-2</v>
      </c>
      <c r="R2" s="1">
        <v>-1.1199999999999999E-5</v>
      </c>
    </row>
    <row r="3" spans="1:18" x14ac:dyDescent="0.2">
      <c r="A3" t="s">
        <v>18</v>
      </c>
      <c r="B3">
        <v>2015</v>
      </c>
      <c r="C3">
        <v>1844710</v>
      </c>
      <c r="D3" t="s">
        <v>19</v>
      </c>
      <c r="E3">
        <v>50</v>
      </c>
      <c r="F3">
        <v>0.6</v>
      </c>
      <c r="G3">
        <v>-1385691.923</v>
      </c>
      <c r="H3">
        <v>453783.71879999997</v>
      </c>
      <c r="I3">
        <v>100.57317980000001</v>
      </c>
      <c r="J3">
        <v>3.5881064999999997E-2</v>
      </c>
      <c r="K3">
        <v>0</v>
      </c>
      <c r="L3">
        <v>0</v>
      </c>
      <c r="M3">
        <v>0</v>
      </c>
      <c r="N3">
        <v>1</v>
      </c>
      <c r="O3" t="s">
        <v>20</v>
      </c>
      <c r="P3">
        <v>16.615886880000001</v>
      </c>
      <c r="Q3">
        <v>5.1716921999999999E-2</v>
      </c>
      <c r="R3" s="1">
        <v>-1.7200000000000001E-5</v>
      </c>
    </row>
    <row r="4" spans="1:18" x14ac:dyDescent="0.2">
      <c r="A4" t="s">
        <v>18</v>
      </c>
      <c r="B4">
        <v>2015</v>
      </c>
      <c r="C4">
        <v>3275875</v>
      </c>
      <c r="D4" t="s">
        <v>19</v>
      </c>
      <c r="E4">
        <v>50</v>
      </c>
      <c r="F4">
        <v>0.6</v>
      </c>
      <c r="G4">
        <v>-1633168.7690000001</v>
      </c>
      <c r="H4">
        <v>500110.26689999999</v>
      </c>
      <c r="I4">
        <v>125.9113811</v>
      </c>
      <c r="J4">
        <v>3.6335168000000001E-2</v>
      </c>
      <c r="K4">
        <v>0</v>
      </c>
      <c r="L4">
        <v>0</v>
      </c>
      <c r="M4">
        <v>0</v>
      </c>
      <c r="N4">
        <v>1</v>
      </c>
      <c r="O4" t="s">
        <v>20</v>
      </c>
      <c r="P4">
        <v>25.687871019999999</v>
      </c>
      <c r="Q4">
        <v>7.9189565000000003E-2</v>
      </c>
      <c r="R4" s="1">
        <v>-2.62E-5</v>
      </c>
    </row>
    <row r="5" spans="1:18" x14ac:dyDescent="0.2">
      <c r="A5" t="s">
        <v>18</v>
      </c>
      <c r="B5">
        <v>2015</v>
      </c>
      <c r="C5">
        <v>10343370</v>
      </c>
      <c r="D5" t="s">
        <v>19</v>
      </c>
      <c r="E5">
        <v>50</v>
      </c>
      <c r="F5">
        <v>0.6</v>
      </c>
      <c r="G5">
        <v>-2080209.4269999999</v>
      </c>
      <c r="H5">
        <v>632061.58920000005</v>
      </c>
      <c r="I5">
        <v>202.4375392</v>
      </c>
      <c r="J5">
        <v>3.5400067E-2</v>
      </c>
      <c r="K5">
        <v>0</v>
      </c>
      <c r="L5">
        <v>0</v>
      </c>
      <c r="M5">
        <v>0</v>
      </c>
      <c r="N5">
        <v>1</v>
      </c>
      <c r="O5" t="s">
        <v>20</v>
      </c>
      <c r="P5">
        <v>61.328411539999998</v>
      </c>
      <c r="Q5">
        <v>0.188067822</v>
      </c>
      <c r="R5" s="1">
        <v>-6.2600000000000004E-5</v>
      </c>
    </row>
    <row r="6" spans="1:18" x14ac:dyDescent="0.2">
      <c r="A6" t="s">
        <v>18</v>
      </c>
      <c r="B6">
        <v>2015</v>
      </c>
      <c r="C6">
        <v>32679180</v>
      </c>
      <c r="D6" t="s">
        <v>19</v>
      </c>
      <c r="E6">
        <v>50</v>
      </c>
      <c r="F6">
        <v>0.6</v>
      </c>
      <c r="G6">
        <v>-2249404.3909999998</v>
      </c>
      <c r="H6">
        <v>847551.92299999995</v>
      </c>
      <c r="I6">
        <v>346.09708410000002</v>
      </c>
      <c r="J6">
        <v>3.4357573000000002E-2</v>
      </c>
      <c r="K6">
        <v>0</v>
      </c>
      <c r="L6">
        <v>0</v>
      </c>
      <c r="M6">
        <v>0</v>
      </c>
      <c r="N6">
        <v>1</v>
      </c>
      <c r="O6" t="s">
        <v>20</v>
      </c>
      <c r="P6">
        <v>146.18253480000001</v>
      </c>
      <c r="Q6">
        <v>0.45194062099999999</v>
      </c>
      <c r="R6">
        <v>-1.52595E-4</v>
      </c>
    </row>
    <row r="7" spans="1:18" x14ac:dyDescent="0.2">
      <c r="A7" t="s">
        <v>18</v>
      </c>
      <c r="B7">
        <v>2015</v>
      </c>
      <c r="C7">
        <v>103269815</v>
      </c>
      <c r="D7" t="s">
        <v>19</v>
      </c>
      <c r="E7">
        <v>50</v>
      </c>
      <c r="F7">
        <v>0.6</v>
      </c>
      <c r="G7">
        <v>-543150.75</v>
      </c>
      <c r="H7">
        <v>1208999.125</v>
      </c>
      <c r="I7">
        <v>604.71256449999998</v>
      </c>
      <c r="J7">
        <v>3.3053816E-2</v>
      </c>
      <c r="K7">
        <v>0</v>
      </c>
      <c r="L7">
        <v>0</v>
      </c>
      <c r="M7">
        <v>0</v>
      </c>
      <c r="N7">
        <v>1</v>
      </c>
      <c r="O7" t="s">
        <v>20</v>
      </c>
      <c r="P7">
        <v>353.29867259999997</v>
      </c>
      <c r="Q7">
        <v>1.0750841870000001</v>
      </c>
      <c r="R7">
        <v>-3.6244100000000002E-4</v>
      </c>
    </row>
    <row r="8" spans="1:18" x14ac:dyDescent="0.2">
      <c r="A8" t="s">
        <v>18</v>
      </c>
      <c r="B8">
        <v>2015</v>
      </c>
      <c r="C8">
        <v>326370955</v>
      </c>
      <c r="D8" t="s">
        <v>19</v>
      </c>
      <c r="E8">
        <v>50</v>
      </c>
      <c r="F8">
        <v>0.6</v>
      </c>
      <c r="G8">
        <v>6410351.5439999998</v>
      </c>
      <c r="H8">
        <v>1829080.977</v>
      </c>
      <c r="I8">
        <v>1270.9768140000001</v>
      </c>
      <c r="J8">
        <v>3.0634644999999999E-2</v>
      </c>
      <c r="K8">
        <v>0</v>
      </c>
      <c r="L8">
        <v>0</v>
      </c>
      <c r="M8">
        <v>0</v>
      </c>
      <c r="N8">
        <v>1</v>
      </c>
      <c r="O8" t="s">
        <v>20</v>
      </c>
      <c r="P8">
        <v>856.26378339999997</v>
      </c>
      <c r="Q8">
        <v>2.5630110880000001</v>
      </c>
      <c r="R8">
        <v>-8.5229499999999998E-4</v>
      </c>
    </row>
    <row r="9" spans="1:18" x14ac:dyDescent="0.2">
      <c r="A9" t="s">
        <v>18</v>
      </c>
      <c r="B9">
        <v>2015</v>
      </c>
      <c r="C9">
        <v>1031481240</v>
      </c>
      <c r="D9" t="s">
        <v>19</v>
      </c>
      <c r="E9">
        <v>50</v>
      </c>
      <c r="F9">
        <v>1</v>
      </c>
      <c r="G9">
        <v>29274317.370000001</v>
      </c>
      <c r="H9">
        <v>2930727.6120000002</v>
      </c>
      <c r="I9">
        <v>4080.9805769999998</v>
      </c>
      <c r="J9">
        <v>2.8277191E-2</v>
      </c>
      <c r="K9">
        <v>0</v>
      </c>
      <c r="L9">
        <v>0</v>
      </c>
      <c r="M9">
        <v>0</v>
      </c>
      <c r="N9">
        <v>1</v>
      </c>
      <c r="O9" t="s">
        <v>20</v>
      </c>
      <c r="P9">
        <v>2070.8953670000001</v>
      </c>
      <c r="Q9">
        <v>6.1866772259999996</v>
      </c>
      <c r="R9">
        <v>-2.0767989999999998E-3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G16" sqref="G16"/>
    </sheetView>
  </sheetViews>
  <sheetFormatPr baseColWidth="10" defaultRowHeight="16" x14ac:dyDescent="0.2"/>
  <cols>
    <col min="1" max="1" width="23.83203125" customWidth="1"/>
    <col min="7" max="7" width="17.6640625" customWidth="1"/>
    <col min="14" max="14" width="1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18</v>
      </c>
      <c r="B2">
        <v>2015</v>
      </c>
      <c r="C2">
        <v>500</v>
      </c>
      <c r="D2" t="s">
        <v>19</v>
      </c>
      <c r="E2">
        <v>50</v>
      </c>
      <c r="F2" s="8">
        <f>scaling!G2</f>
        <v>0</v>
      </c>
      <c r="G2" s="4">
        <f>G3</f>
        <v>421000.24361020961</v>
      </c>
      <c r="H2">
        <v>3.3136235999999999E-2</v>
      </c>
      <c r="I2">
        <v>0</v>
      </c>
      <c r="J2">
        <v>0</v>
      </c>
      <c r="K2">
        <v>0</v>
      </c>
      <c r="L2">
        <v>1</v>
      </c>
      <c r="M2" t="s">
        <v>20</v>
      </c>
      <c r="N2" s="6">
        <f>N3*C2/C3</f>
        <v>7.4971134631098297E-3</v>
      </c>
    </row>
    <row r="3" spans="1:14" x14ac:dyDescent="0.2">
      <c r="A3" t="s">
        <v>18</v>
      </c>
      <c r="B3">
        <v>2015</v>
      </c>
      <c r="C3">
        <v>1040250</v>
      </c>
      <c r="D3" t="s">
        <v>19</v>
      </c>
      <c r="E3">
        <v>50</v>
      </c>
      <c r="F3" s="8">
        <f>scaling!G3</f>
        <v>0.15109567607390298</v>
      </c>
      <c r="G3" s="4">
        <f>cap!Q26</f>
        <v>421000.24361020961</v>
      </c>
      <c r="H3">
        <v>3.3136235999999999E-2</v>
      </c>
      <c r="I3">
        <v>0</v>
      </c>
      <c r="J3">
        <v>0</v>
      </c>
      <c r="K3">
        <v>0</v>
      </c>
      <c r="L3">
        <v>1</v>
      </c>
      <c r="M3" t="s">
        <v>20</v>
      </c>
      <c r="N3" s="4">
        <f>storage!R26</f>
        <v>15.597744560000001</v>
      </c>
    </row>
    <row r="4" spans="1:14" x14ac:dyDescent="0.2">
      <c r="A4" t="s">
        <v>18</v>
      </c>
      <c r="B4">
        <v>2015</v>
      </c>
      <c r="C4">
        <v>1844710</v>
      </c>
      <c r="D4" t="s">
        <v>19</v>
      </c>
      <c r="E4">
        <v>50</v>
      </c>
      <c r="F4" s="8">
        <f>scaling!G4</f>
        <v>0.17446530017132622</v>
      </c>
      <c r="G4" s="4">
        <f>cap!Q27</f>
        <v>459064.27578153333</v>
      </c>
      <c r="H4">
        <v>3.5881064999999997E-2</v>
      </c>
      <c r="I4">
        <v>0</v>
      </c>
      <c r="J4">
        <v>0</v>
      </c>
      <c r="K4">
        <v>0</v>
      </c>
      <c r="L4">
        <v>1</v>
      </c>
      <c r="M4" t="s">
        <v>20</v>
      </c>
      <c r="N4" s="4">
        <f>storage!R27</f>
        <v>23.964925180000002</v>
      </c>
    </row>
    <row r="5" spans="1:14" x14ac:dyDescent="0.2">
      <c r="A5" t="s">
        <v>18</v>
      </c>
      <c r="B5">
        <v>2015</v>
      </c>
      <c r="C5">
        <v>3275875</v>
      </c>
      <c r="D5" t="s">
        <v>19</v>
      </c>
      <c r="E5">
        <v>50</v>
      </c>
      <c r="F5" s="8">
        <f>scaling!G5</f>
        <v>0.212269948219038</v>
      </c>
      <c r="G5" s="4">
        <f>cap!Q28</f>
        <v>507440.36077579047</v>
      </c>
      <c r="H5">
        <v>3.6335168000000001E-2</v>
      </c>
      <c r="I5">
        <v>0</v>
      </c>
      <c r="J5">
        <v>0</v>
      </c>
      <c r="K5">
        <v>0</v>
      </c>
      <c r="L5">
        <v>1</v>
      </c>
      <c r="M5" t="s">
        <v>20</v>
      </c>
      <c r="N5" s="4">
        <f>storage!R28</f>
        <v>36.944055769999999</v>
      </c>
    </row>
    <row r="6" spans="1:14" x14ac:dyDescent="0.2">
      <c r="A6" t="s">
        <v>18</v>
      </c>
      <c r="B6">
        <v>2015</v>
      </c>
      <c r="C6">
        <v>10343370</v>
      </c>
      <c r="D6" t="s">
        <v>19</v>
      </c>
      <c r="E6">
        <v>50</v>
      </c>
      <c r="F6" s="8">
        <f>scaling!G6</f>
        <v>0.2699150388043865</v>
      </c>
      <c r="G6" s="4">
        <f>cap!Q29</f>
        <v>647707.26194418094</v>
      </c>
      <c r="H6">
        <v>3.5400067E-2</v>
      </c>
      <c r="I6">
        <v>0</v>
      </c>
      <c r="J6">
        <v>0</v>
      </c>
      <c r="K6">
        <v>0</v>
      </c>
      <c r="L6">
        <v>1</v>
      </c>
      <c r="M6" t="s">
        <v>20</v>
      </c>
      <c r="N6" s="4">
        <f>storage!R29</f>
        <v>88.051834839999998</v>
      </c>
    </row>
    <row r="7" spans="1:14" x14ac:dyDescent="0.2">
      <c r="A7" t="s">
        <v>18</v>
      </c>
      <c r="B7">
        <v>2015</v>
      </c>
      <c r="C7">
        <v>32679180</v>
      </c>
      <c r="D7" t="s">
        <v>19</v>
      </c>
      <c r="E7">
        <v>50</v>
      </c>
      <c r="F7" s="8">
        <f>scaling!G7</f>
        <v>0.33285456200032293</v>
      </c>
      <c r="G7" s="4">
        <f>cap!Q30</f>
        <v>883549.27168630471</v>
      </c>
      <c r="H7">
        <v>3.4357573000000002E-2</v>
      </c>
      <c r="I7">
        <v>0</v>
      </c>
      <c r="J7">
        <v>0</v>
      </c>
      <c r="K7">
        <v>0</v>
      </c>
      <c r="L7">
        <v>1</v>
      </c>
      <c r="M7" t="s">
        <v>20</v>
      </c>
      <c r="N7" s="4">
        <f>storage!R30</f>
        <v>210.3494967</v>
      </c>
    </row>
    <row r="8" spans="1:14" x14ac:dyDescent="0.2">
      <c r="A8" t="s">
        <v>18</v>
      </c>
      <c r="B8">
        <v>2015</v>
      </c>
      <c r="C8">
        <v>103269815</v>
      </c>
      <c r="D8" t="s">
        <v>19</v>
      </c>
      <c r="E8">
        <v>50</v>
      </c>
      <c r="F8" s="8">
        <f>scaling!G8</f>
        <v>0.40497150962069339</v>
      </c>
      <c r="G8" s="4">
        <f>cap!Q31</f>
        <v>1295862.5715107142</v>
      </c>
      <c r="H8">
        <v>3.3053816E-2</v>
      </c>
      <c r="I8">
        <v>0</v>
      </c>
      <c r="J8">
        <v>0</v>
      </c>
      <c r="K8">
        <v>0</v>
      </c>
      <c r="L8">
        <v>1</v>
      </c>
      <c r="M8" t="s">
        <v>20</v>
      </c>
      <c r="N8" s="4">
        <f>storage!R31</f>
        <v>505.95332689999998</v>
      </c>
    </row>
    <row r="9" spans="1:14" x14ac:dyDescent="0.2">
      <c r="A9" t="s">
        <v>18</v>
      </c>
      <c r="B9">
        <v>2015</v>
      </c>
      <c r="C9">
        <v>326370955</v>
      </c>
      <c r="D9" t="s">
        <v>19</v>
      </c>
      <c r="E9">
        <v>50</v>
      </c>
      <c r="F9" s="8">
        <f>scaling!G9</f>
        <v>0.51845052510284817</v>
      </c>
      <c r="G9" s="4">
        <f>cap!Q32</f>
        <v>2065088.3676446856</v>
      </c>
      <c r="H9">
        <v>3.0634644999999999E-2</v>
      </c>
      <c r="I9">
        <v>0</v>
      </c>
      <c r="J9">
        <v>0</v>
      </c>
      <c r="K9">
        <v>0</v>
      </c>
      <c r="L9">
        <v>1</v>
      </c>
      <c r="M9" t="s">
        <v>20</v>
      </c>
      <c r="N9" s="4">
        <f>storage!R32</f>
        <v>1220.4734403500001</v>
      </c>
    </row>
    <row r="10" spans="1:14" x14ac:dyDescent="0.2">
      <c r="A10" t="s">
        <v>18</v>
      </c>
      <c r="B10">
        <v>2015</v>
      </c>
      <c r="C10">
        <v>1031481240</v>
      </c>
      <c r="D10" t="s">
        <v>19</v>
      </c>
      <c r="E10">
        <v>50</v>
      </c>
      <c r="F10" s="8">
        <f>scaling!G10</f>
        <v>1</v>
      </c>
      <c r="G10" s="4">
        <f>cap!Q33</f>
        <v>3750025.3443205715</v>
      </c>
      <c r="H10">
        <v>2.8277191E-2</v>
      </c>
      <c r="I10">
        <v>0</v>
      </c>
      <c r="J10">
        <v>0</v>
      </c>
      <c r="K10">
        <v>0</v>
      </c>
      <c r="L10">
        <v>1</v>
      </c>
      <c r="M10" t="s">
        <v>20</v>
      </c>
      <c r="N10" s="4">
        <f>storage!R33</f>
        <v>2949.5729746500001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3CD2-26BE-3044-AAAD-0AB999F1D9EC}">
  <dimension ref="A1:G45"/>
  <sheetViews>
    <sheetView workbookViewId="0">
      <selection activeCell="G2" sqref="G2:G10"/>
    </sheetView>
  </sheetViews>
  <sheetFormatPr baseColWidth="10" defaultRowHeight="16" x14ac:dyDescent="0.2"/>
  <cols>
    <col min="1" max="1" width="25.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7</v>
      </c>
      <c r="G1" t="s">
        <v>33</v>
      </c>
    </row>
    <row r="2" spans="1:7" x14ac:dyDescent="0.2">
      <c r="A2">
        <v>500</v>
      </c>
      <c r="B2" t="s">
        <v>19</v>
      </c>
      <c r="C2">
        <v>50</v>
      </c>
      <c r="D2">
        <v>0</v>
      </c>
      <c r="E2" s="4">
        <f>exporttotsv!G2</f>
        <v>421000.24361020961</v>
      </c>
      <c r="G2" s="7">
        <v>0</v>
      </c>
    </row>
    <row r="3" spans="1:7" x14ac:dyDescent="0.2">
      <c r="A3">
        <v>1040250</v>
      </c>
      <c r="B3" t="s">
        <v>19</v>
      </c>
      <c r="C3">
        <v>50</v>
      </c>
      <c r="D3">
        <v>0.6</v>
      </c>
      <c r="E3" s="4">
        <f>exporttotsv!G3</f>
        <v>421000.24361020961</v>
      </c>
      <c r="G3" s="7">
        <f>LN(E4/E3)/LN(A4/A3)</f>
        <v>0.15109567607390298</v>
      </c>
    </row>
    <row r="4" spans="1:7" x14ac:dyDescent="0.2">
      <c r="A4">
        <v>1844710</v>
      </c>
      <c r="B4" t="s">
        <v>19</v>
      </c>
      <c r="C4">
        <v>50</v>
      </c>
      <c r="D4">
        <f>D3</f>
        <v>0.6</v>
      </c>
      <c r="E4" s="4">
        <f>exporttotsv!G4</f>
        <v>459064.27578153333</v>
      </c>
      <c r="G4" s="7">
        <f t="shared" ref="G4:G9" si="0">LN(E5/E4)/LN(A5/A4)</f>
        <v>0.17446530017132622</v>
      </c>
    </row>
    <row r="5" spans="1:7" x14ac:dyDescent="0.2">
      <c r="A5">
        <v>3275875</v>
      </c>
      <c r="B5" t="s">
        <v>19</v>
      </c>
      <c r="C5">
        <v>50</v>
      </c>
      <c r="D5">
        <f t="shared" ref="D5:D9" si="1">D4</f>
        <v>0.6</v>
      </c>
      <c r="E5" s="4">
        <f>exporttotsv!G5</f>
        <v>507440.36077579047</v>
      </c>
      <c r="G5" s="7">
        <f t="shared" si="0"/>
        <v>0.212269948219038</v>
      </c>
    </row>
    <row r="6" spans="1:7" x14ac:dyDescent="0.2">
      <c r="A6">
        <v>10343370</v>
      </c>
      <c r="B6" t="s">
        <v>19</v>
      </c>
      <c r="C6">
        <v>50</v>
      </c>
      <c r="D6">
        <f t="shared" si="1"/>
        <v>0.6</v>
      </c>
      <c r="E6" s="4">
        <f>exporttotsv!G6</f>
        <v>647707.26194418094</v>
      </c>
      <c r="G6" s="7">
        <f t="shared" si="0"/>
        <v>0.2699150388043865</v>
      </c>
    </row>
    <row r="7" spans="1:7" x14ac:dyDescent="0.2">
      <c r="A7">
        <v>32679180</v>
      </c>
      <c r="B7" t="s">
        <v>19</v>
      </c>
      <c r="C7">
        <v>50</v>
      </c>
      <c r="D7">
        <f t="shared" si="1"/>
        <v>0.6</v>
      </c>
      <c r="E7" s="4">
        <f>exporttotsv!G7</f>
        <v>883549.27168630471</v>
      </c>
      <c r="G7" s="7">
        <f t="shared" si="0"/>
        <v>0.33285456200032293</v>
      </c>
    </row>
    <row r="8" spans="1:7" x14ac:dyDescent="0.2">
      <c r="A8">
        <v>103269815</v>
      </c>
      <c r="B8" t="s">
        <v>19</v>
      </c>
      <c r="C8">
        <v>50</v>
      </c>
      <c r="D8">
        <f t="shared" si="1"/>
        <v>0.6</v>
      </c>
      <c r="E8" s="4">
        <f>exporttotsv!G8</f>
        <v>1295862.5715107142</v>
      </c>
      <c r="G8" s="7">
        <f t="shared" si="0"/>
        <v>0.40497150962069339</v>
      </c>
    </row>
    <row r="9" spans="1:7" x14ac:dyDescent="0.2">
      <c r="A9">
        <v>326370955</v>
      </c>
      <c r="B9" t="s">
        <v>19</v>
      </c>
      <c r="C9">
        <v>50</v>
      </c>
      <c r="D9">
        <f t="shared" si="1"/>
        <v>0.6</v>
      </c>
      <c r="E9" s="4">
        <f>exporttotsv!G9</f>
        <v>2065088.3676446856</v>
      </c>
      <c r="G9" s="7">
        <f t="shared" si="0"/>
        <v>0.51845052510284817</v>
      </c>
    </row>
    <row r="10" spans="1:7" x14ac:dyDescent="0.2">
      <c r="A10">
        <v>1031481240</v>
      </c>
      <c r="B10" t="s">
        <v>19</v>
      </c>
      <c r="C10">
        <v>50</v>
      </c>
      <c r="D10">
        <v>1</v>
      </c>
      <c r="E10" s="4">
        <f>exporttotsv!G10</f>
        <v>3750025.3443205715</v>
      </c>
      <c r="G10" s="7">
        <v>1</v>
      </c>
    </row>
    <row r="12" spans="1:7" x14ac:dyDescent="0.2">
      <c r="A12">
        <v>1.175</v>
      </c>
    </row>
    <row r="13" spans="1:7" x14ac:dyDescent="0.2">
      <c r="A13">
        <v>6240250</v>
      </c>
      <c r="B13">
        <f>MATCH(A13,$A$2:$A$10,1)</f>
        <v>4</v>
      </c>
      <c r="E13">
        <f ca="1">OFFSET($E$1,B13,0)*(A13/OFFSET($A$1,B13,0))^OFFSET($D$1,B13,0)</f>
        <v>746981.43368682521</v>
      </c>
      <c r="F13">
        <f ca="1">OFFSET($E$1,B13,0)*(A13/OFFSET($A$1,B13,0))^OFFSET($G$1,B13,0)</f>
        <v>581827.15705805819</v>
      </c>
    </row>
    <row r="14" spans="1:7" x14ac:dyDescent="0.2">
      <c r="A14">
        <f>A13*$A$12</f>
        <v>7332293.75</v>
      </c>
      <c r="B14">
        <f>MATCH(A14,$A$2:$A$10,1)</f>
        <v>4</v>
      </c>
      <c r="E14">
        <f ca="1">OFFSET($E$1,B14,0)*(A14/OFFSET($A$1,B14,0))^OFFSET($D$1,B14,0)</f>
        <v>822872.45986394852</v>
      </c>
      <c r="F14">
        <f t="shared" ref="F14:F33" ca="1" si="2">OFFSET($E$1,B14,0)*(A14/OFFSET($A$1,B14,0))^OFFSET($G$1,B14,0)</f>
        <v>602089.31853557599</v>
      </c>
    </row>
    <row r="15" spans="1:7" x14ac:dyDescent="0.2">
      <c r="A15">
        <f t="shared" ref="A15:A33" si="3">A14*$A$12</f>
        <v>8615445.15625</v>
      </c>
      <c r="B15">
        <f t="shared" ref="B15:B45" si="4">MATCH(A15,$A$2:$A$10,1)</f>
        <v>4</v>
      </c>
      <c r="E15">
        <f t="shared" ref="E15:E33" ca="1" si="5">OFFSET($E$1,B15,0)*(A15/OFFSET($A$1,B15,0))^OFFSET($D$1,B15,0)</f>
        <v>906473.78189914988</v>
      </c>
      <c r="F15">
        <f t="shared" ca="1" si="2"/>
        <v>623057.11085682572</v>
      </c>
    </row>
    <row r="16" spans="1:7" x14ac:dyDescent="0.2">
      <c r="A16">
        <f t="shared" si="3"/>
        <v>10123148.05859375</v>
      </c>
      <c r="B16">
        <f t="shared" si="4"/>
        <v>4</v>
      </c>
      <c r="E16">
        <f t="shared" ca="1" si="5"/>
        <v>998568.74224032776</v>
      </c>
      <c r="F16">
        <f t="shared" ca="1" si="2"/>
        <v>644755.10765321273</v>
      </c>
    </row>
    <row r="17" spans="1:6" x14ac:dyDescent="0.2">
      <c r="A17">
        <f t="shared" si="3"/>
        <v>11894698.968847657</v>
      </c>
      <c r="B17">
        <f t="shared" si="4"/>
        <v>5</v>
      </c>
      <c r="E17">
        <f t="shared" ca="1" si="5"/>
        <v>704358.24595010525</v>
      </c>
      <c r="F17">
        <f t="shared" ca="1" si="2"/>
        <v>672605.30212067522</v>
      </c>
    </row>
    <row r="18" spans="1:6" x14ac:dyDescent="0.2">
      <c r="A18">
        <f t="shared" si="3"/>
        <v>13976271.288395997</v>
      </c>
      <c r="B18">
        <f t="shared" si="4"/>
        <v>5</v>
      </c>
      <c r="E18">
        <f t="shared" ca="1" si="5"/>
        <v>775918.8867784061</v>
      </c>
      <c r="F18">
        <f t="shared" ca="1" si="2"/>
        <v>702529.49115146301</v>
      </c>
    </row>
    <row r="19" spans="1:6" x14ac:dyDescent="0.2">
      <c r="A19">
        <f t="shared" si="3"/>
        <v>16422118.763865298</v>
      </c>
      <c r="B19">
        <f t="shared" si="4"/>
        <v>5</v>
      </c>
      <c r="E19">
        <f t="shared" ca="1" si="5"/>
        <v>854749.86957430816</v>
      </c>
      <c r="F19">
        <f t="shared" ca="1" si="2"/>
        <v>733785.00642414473</v>
      </c>
    </row>
    <row r="20" spans="1:6" x14ac:dyDescent="0.2">
      <c r="A20">
        <f t="shared" si="3"/>
        <v>19295989.547541726</v>
      </c>
      <c r="B20">
        <f t="shared" si="4"/>
        <v>5</v>
      </c>
      <c r="E20">
        <f t="shared" ca="1" si="5"/>
        <v>941589.83881771064</v>
      </c>
      <c r="F20">
        <f t="shared" ca="1" si="2"/>
        <v>766431.07860193192</v>
      </c>
    </row>
    <row r="21" spans="1:6" x14ac:dyDescent="0.2">
      <c r="A21">
        <f t="shared" si="3"/>
        <v>22672787.71836153</v>
      </c>
      <c r="B21">
        <f t="shared" si="4"/>
        <v>5</v>
      </c>
      <c r="E21">
        <f t="shared" ca="1" si="5"/>
        <v>1037252.483005715</v>
      </c>
      <c r="F21">
        <f t="shared" ca="1" si="2"/>
        <v>800529.5735184052</v>
      </c>
    </row>
    <row r="22" spans="1:6" x14ac:dyDescent="0.2">
      <c r="A22">
        <f t="shared" si="3"/>
        <v>26640525.569074798</v>
      </c>
      <c r="B22">
        <f t="shared" si="4"/>
        <v>5</v>
      </c>
      <c r="E22">
        <f t="shared" ca="1" si="5"/>
        <v>1142634.1588949657</v>
      </c>
      <c r="F22">
        <f t="shared" ca="1" si="2"/>
        <v>836145.10941616225</v>
      </c>
    </row>
    <row r="23" spans="1:6" x14ac:dyDescent="0.2">
      <c r="A23">
        <f t="shared" si="3"/>
        <v>31302617.543662891</v>
      </c>
      <c r="B23">
        <f t="shared" si="4"/>
        <v>5</v>
      </c>
      <c r="E23">
        <f t="shared" ca="1" si="5"/>
        <v>1258722.2903436637</v>
      </c>
      <c r="F23">
        <f t="shared" ca="1" si="2"/>
        <v>873345.17940141005</v>
      </c>
    </row>
    <row r="24" spans="1:6" x14ac:dyDescent="0.2">
      <c r="A24">
        <f t="shared" si="3"/>
        <v>36780575.613803901</v>
      </c>
      <c r="B24">
        <f t="shared" si="4"/>
        <v>6</v>
      </c>
      <c r="E24">
        <f t="shared" ca="1" si="5"/>
        <v>948504.06375390559</v>
      </c>
      <c r="F24">
        <f t="shared" ca="1" si="2"/>
        <v>919013.68808923592</v>
      </c>
    </row>
    <row r="25" spans="1:6" x14ac:dyDescent="0.2">
      <c r="A25">
        <f t="shared" si="3"/>
        <v>43217176.346219584</v>
      </c>
      <c r="B25">
        <f t="shared" si="4"/>
        <v>6</v>
      </c>
      <c r="E25">
        <f t="shared" ca="1" si="5"/>
        <v>1044869.1720219575</v>
      </c>
      <c r="F25">
        <f t="shared" ca="1" si="2"/>
        <v>969693.31890111009</v>
      </c>
    </row>
    <row r="26" spans="1:6" x14ac:dyDescent="0.2">
      <c r="A26">
        <f t="shared" si="3"/>
        <v>50780182.206808016</v>
      </c>
      <c r="B26">
        <f t="shared" si="4"/>
        <v>6</v>
      </c>
      <c r="E26">
        <f t="shared" ca="1" si="5"/>
        <v>1151024.6801906286</v>
      </c>
      <c r="F26">
        <f t="shared" ca="1" si="2"/>
        <v>1023167.7121985876</v>
      </c>
    </row>
    <row r="27" spans="1:6" x14ac:dyDescent="0.2">
      <c r="A27">
        <f t="shared" si="3"/>
        <v>59666714.092999421</v>
      </c>
      <c r="B27">
        <f t="shared" si="4"/>
        <v>6</v>
      </c>
      <c r="E27">
        <f t="shared" ca="1" si="5"/>
        <v>1267965.2629086252</v>
      </c>
      <c r="F27">
        <f t="shared" ca="1" si="2"/>
        <v>1079590.9870473724</v>
      </c>
    </row>
    <row r="28" spans="1:6" x14ac:dyDescent="0.2">
      <c r="A28">
        <f t="shared" si="3"/>
        <v>70108389.059274316</v>
      </c>
      <c r="B28">
        <f t="shared" si="4"/>
        <v>6</v>
      </c>
      <c r="E28">
        <f t="shared" ca="1" si="5"/>
        <v>1396786.6507229642</v>
      </c>
      <c r="F28">
        <f t="shared" ca="1" si="2"/>
        <v>1139125.7615131852</v>
      </c>
    </row>
    <row r="29" spans="1:6" x14ac:dyDescent="0.2">
      <c r="A29">
        <f t="shared" si="3"/>
        <v>82377357.14464733</v>
      </c>
      <c r="B29">
        <f t="shared" si="4"/>
        <v>6</v>
      </c>
      <c r="E29">
        <f t="shared" ca="1" si="5"/>
        <v>1538695.8970487774</v>
      </c>
      <c r="F29">
        <f t="shared" ca="1" si="2"/>
        <v>1201943.6213448634</v>
      </c>
    </row>
    <row r="30" spans="1:6" x14ac:dyDescent="0.2">
      <c r="A30">
        <f t="shared" si="3"/>
        <v>96793394.644960612</v>
      </c>
      <c r="B30">
        <f t="shared" si="4"/>
        <v>6</v>
      </c>
      <c r="E30">
        <f t="shared" ca="1" si="5"/>
        <v>1695022.6882318077</v>
      </c>
      <c r="F30">
        <f t="shared" ca="1" si="2"/>
        <v>1268225.6145033047</v>
      </c>
    </row>
    <row r="31" spans="1:6" x14ac:dyDescent="0.2">
      <c r="A31">
        <f t="shared" si="3"/>
        <v>113732238.70782873</v>
      </c>
      <c r="B31">
        <f t="shared" si="4"/>
        <v>7</v>
      </c>
      <c r="E31">
        <f t="shared" ca="1" si="5"/>
        <v>1373109.1450838866</v>
      </c>
      <c r="F31">
        <f t="shared" ca="1" si="2"/>
        <v>1347508.0822943237</v>
      </c>
    </row>
    <row r="32" spans="1:6" x14ac:dyDescent="0.2">
      <c r="A32">
        <f t="shared" si="3"/>
        <v>133635380.48169877</v>
      </c>
      <c r="B32">
        <f t="shared" si="4"/>
        <v>7</v>
      </c>
      <c r="E32">
        <f t="shared" ca="1" si="5"/>
        <v>1512612.8293445285</v>
      </c>
      <c r="F32">
        <f t="shared" ca="1" si="2"/>
        <v>1438449.830240442</v>
      </c>
    </row>
    <row r="33" spans="1:6" x14ac:dyDescent="0.2">
      <c r="A33">
        <f t="shared" si="3"/>
        <v>157021572.06599605</v>
      </c>
      <c r="B33">
        <f t="shared" si="4"/>
        <v>7</v>
      </c>
      <c r="E33">
        <f t="shared" ca="1" si="5"/>
        <v>1666289.6607231325</v>
      </c>
      <c r="F33">
        <f t="shared" ca="1" si="2"/>
        <v>1535529.130627369</v>
      </c>
    </row>
    <row r="34" spans="1:6" x14ac:dyDescent="0.2">
      <c r="A34">
        <f t="shared" ref="A34:A45" si="6">A33*$A$12</f>
        <v>184500347.17754537</v>
      </c>
      <c r="B34">
        <f t="shared" si="4"/>
        <v>7</v>
      </c>
      <c r="E34">
        <f t="shared" ref="E34:E45" ca="1" si="7">OFFSET($E$1,B34,0)*(A34/OFFSET($A$1,B34,0))^OFFSET($D$1,B34,0)</f>
        <v>1835579.587564375</v>
      </c>
      <c r="F34">
        <f t="shared" ref="F34:F45" ca="1" si="8">OFFSET($E$1,B34,0)*(A34/OFFSET($A$1,B34,0))^OFFSET($G$1,B34,0)</f>
        <v>1639160.1997068755</v>
      </c>
    </row>
    <row r="35" spans="1:6" x14ac:dyDescent="0.2">
      <c r="A35">
        <f t="shared" si="6"/>
        <v>216787907.9336158</v>
      </c>
      <c r="B35">
        <f t="shared" si="4"/>
        <v>7</v>
      </c>
      <c r="E35">
        <f t="shared" ca="1" si="7"/>
        <v>2022068.85255519</v>
      </c>
      <c r="F35">
        <f t="shared" ca="1" si="8"/>
        <v>1749785.208702177</v>
      </c>
    </row>
    <row r="36" spans="1:6" x14ac:dyDescent="0.2">
      <c r="A36">
        <f t="shared" si="6"/>
        <v>254725791.82199857</v>
      </c>
      <c r="B36">
        <f t="shared" si="4"/>
        <v>7</v>
      </c>
      <c r="E36">
        <f t="shared" ca="1" si="7"/>
        <v>2227504.8557819431</v>
      </c>
      <c r="F36">
        <f t="shared" ca="1" si="8"/>
        <v>1867876.1704563361</v>
      </c>
    </row>
    <row r="37" spans="1:6" x14ac:dyDescent="0.2">
      <c r="A37">
        <f t="shared" si="6"/>
        <v>299302805.39084834</v>
      </c>
      <c r="B37">
        <f t="shared" si="4"/>
        <v>7</v>
      </c>
      <c r="E37">
        <f t="shared" ca="1" si="7"/>
        <v>2453812.5278287032</v>
      </c>
      <c r="F37">
        <f t="shared" ca="1" si="8"/>
        <v>1993936.9534083586</v>
      </c>
    </row>
    <row r="38" spans="1:6" x14ac:dyDescent="0.2">
      <c r="A38">
        <f t="shared" si="6"/>
        <v>351680796.33424681</v>
      </c>
      <c r="B38">
        <f t="shared" si="4"/>
        <v>8</v>
      </c>
      <c r="E38">
        <f t="shared" ca="1" si="7"/>
        <v>2159737.3130292855</v>
      </c>
      <c r="F38">
        <f t="shared" ca="1" si="8"/>
        <v>2146622.6070560724</v>
      </c>
    </row>
    <row r="39" spans="1:6" x14ac:dyDescent="0.2">
      <c r="A39">
        <f t="shared" si="6"/>
        <v>413224935.69274002</v>
      </c>
      <c r="B39">
        <f t="shared" si="4"/>
        <v>8</v>
      </c>
      <c r="E39">
        <f t="shared" ca="1" si="7"/>
        <v>2379160.0102573042</v>
      </c>
      <c r="F39">
        <f t="shared" ca="1" si="8"/>
        <v>2333817.3681759923</v>
      </c>
    </row>
    <row r="40" spans="1:6" x14ac:dyDescent="0.2">
      <c r="A40">
        <f t="shared" si="6"/>
        <v>485539299.43896955</v>
      </c>
      <c r="B40">
        <f t="shared" si="4"/>
        <v>8</v>
      </c>
      <c r="E40">
        <f t="shared" ca="1" si="7"/>
        <v>2620875.3815843253</v>
      </c>
      <c r="F40">
        <f t="shared" ca="1" si="8"/>
        <v>2537336.3208308187</v>
      </c>
    </row>
    <row r="41" spans="1:6" x14ac:dyDescent="0.2">
      <c r="A41">
        <f t="shared" si="6"/>
        <v>570508676.8407892</v>
      </c>
      <c r="B41">
        <f t="shared" si="4"/>
        <v>8</v>
      </c>
      <c r="E41">
        <f t="shared" ca="1" si="7"/>
        <v>2887148.2944318275</v>
      </c>
      <c r="F41">
        <f t="shared" ca="1" si="8"/>
        <v>2758603.0050153355</v>
      </c>
    </row>
    <row r="42" spans="1:6" x14ac:dyDescent="0.2">
      <c r="A42">
        <f t="shared" si="6"/>
        <v>670347695.28792739</v>
      </c>
      <c r="B42">
        <f t="shared" si="4"/>
        <v>8</v>
      </c>
      <c r="E42">
        <f t="shared" ca="1" si="7"/>
        <v>3180473.7198155927</v>
      </c>
      <c r="F42">
        <f t="shared" ca="1" si="8"/>
        <v>2999165.0995591623</v>
      </c>
    </row>
    <row r="43" spans="1:6" x14ac:dyDescent="0.2">
      <c r="A43">
        <f t="shared" si="6"/>
        <v>787658541.96331465</v>
      </c>
      <c r="B43">
        <f t="shared" si="4"/>
        <v>8</v>
      </c>
      <c r="E43">
        <f t="shared" ca="1" si="7"/>
        <v>3503600.1101662428</v>
      </c>
      <c r="F43">
        <f t="shared" ca="1" si="8"/>
        <v>3260705.2475692178</v>
      </c>
    </row>
    <row r="44" spans="1:6" x14ac:dyDescent="0.2">
      <c r="A44">
        <f t="shared" si="6"/>
        <v>925498786.80689478</v>
      </c>
      <c r="B44">
        <f t="shared" si="4"/>
        <v>8</v>
      </c>
      <c r="E44">
        <f t="shared" ca="1" si="7"/>
        <v>3859555.1522647515</v>
      </c>
      <c r="F44">
        <f t="shared" ca="1" si="8"/>
        <v>3545052.8258975232</v>
      </c>
    </row>
    <row r="45" spans="1:6" x14ac:dyDescent="0.2">
      <c r="A45">
        <f t="shared" si="6"/>
        <v>1087461074.4981015</v>
      </c>
      <c r="B45">
        <f t="shared" si="4"/>
        <v>9</v>
      </c>
      <c r="E45">
        <f t="shared" ca="1" si="7"/>
        <v>3953544.119067024</v>
      </c>
      <c r="F45">
        <f t="shared" ca="1" si="8"/>
        <v>3953544.119067024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G6" workbookViewId="0">
      <selection activeCell="Q26" sqref="Q26:Q33"/>
    </sheetView>
  </sheetViews>
  <sheetFormatPr baseColWidth="10" defaultRowHeight="16" x14ac:dyDescent="0.2"/>
  <sheetData>
    <row r="1" spans="1:28" x14ac:dyDescent="0.2">
      <c r="A1" t="s">
        <v>22</v>
      </c>
      <c r="B1" t="s">
        <v>21</v>
      </c>
      <c r="C1" t="s">
        <v>23</v>
      </c>
    </row>
    <row r="2" spans="1:28" x14ac:dyDescent="0.2">
      <c r="C2" t="s">
        <v>23</v>
      </c>
      <c r="D2" t="s">
        <v>24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>
        <f>'delivery-costs-linepack-CY-line'!$G2+'delivery-costs-linepack-CY-line'!$H2*C$3+'delivery-costs-linepack-CY-line'!$I2*C$3^2</f>
        <v>-755399.97019656014</v>
      </c>
      <c r="D4">
        <f>'delivery-costs-linepack-CY-line'!$G2+'delivery-costs-linepack-CY-line'!$H2*D$3+'delivery-costs-linepack-CY-line'!$I2*D$3^2</f>
        <v>915575.23308599985</v>
      </c>
      <c r="E4">
        <f>'delivery-costs-linepack-CY-line'!$G2+'delivery-costs-linepack-CY-line'!$H2*E$3+'delivery-costs-linepack-CY-line'!$I2*E$3^2</f>
        <v>3007905.1723439996</v>
      </c>
      <c r="F4">
        <f>'delivery-costs-linepack-CY-line'!$G2+'delivery-costs-linepack-CY-line'!$H2*F$3+'delivery-costs-linepack-CY-line'!$I2*F$3^2</f>
        <v>7204601.5013760002</v>
      </c>
      <c r="G4">
        <f>'delivery-costs-linepack-CY-line'!$G2+'delivery-costs-linepack-CY-line'!$H2*G$3+'delivery-costs-linepack-CY-line'!$I2*G$3^2</f>
        <v>11417346.431096001</v>
      </c>
      <c r="H4">
        <f>'delivery-costs-linepack-CY-line'!$G2+'delivery-costs-linepack-CY-line'!$H2*H$3+'delivery-costs-linepack-CY-line'!$I2*H$3^2</f>
        <v>15646139.961503999</v>
      </c>
      <c r="I4">
        <f>'delivery-costs-linepack-CY-line'!$G2+'delivery-costs-linepack-CY-line'!$H2*I$3+'delivery-costs-linepack-CY-line'!$I2*I$3^2</f>
        <v>19890982.092599999</v>
      </c>
      <c r="J4">
        <f>'delivery-costs-linepack-CY-line'!$G2+'delivery-costs-linepack-CY-line'!$H2*J$3+'delivery-costs-linepack-CY-line'!$I2*J$3^2</f>
        <v>24151872.824383996</v>
      </c>
      <c r="K4">
        <f>'delivery-costs-linepack-CY-line'!$G2+'delivery-costs-linepack-CY-line'!$H2*K$3+'delivery-costs-linepack-CY-line'!$I2*K$3^2</f>
        <v>28428812.156855997</v>
      </c>
      <c r="L4">
        <f>'delivery-costs-linepack-CY-line'!$G2+'delivery-costs-linepack-CY-line'!$H2*L$3+'delivery-costs-linepack-CY-line'!$I2*L$3^2</f>
        <v>32721800.090015996</v>
      </c>
      <c r="M4">
        <f>'delivery-costs-linepack-CY-line'!$G2+'delivery-costs-linepack-CY-line'!$H2*M$3+'delivery-costs-linepack-CY-line'!$I2*M$3^2</f>
        <v>37030836.623863995</v>
      </c>
      <c r="N4">
        <f>'delivery-costs-linepack-CY-line'!$G2+'delivery-costs-linepack-CY-line'!$H2*N$3+'delivery-costs-linepack-CY-line'!$I2*N$3^2</f>
        <v>41355921.758400001</v>
      </c>
      <c r="O4">
        <f>'delivery-costs-linepack-CY-line'!$G2+'delivery-costs-linepack-CY-line'!$H2*O$3+'delivery-costs-linepack-CY-line'!$I2*O$3^2</f>
        <v>52238847.222750001</v>
      </c>
      <c r="P4">
        <f>'delivery-costs-linepack-CY-line'!$G2+'delivery-costs-linepack-CY-line'!$H2*P$3+'delivery-costs-linepack-CY-line'!$I2*P$3^2</f>
        <v>63222076.441399992</v>
      </c>
      <c r="Q4">
        <f>'delivery-costs-linepack-CY-line'!$G2+'delivery-costs-linepack-CY-line'!$H2*Q$3+'delivery-costs-linepack-CY-line'!$I2*Q$3^2</f>
        <v>74305609.414350003</v>
      </c>
      <c r="R4">
        <f>'delivery-costs-linepack-CY-line'!$G2+'delivery-costs-linepack-CY-line'!$H2*R$3+'delivery-costs-linepack-CY-line'!$I2*R$3^2</f>
        <v>85489446.141600013</v>
      </c>
      <c r="S4">
        <f>'delivery-costs-linepack-CY-line'!$G2+'delivery-costs-linepack-CY-line'!$H2*S$3+'delivery-costs-linepack-CY-line'!$I2*S$3^2</f>
        <v>96773586.623150006</v>
      </c>
      <c r="T4">
        <f>'delivery-costs-linepack-CY-line'!$G2+'delivery-costs-linepack-CY-line'!$H2*T$3+'delivery-costs-linepack-CY-line'!$I2*T$3^2</f>
        <v>108158030.85900001</v>
      </c>
      <c r="U4">
        <f>'delivery-costs-linepack-CY-line'!$G2+'delivery-costs-linepack-CY-line'!$H2*U$3+'delivery-costs-linepack-CY-line'!$I2*U$3^2</f>
        <v>119642778.84915</v>
      </c>
      <c r="V4">
        <f>'delivery-costs-linepack-CY-line'!$G2+'delivery-costs-linepack-CY-line'!$H2*V$3+'delivery-costs-linepack-CY-line'!$I2*V$3^2</f>
        <v>131227830.59359999</v>
      </c>
      <c r="W4">
        <f>'delivery-costs-linepack-CY-line'!$G2+'delivery-costs-linepack-CY-line'!$H2*W$3+'delivery-costs-linepack-CY-line'!$I2*W$3^2</f>
        <v>142913186.09235001</v>
      </c>
      <c r="X4">
        <f>'delivery-costs-linepack-CY-line'!$G2+'delivery-costs-linepack-CY-line'!$H2*X$3+'delivery-costs-linepack-CY-line'!$I2*X$3^2</f>
        <v>154698845.34540001</v>
      </c>
      <c r="Y4">
        <f>'delivery-costs-linepack-CY-line'!$G2+'delivery-costs-linepack-CY-line'!$H2*Y$3+'delivery-costs-linepack-CY-line'!$I2*Y$3^2</f>
        <v>166584808.35274997</v>
      </c>
      <c r="Z4">
        <f>'delivery-costs-linepack-CY-line'!$G2+'delivery-costs-linepack-CY-line'!$H2*Z$3+'delivery-costs-linepack-CY-line'!$I2*Z$3^2</f>
        <v>178571075.1144</v>
      </c>
    </row>
    <row r="5" spans="1:28" x14ac:dyDescent="0.2">
      <c r="A5">
        <v>1844710</v>
      </c>
      <c r="B5">
        <f t="shared" ref="B5:B11" si="0">A5/365000</f>
        <v>5.0540000000000003</v>
      </c>
      <c r="C5">
        <f>'delivery-costs-linepack-CY-line'!$G3+'delivery-costs-linepack-CY-line'!$H3*C$3+'delivery-costs-linepack-CY-line'!$I3*C$3^2</f>
        <v>-931807.63102020009</v>
      </c>
      <c r="D5">
        <f>'delivery-costs-linepack-CY-line'!$G3+'delivery-costs-linepack-CY-line'!$H3*D$3+'delivery-costs-linepack-CY-line'!$I3*D$3^2</f>
        <v>885741.00049500004</v>
      </c>
      <c r="E5">
        <f>'delivery-costs-linepack-CY-line'!$G3+'delivery-costs-linepack-CY-line'!$H3*E$3+'delivery-costs-linepack-CY-line'!$I3*E$3^2</f>
        <v>3162202.5829799999</v>
      </c>
      <c r="F5">
        <f>'delivery-costs-linepack-CY-line'!$G3+'delivery-costs-linepack-CY-line'!$H3*F$3+'delivery-costs-linepack-CY-line'!$I3*F$3^2</f>
        <v>7730211.7249199999</v>
      </c>
      <c r="G5">
        <f>'delivery-costs-linepack-CY-line'!$G3+'delivery-costs-linepack-CY-line'!$H3*G$3+'delivery-costs-linepack-CY-line'!$I3*G$3^2</f>
        <v>12318335.502819998</v>
      </c>
      <c r="H5">
        <f>'delivery-costs-linepack-CY-line'!$G3+'delivery-costs-linepack-CY-line'!$H3*H$3+'delivery-costs-linepack-CY-line'!$I3*H$3^2</f>
        <v>16926573.916680001</v>
      </c>
      <c r="I5">
        <f>'delivery-costs-linepack-CY-line'!$G3+'delivery-costs-linepack-CY-line'!$H3*I$3+'delivery-costs-linepack-CY-line'!$I3*I$3^2</f>
        <v>21554926.966499995</v>
      </c>
      <c r="J5">
        <f>'delivery-costs-linepack-CY-line'!$G3+'delivery-costs-linepack-CY-line'!$H3*J$3+'delivery-costs-linepack-CY-line'!$I3*J$3^2</f>
        <v>26203394.652279999</v>
      </c>
      <c r="K5">
        <f>'delivery-costs-linepack-CY-line'!$G3+'delivery-costs-linepack-CY-line'!$H3*K$3+'delivery-costs-linepack-CY-line'!$I3*K$3^2</f>
        <v>30871976.974020001</v>
      </c>
      <c r="L5">
        <f>'delivery-costs-linepack-CY-line'!$G3+'delivery-costs-linepack-CY-line'!$H3*L$3+'delivery-costs-linepack-CY-line'!$I3*L$3^2</f>
        <v>35560673.931720003</v>
      </c>
      <c r="M5">
        <f>'delivery-costs-linepack-CY-line'!$G3+'delivery-costs-linepack-CY-line'!$H3*M$3+'delivery-costs-linepack-CY-line'!$I3*M$3^2</f>
        <v>40269485.525379993</v>
      </c>
      <c r="N5">
        <f>'delivery-costs-linepack-CY-line'!$G3+'delivery-costs-linepack-CY-line'!$H3*N$3+'delivery-costs-linepack-CY-line'!$I3*N$3^2</f>
        <v>44998411.754999995</v>
      </c>
      <c r="O5">
        <f>'delivery-costs-linepack-CY-line'!$G3+'delivery-costs-linepack-CY-line'!$H3*O$3+'delivery-costs-linepack-CY-line'!$I3*O$3^2</f>
        <v>56908728.861374997</v>
      </c>
      <c r="P5">
        <f>'delivery-costs-linepack-CY-line'!$G3+'delivery-costs-linepack-CY-line'!$H3*P$3+'delivery-costs-linepack-CY-line'!$I3*P$3^2</f>
        <v>68944762.442499995</v>
      </c>
      <c r="Q5">
        <f>'delivery-costs-linepack-CY-line'!$G3+'delivery-costs-linepack-CY-line'!$H3*Q$3+'delivery-costs-linepack-CY-line'!$I3*Q$3^2</f>
        <v>81106512.498374999</v>
      </c>
      <c r="R5">
        <f>'delivery-costs-linepack-CY-line'!$G3+'delivery-costs-linepack-CY-line'!$H3*R$3+'delivery-costs-linepack-CY-line'!$I3*R$3^2</f>
        <v>93393979.028999999</v>
      </c>
      <c r="S5">
        <f>'delivery-costs-linepack-CY-line'!$G3+'delivery-costs-linepack-CY-line'!$H3*S$3+'delivery-costs-linepack-CY-line'!$I3*S$3^2</f>
        <v>105807162.034375</v>
      </c>
      <c r="T5">
        <f>'delivery-costs-linepack-CY-line'!$G3+'delivery-costs-linepack-CY-line'!$H3*T$3+'delivery-costs-linepack-CY-line'!$I3*T$3^2</f>
        <v>118346061.51449999</v>
      </c>
      <c r="U5">
        <f>'delivery-costs-linepack-CY-line'!$G3+'delivery-costs-linepack-CY-line'!$H3*U$3+'delivery-costs-linepack-CY-line'!$I3*U$3^2</f>
        <v>131010677.469375</v>
      </c>
      <c r="V5">
        <f>'delivery-costs-linepack-CY-line'!$G3+'delivery-costs-linepack-CY-line'!$H3*V$3+'delivery-costs-linepack-CY-line'!$I3*V$3^2</f>
        <v>143801009.89899999</v>
      </c>
      <c r="W5">
        <f>'delivery-costs-linepack-CY-line'!$G3+'delivery-costs-linepack-CY-line'!$H3*W$3+'delivery-costs-linepack-CY-line'!$I3*W$3^2</f>
        <v>156717058.80337498</v>
      </c>
      <c r="X5">
        <f>'delivery-costs-linepack-CY-line'!$G3+'delivery-costs-linepack-CY-line'!$H3*X$3+'delivery-costs-linepack-CY-line'!$I3*X$3^2</f>
        <v>169758824.18249997</v>
      </c>
      <c r="Y5">
        <f>'delivery-costs-linepack-CY-line'!$G3+'delivery-costs-linepack-CY-line'!$H3*Y$3+'delivery-costs-linepack-CY-line'!$I3*Y$3^2</f>
        <v>182926306.03637499</v>
      </c>
      <c r="Z5">
        <f>'delivery-costs-linepack-CY-line'!$G3+'delivery-costs-linepack-CY-line'!$H3*Z$3+'delivery-costs-linepack-CY-line'!$I3*Z$3^2</f>
        <v>196219504.36499998</v>
      </c>
    </row>
    <row r="6" spans="1:28" x14ac:dyDescent="0.2">
      <c r="A6">
        <v>3275875</v>
      </c>
      <c r="B6">
        <f t="shared" si="0"/>
        <v>8.9749999999999996</v>
      </c>
      <c r="C6">
        <f>'delivery-costs-linepack-CY-line'!$G4+'delivery-costs-linepack-CY-line'!$H4*C$3+'delivery-costs-linepack-CY-line'!$I4*C$3^2</f>
        <v>-1132932.5907189001</v>
      </c>
      <c r="D6">
        <f>'delivery-costs-linepack-CY-line'!$G4+'delivery-costs-linepack-CY-line'!$H4*D$3+'delivery-costs-linepack-CY-line'!$I4*D$3^2</f>
        <v>870530.35002749984</v>
      </c>
      <c r="E6">
        <f>'delivery-costs-linepack-CY-line'!$G4+'delivery-costs-linepack-CY-line'!$H4*E$3+'delivery-costs-linepack-CY-line'!$I4*E$3^2</f>
        <v>3380525.0381099996</v>
      </c>
      <c r="F6">
        <f>'delivery-costs-linepack-CY-line'!$G4+'delivery-costs-linepack-CY-line'!$H4*F$3+'delivery-costs-linepack-CY-line'!$I4*F$3^2</f>
        <v>8419401.121439999</v>
      </c>
      <c r="G6">
        <f>'delivery-costs-linepack-CY-line'!$G4+'delivery-costs-linepack-CY-line'!$H4*G$3+'delivery-costs-linepack-CY-line'!$I4*G$3^2</f>
        <v>13483459.48099</v>
      </c>
      <c r="H6">
        <f>'delivery-costs-linepack-CY-line'!$G4+'delivery-costs-linepack-CY-line'!$H4*H$3+'delivery-costs-linepack-CY-line'!$I4*H$3^2</f>
        <v>18572700.116759997</v>
      </c>
      <c r="I6">
        <f>'delivery-costs-linepack-CY-line'!$G4+'delivery-costs-linepack-CY-line'!$H4*I$3+'delivery-costs-linepack-CY-line'!$I4*I$3^2</f>
        <v>23687123.028749999</v>
      </c>
      <c r="J6">
        <f>'delivery-costs-linepack-CY-line'!$G4+'delivery-costs-linepack-CY-line'!$H4*J$3+'delivery-costs-linepack-CY-line'!$I4*J$3^2</f>
        <v>28826728.216959998</v>
      </c>
      <c r="K6">
        <f>'delivery-costs-linepack-CY-line'!$G4+'delivery-costs-linepack-CY-line'!$H4*K$3+'delivery-costs-linepack-CY-line'!$I4*K$3^2</f>
        <v>33991515.681389995</v>
      </c>
      <c r="L6">
        <f>'delivery-costs-linepack-CY-line'!$G4+'delivery-costs-linepack-CY-line'!$H4*L$3+'delivery-costs-linepack-CY-line'!$I4*L$3^2</f>
        <v>39181485.422040001</v>
      </c>
      <c r="M6">
        <f>'delivery-costs-linepack-CY-line'!$G4+'delivery-costs-linepack-CY-line'!$H4*M$3+'delivery-costs-linepack-CY-line'!$I4*M$3^2</f>
        <v>44396637.43891</v>
      </c>
      <c r="N6">
        <f>'delivery-costs-linepack-CY-line'!$G4+'delivery-costs-linepack-CY-line'!$H4*N$3+'delivery-costs-linepack-CY-line'!$I4*N$3^2</f>
        <v>49636971.731999993</v>
      </c>
      <c r="O6">
        <f>'delivery-costs-linepack-CY-line'!$G4+'delivery-costs-linepack-CY-line'!$H4*O$3+'delivery-costs-linepack-CY-line'!$I4*O$3^2</f>
        <v>62847979.923187494</v>
      </c>
      <c r="P6">
        <f>'delivery-costs-linepack-CY-line'!$G4+'delivery-costs-linepack-CY-line'!$H4*P$3+'delivery-costs-linepack-CY-line'!$I4*P$3^2</f>
        <v>76216377.340750009</v>
      </c>
      <c r="Q6">
        <f>'delivery-costs-linepack-CY-line'!$G4+'delivery-costs-linepack-CY-line'!$H4*Q$3+'delivery-costs-linepack-CY-line'!$I4*Q$3^2</f>
        <v>89742163.984687507</v>
      </c>
      <c r="R6">
        <f>'delivery-costs-linepack-CY-line'!$G4+'delivery-costs-linepack-CY-line'!$H4*R$3+'delivery-costs-linepack-CY-line'!$I4*R$3^2</f>
        <v>103425339.855</v>
      </c>
      <c r="S6">
        <f>'delivery-costs-linepack-CY-line'!$G4+'delivery-costs-linepack-CY-line'!$H4*S$3+'delivery-costs-linepack-CY-line'!$I4*S$3^2</f>
        <v>117265904.9516875</v>
      </c>
      <c r="T6">
        <f>'delivery-costs-linepack-CY-line'!$G4+'delivery-costs-linepack-CY-line'!$H4*T$3+'delivery-costs-linepack-CY-line'!$I4*T$3^2</f>
        <v>131263859.27474999</v>
      </c>
      <c r="U6">
        <f>'delivery-costs-linepack-CY-line'!$G4+'delivery-costs-linepack-CY-line'!$H4*U$3+'delivery-costs-linepack-CY-line'!$I4*U$3^2</f>
        <v>145419202.82418752</v>
      </c>
      <c r="V6">
        <f>'delivery-costs-linepack-CY-line'!$G4+'delivery-costs-linepack-CY-line'!$H4*V$3+'delivery-costs-linepack-CY-line'!$I4*V$3^2</f>
        <v>159731935.59999999</v>
      </c>
      <c r="W6">
        <f>'delivery-costs-linepack-CY-line'!$G4+'delivery-costs-linepack-CY-line'!$H4*W$3+'delivery-costs-linepack-CY-line'!$I4*W$3^2</f>
        <v>174202057.60218751</v>
      </c>
      <c r="X6">
        <f>'delivery-costs-linepack-CY-line'!$G4+'delivery-costs-linepack-CY-line'!$H4*X$3+'delivery-costs-linepack-CY-line'!$I4*X$3^2</f>
        <v>188829568.83074999</v>
      </c>
      <c r="Y6">
        <f>'delivery-costs-linepack-CY-line'!$G4+'delivery-costs-linepack-CY-line'!$H4*Y$3+'delivery-costs-linepack-CY-line'!$I4*Y$3^2</f>
        <v>203614469.28568751</v>
      </c>
      <c r="Z6">
        <f>'delivery-costs-linepack-CY-line'!$G4+'delivery-costs-linepack-CY-line'!$H4*Z$3+'delivery-costs-linepack-CY-line'!$I4*Z$3^2</f>
        <v>218556758.96700001</v>
      </c>
    </row>
    <row r="7" spans="1:28" x14ac:dyDescent="0.2">
      <c r="A7">
        <v>10343370</v>
      </c>
      <c r="B7">
        <f t="shared" si="0"/>
        <v>28.338000000000001</v>
      </c>
      <c r="C7">
        <f>'delivery-costs-linepack-CY-line'!$G5+'delivery-costs-linepack-CY-line'!$H5*C$3+'delivery-costs-linepack-CY-line'!$I5*C$3^2</f>
        <v>-1447945.4002607998</v>
      </c>
      <c r="D7">
        <f>'delivery-costs-linepack-CY-line'!$G5+'delivery-costs-linepack-CY-line'!$H5*D$3+'delivery-costs-linepack-CY-line'!$I5*D$3^2</f>
        <v>1085159.4574800006</v>
      </c>
      <c r="E7">
        <f>'delivery-costs-linepack-CY-line'!$G5+'delivery-costs-linepack-CY-line'!$H5*E$3+'delivery-costs-linepack-CY-line'!$I5*E$3^2</f>
        <v>4260650.2189200008</v>
      </c>
      <c r="F7">
        <f>'delivery-costs-linepack-CY-line'!$G5+'delivery-costs-linepack-CY-line'!$H5*F$3+'delivery-costs-linepack-CY-line'!$I5*F$3^2</f>
        <v>10641997.372680003</v>
      </c>
      <c r="G7">
        <f>'delivery-costs-linepack-CY-line'!$G5+'delivery-costs-linepack-CY-line'!$H5*G$3+'delivery-costs-linepack-CY-line'!$I5*G$3^2</f>
        <v>17063832.034280002</v>
      </c>
      <c r="H7">
        <f>'delivery-costs-linepack-CY-line'!$G5+'delivery-costs-linepack-CY-line'!$H5*H$3+'delivery-costs-linepack-CY-line'!$I5*H$3^2</f>
        <v>23526154.203720003</v>
      </c>
      <c r="I7">
        <f>'delivery-costs-linepack-CY-line'!$G5+'delivery-costs-linepack-CY-line'!$H5*I$3+'delivery-costs-linepack-CY-line'!$I5*I$3^2</f>
        <v>30028963.881000001</v>
      </c>
      <c r="J7">
        <f>'delivery-costs-linepack-CY-line'!$G5+'delivery-costs-linepack-CY-line'!$H5*J$3+'delivery-costs-linepack-CY-line'!$I5*J$3^2</f>
        <v>36572261.066120006</v>
      </c>
      <c r="K7">
        <f>'delivery-costs-linepack-CY-line'!$G5+'delivery-costs-linepack-CY-line'!$H5*K$3+'delivery-costs-linepack-CY-line'!$I5*K$3^2</f>
        <v>43156045.75908</v>
      </c>
      <c r="L7">
        <f>'delivery-costs-linepack-CY-line'!$G5+'delivery-costs-linepack-CY-line'!$H5*L$3+'delivery-costs-linepack-CY-line'!$I5*L$3^2</f>
        <v>49780317.959880009</v>
      </c>
      <c r="M7">
        <f>'delivery-costs-linepack-CY-line'!$G5+'delivery-costs-linepack-CY-line'!$H5*M$3+'delivery-costs-linepack-CY-line'!$I5*M$3^2</f>
        <v>56445077.668520004</v>
      </c>
      <c r="N7">
        <f>'delivery-costs-linepack-CY-line'!$G5+'delivery-costs-linepack-CY-line'!$H5*N$3+'delivery-costs-linepack-CY-line'!$I5*N$3^2</f>
        <v>63150324.884999998</v>
      </c>
      <c r="O7">
        <f>'delivery-costs-linepack-CY-line'!$G5+'delivery-costs-linepack-CY-line'!$H5*O$3+'delivery-costs-linepack-CY-line'!$I5*O$3^2</f>
        <v>80090575.773000002</v>
      </c>
      <c r="P7">
        <f>'delivery-costs-linepack-CY-line'!$G5+'delivery-costs-linepack-CY-line'!$H5*P$3+'delivery-costs-linepack-CY-line'!$I5*P$3^2</f>
        <v>97283873.585000008</v>
      </c>
      <c r="Q7">
        <f>'delivery-costs-linepack-CY-line'!$G5+'delivery-costs-linepack-CY-line'!$H5*Q$3+'delivery-costs-linepack-CY-line'!$I5*Q$3^2</f>
        <v>114730218.32100001</v>
      </c>
      <c r="R7">
        <f>'delivery-costs-linepack-CY-line'!$G5+'delivery-costs-linepack-CY-line'!$H5*R$3+'delivery-costs-linepack-CY-line'!$I5*R$3^2</f>
        <v>132429609.98100001</v>
      </c>
      <c r="S7">
        <f>'delivery-costs-linepack-CY-line'!$G5+'delivery-costs-linepack-CY-line'!$H5*S$3+'delivery-costs-linepack-CY-line'!$I5*S$3^2</f>
        <v>150382048.56500003</v>
      </c>
      <c r="T7">
        <f>'delivery-costs-linepack-CY-line'!$G5+'delivery-costs-linepack-CY-line'!$H5*T$3+'delivery-costs-linepack-CY-line'!$I5*T$3^2</f>
        <v>168587534.07300001</v>
      </c>
      <c r="U7">
        <f>'delivery-costs-linepack-CY-line'!$G5+'delivery-costs-linepack-CY-line'!$H5*U$3+'delivery-costs-linepack-CY-line'!$I5*U$3^2</f>
        <v>187046066.50500003</v>
      </c>
      <c r="V7">
        <f>'delivery-costs-linepack-CY-line'!$G5+'delivery-costs-linepack-CY-line'!$H5*V$3+'delivery-costs-linepack-CY-line'!$I5*V$3^2</f>
        <v>205757645.86100003</v>
      </c>
      <c r="W7">
        <f>'delivery-costs-linepack-CY-line'!$G5+'delivery-costs-linepack-CY-line'!$H5*W$3+'delivery-costs-linepack-CY-line'!$I5*W$3^2</f>
        <v>224722272.14100003</v>
      </c>
      <c r="X7">
        <f>'delivery-costs-linepack-CY-line'!$G5+'delivery-costs-linepack-CY-line'!$H5*X$3+'delivery-costs-linepack-CY-line'!$I5*X$3^2</f>
        <v>243939945.34500003</v>
      </c>
      <c r="Y7">
        <f>'delivery-costs-linepack-CY-line'!$G5+'delivery-costs-linepack-CY-line'!$H5*Y$3+'delivery-costs-linepack-CY-line'!$I5*Y$3^2</f>
        <v>263410665.47300002</v>
      </c>
      <c r="Z7">
        <f>'delivery-costs-linepack-CY-line'!$G5+'delivery-costs-linepack-CY-line'!$H5*Z$3+'delivery-costs-linepack-CY-line'!$I5*Z$3^2</f>
        <v>283134432.52500004</v>
      </c>
    </row>
    <row r="8" spans="1:28" x14ac:dyDescent="0.2">
      <c r="A8">
        <v>32679180</v>
      </c>
      <c r="B8">
        <f t="shared" si="0"/>
        <v>89.531999999999996</v>
      </c>
      <c r="C8">
        <f>'delivery-costs-linepack-CY-line'!$G6+'delivery-costs-linepack-CY-line'!$H6*C$3+'delivery-costs-linepack-CY-line'!$I6*C$3^2</f>
        <v>-1401506.3709159</v>
      </c>
      <c r="D8">
        <f>'delivery-costs-linepack-CY-line'!$G6+'delivery-costs-linepack-CY-line'!$H6*D$3+'delivery-costs-linepack-CY-line'!$I6*D$3^2</f>
        <v>1997007.6511025005</v>
      </c>
      <c r="E8">
        <f>'delivery-costs-linepack-CY-line'!$G6+'delivery-costs-linepack-CY-line'!$H6*E$3+'delivery-costs-linepack-CY-line'!$I6*E$3^2</f>
        <v>6260724.547410001</v>
      </c>
      <c r="F8">
        <f>'delivery-costs-linepack-CY-line'!$G6+'delivery-costs-linepack-CY-line'!$H6*F$3+'delivery-costs-linepack-CY-line'!$I6*F$3^2</f>
        <v>14840072.902640002</v>
      </c>
      <c r="G8">
        <f>'delivery-costs-linepack-CY-line'!$G6+'delivery-costs-linepack-CY-line'!$H6*G$3+'delivery-costs-linepack-CY-line'!$I6*G$3^2</f>
        <v>23488640.674689997</v>
      </c>
      <c r="H8">
        <f>'delivery-costs-linepack-CY-line'!$G6+'delivery-costs-linepack-CY-line'!$H6*H$3+'delivery-costs-linepack-CY-line'!$I6*H$3^2</f>
        <v>32206427.863560002</v>
      </c>
      <c r="I8">
        <f>'delivery-costs-linepack-CY-line'!$G6+'delivery-costs-linepack-CY-line'!$H6*I$3+'delivery-costs-linepack-CY-line'!$I6*I$3^2</f>
        <v>40993434.469249994</v>
      </c>
      <c r="J8">
        <f>'delivery-costs-linepack-CY-line'!$G6+'delivery-costs-linepack-CY-line'!$H6*J$3+'delivery-costs-linepack-CY-line'!$I6*J$3^2</f>
        <v>49849660.491759993</v>
      </c>
      <c r="K8">
        <f>'delivery-costs-linepack-CY-line'!$G6+'delivery-costs-linepack-CY-line'!$H6*K$3+'delivery-costs-linepack-CY-line'!$I6*K$3^2</f>
        <v>58775105.931089997</v>
      </c>
      <c r="L8">
        <f>'delivery-costs-linepack-CY-line'!$G6+'delivery-costs-linepack-CY-line'!$H6*L$3+'delivery-costs-linepack-CY-line'!$I6*L$3^2</f>
        <v>67769770.787239999</v>
      </c>
      <c r="M8">
        <f>'delivery-costs-linepack-CY-line'!$G6+'delivery-costs-linepack-CY-line'!$H6*M$3+'delivery-costs-linepack-CY-line'!$I6*M$3^2</f>
        <v>76833655.06020999</v>
      </c>
      <c r="N8">
        <f>'delivery-costs-linepack-CY-line'!$G6+'delivery-costs-linepack-CY-line'!$H6*N$3+'delivery-costs-linepack-CY-line'!$I6*N$3^2</f>
        <v>85966758.75</v>
      </c>
      <c r="O8">
        <f>'delivery-costs-linepack-CY-line'!$G6+'delivery-costs-linepack-CY-line'!$H6*O$3+'delivery-costs-linepack-CY-line'!$I6*O$3^2</f>
        <v>109102352.9230625</v>
      </c>
      <c r="P8">
        <f>'delivery-costs-linepack-CY-line'!$G6+'delivery-costs-linepack-CY-line'!$H6*P$3+'delivery-costs-linepack-CY-line'!$I6*P$3^2</f>
        <v>132670568.45124999</v>
      </c>
      <c r="Q8">
        <f>'delivery-costs-linepack-CY-line'!$G6+'delivery-costs-linepack-CY-line'!$H6*Q$3+'delivery-costs-linepack-CY-line'!$I6*Q$3^2</f>
        <v>156671405.33456251</v>
      </c>
      <c r="R8">
        <f>'delivery-costs-linepack-CY-line'!$G6+'delivery-costs-linepack-CY-line'!$H6*R$3+'delivery-costs-linepack-CY-line'!$I6*R$3^2</f>
        <v>181104863.57299998</v>
      </c>
      <c r="S8">
        <f>'delivery-costs-linepack-CY-line'!$G6+'delivery-costs-linepack-CY-line'!$H6*S$3+'delivery-costs-linepack-CY-line'!$I6*S$3^2</f>
        <v>205970943.16656247</v>
      </c>
      <c r="T8">
        <f>'delivery-costs-linepack-CY-line'!$G6+'delivery-costs-linepack-CY-line'!$H6*T$3+'delivery-costs-linepack-CY-line'!$I6*T$3^2</f>
        <v>231269644.11524999</v>
      </c>
      <c r="U8">
        <f>'delivery-costs-linepack-CY-line'!$G6+'delivery-costs-linepack-CY-line'!$H6*U$3+'delivery-costs-linepack-CY-line'!$I6*U$3^2</f>
        <v>257000966.4190625</v>
      </c>
      <c r="V8">
        <f>'delivery-costs-linepack-CY-line'!$G6+'delivery-costs-linepack-CY-line'!$H6*V$3+'delivery-costs-linepack-CY-line'!$I6*V$3^2</f>
        <v>283164910.07799995</v>
      </c>
      <c r="W8">
        <f>'delivery-costs-linepack-CY-line'!$G6+'delivery-costs-linepack-CY-line'!$H6*W$3+'delivery-costs-linepack-CY-line'!$I6*W$3^2</f>
        <v>309761475.09206247</v>
      </c>
      <c r="X8">
        <f>'delivery-costs-linepack-CY-line'!$G6+'delivery-costs-linepack-CY-line'!$H6*X$3+'delivery-costs-linepack-CY-line'!$I6*X$3^2</f>
        <v>336790661.46125007</v>
      </c>
      <c r="Y8">
        <f>'delivery-costs-linepack-CY-line'!$G6+'delivery-costs-linepack-CY-line'!$H6*Y$3+'delivery-costs-linepack-CY-line'!$I6*Y$3^2</f>
        <v>364252469.18556255</v>
      </c>
      <c r="Z8">
        <f>'delivery-costs-linepack-CY-line'!$G6+'delivery-costs-linepack-CY-line'!$H6*Z$3+'delivery-costs-linepack-CY-line'!$I6*Z$3^2</f>
        <v>392146898.26499999</v>
      </c>
    </row>
    <row r="9" spans="1:28" x14ac:dyDescent="0.2">
      <c r="A9">
        <v>103269815</v>
      </c>
      <c r="B9">
        <f t="shared" si="0"/>
        <v>282.93099999999998</v>
      </c>
      <c r="C9">
        <f>'delivery-costs-linepack-CY-line'!$G7+'delivery-costs-linepack-CY-line'!$H7*C$3+'delivery-costs-linepack-CY-line'!$I7*C$3^2</f>
        <v>666453.08756450005</v>
      </c>
      <c r="D9">
        <f>'delivery-costs-linepack-CY-line'!$G7+'delivery-costs-linepack-CY-line'!$H7*D$3+'delivery-costs-linepack-CY-line'!$I7*D$3^2</f>
        <v>5516962.6891125003</v>
      </c>
      <c r="E9">
        <f>'delivery-costs-linepack-CY-line'!$G7+'delivery-costs-linepack-CY-line'!$H7*E$3+'delivery-costs-linepack-CY-line'!$I7*E$3^2</f>
        <v>11607311.756449999</v>
      </c>
      <c r="F9">
        <f>'delivery-costs-linepack-CY-line'!$G7+'delivery-costs-linepack-CY-line'!$H7*F$3+'delivery-costs-linepack-CY-line'!$I7*F$3^2</f>
        <v>23878716.775800001</v>
      </c>
      <c r="G9">
        <f>'delivery-costs-linepack-CY-line'!$G7+'delivery-costs-linepack-CY-line'!$H7*G$3+'delivery-costs-linepack-CY-line'!$I7*G$3^2</f>
        <v>36271064.308049999</v>
      </c>
      <c r="H9">
        <f>'delivery-costs-linepack-CY-line'!$G7+'delivery-costs-linepack-CY-line'!$H7*H$3+'delivery-costs-linepack-CY-line'!$I7*H$3^2</f>
        <v>48784354.353200004</v>
      </c>
      <c r="I9">
        <f>'delivery-costs-linepack-CY-line'!$G7+'delivery-costs-linepack-CY-line'!$H7*I$3+'delivery-costs-linepack-CY-line'!$I7*I$3^2</f>
        <v>61418586.911250003</v>
      </c>
      <c r="J9">
        <f>'delivery-costs-linepack-CY-line'!$G7+'delivery-costs-linepack-CY-line'!$H7*J$3+'delivery-costs-linepack-CY-line'!$I7*J$3^2</f>
        <v>74173761.982199997</v>
      </c>
      <c r="K9">
        <f>'delivery-costs-linepack-CY-line'!$G7+'delivery-costs-linepack-CY-line'!$H7*K$3+'delivery-costs-linepack-CY-line'!$I7*K$3^2</f>
        <v>87049879.566049993</v>
      </c>
      <c r="L9">
        <f>'delivery-costs-linepack-CY-line'!$G7+'delivery-costs-linepack-CY-line'!$H7*L$3+'delivery-costs-linepack-CY-line'!$I7*L$3^2</f>
        <v>100046939.6628</v>
      </c>
      <c r="M9">
        <f>'delivery-costs-linepack-CY-line'!$G7+'delivery-costs-linepack-CY-line'!$H7*M$3+'delivery-costs-linepack-CY-line'!$I7*M$3^2</f>
        <v>113164942.27245</v>
      </c>
      <c r="N9">
        <f>'delivery-costs-linepack-CY-line'!$G7+'delivery-costs-linepack-CY-line'!$H7*N$3+'delivery-costs-linepack-CY-line'!$I7*N$3^2</f>
        <v>126403887.395</v>
      </c>
      <c r="O9">
        <f>'delivery-costs-linepack-CY-line'!$G7+'delivery-costs-linepack-CY-line'!$H7*O$3+'delivery-costs-linepack-CY-line'!$I7*O$3^2</f>
        <v>160030373.6953125</v>
      </c>
      <c r="P9">
        <f>'delivery-costs-linepack-CY-line'!$G7+'delivery-costs-linepack-CY-line'!$H7*P$3+'delivery-costs-linepack-CY-line'!$I7*P$3^2</f>
        <v>194412750.70124999</v>
      </c>
      <c r="Q9">
        <f>'delivery-costs-linepack-CY-line'!$G7+'delivery-costs-linepack-CY-line'!$H7*Q$3+'delivery-costs-linepack-CY-line'!$I7*Q$3^2</f>
        <v>229551018.4128125</v>
      </c>
      <c r="R9">
        <f>'delivery-costs-linepack-CY-line'!$G7+'delivery-costs-linepack-CY-line'!$H7*R$3+'delivery-costs-linepack-CY-line'!$I7*R$3^2</f>
        <v>265445176.82999998</v>
      </c>
      <c r="S9">
        <f>'delivery-costs-linepack-CY-line'!$G7+'delivery-costs-linepack-CY-line'!$H7*S$3+'delivery-costs-linepack-CY-line'!$I7*S$3^2</f>
        <v>302095225.95281249</v>
      </c>
      <c r="T9">
        <f>'delivery-costs-linepack-CY-line'!$G7+'delivery-costs-linepack-CY-line'!$H7*T$3+'delivery-costs-linepack-CY-line'!$I7*T$3^2</f>
        <v>339501165.78125</v>
      </c>
      <c r="U9">
        <f>'delivery-costs-linepack-CY-line'!$G7+'delivery-costs-linepack-CY-line'!$H7*U$3+'delivery-costs-linepack-CY-line'!$I7*U$3^2</f>
        <v>377662996.3153125</v>
      </c>
      <c r="V9">
        <f>'delivery-costs-linepack-CY-line'!$G7+'delivery-costs-linepack-CY-line'!$H7*V$3+'delivery-costs-linepack-CY-line'!$I7*V$3^2</f>
        <v>416580717.55500001</v>
      </c>
      <c r="W9">
        <f>'delivery-costs-linepack-CY-line'!$G7+'delivery-costs-linepack-CY-line'!$H7*W$3+'delivery-costs-linepack-CY-line'!$I7*W$3^2</f>
        <v>456254329.50031251</v>
      </c>
      <c r="X9">
        <f>'delivery-costs-linepack-CY-line'!$G7+'delivery-costs-linepack-CY-line'!$H7*X$3+'delivery-costs-linepack-CY-line'!$I7*X$3^2</f>
        <v>496683832.15125</v>
      </c>
      <c r="Y9">
        <f>'delivery-costs-linepack-CY-line'!$G7+'delivery-costs-linepack-CY-line'!$H7*Y$3+'delivery-costs-linepack-CY-line'!$I7*Y$3^2</f>
        <v>537869225.5078125</v>
      </c>
      <c r="Z9">
        <f>'delivery-costs-linepack-CY-line'!$G7+'delivery-costs-linepack-CY-line'!$H7*Z$3+'delivery-costs-linepack-CY-line'!$I7*Z$3^2</f>
        <v>579810509.56999993</v>
      </c>
    </row>
    <row r="10" spans="1:28" x14ac:dyDescent="0.2">
      <c r="A10">
        <v>326370955</v>
      </c>
      <c r="B10">
        <f t="shared" si="0"/>
        <v>894.16700000000003</v>
      </c>
      <c r="C10">
        <f>'delivery-costs-linepack-CY-line'!$G8+'delivery-costs-linepack-CY-line'!$H8*C$3+'delivery-costs-linepack-CY-line'!$I8*C$3^2</f>
        <v>8240703.4978139997</v>
      </c>
      <c r="D10">
        <f>'delivery-costs-linepack-CY-line'!$G8+'delivery-costs-linepack-CY-line'!$H8*D$3+'delivery-costs-linepack-CY-line'!$I8*D$3^2</f>
        <v>15587530.84935</v>
      </c>
      <c r="E10">
        <f>'delivery-costs-linepack-CY-line'!$G8+'delivery-costs-linepack-CY-line'!$H8*E$3+'delivery-costs-linepack-CY-line'!$I8*E$3^2</f>
        <v>24828258.9954</v>
      </c>
      <c r="F10">
        <f>'delivery-costs-linepack-CY-line'!$G8+'delivery-costs-linepack-CY-line'!$H8*F$3+'delivery-costs-linepack-CY-line'!$I8*F$3^2</f>
        <v>43500361.809599996</v>
      </c>
      <c r="G10">
        <f>'delivery-costs-linepack-CY-line'!$G8+'delivery-costs-linepack-CY-line'!$H8*G$3+'delivery-costs-linepack-CY-line'!$I8*G$3^2</f>
        <v>62426659.986600004</v>
      </c>
      <c r="H10">
        <f>'delivery-costs-linepack-CY-line'!$G8+'delivery-costs-linepack-CY-line'!$H8*H$3+'delivery-costs-linepack-CY-line'!$I8*H$3^2</f>
        <v>81607153.5264</v>
      </c>
      <c r="I10">
        <f>'delivery-costs-linepack-CY-line'!$G8+'delivery-costs-linepack-CY-line'!$H8*I$3+'delivery-costs-linepack-CY-line'!$I8*I$3^2</f>
        <v>101041842.42899999</v>
      </c>
      <c r="J10">
        <f>'delivery-costs-linepack-CY-line'!$G8+'delivery-costs-linepack-CY-line'!$H8*J$3+'delivery-costs-linepack-CY-line'!$I8*J$3^2</f>
        <v>120730726.69440001</v>
      </c>
      <c r="K10">
        <f>'delivery-costs-linepack-CY-line'!$G8+'delivery-costs-linepack-CY-line'!$H8*K$3+'delivery-costs-linepack-CY-line'!$I8*K$3^2</f>
        <v>140673806.32260001</v>
      </c>
      <c r="L10">
        <f>'delivery-costs-linepack-CY-line'!$G8+'delivery-costs-linepack-CY-line'!$H8*L$3+'delivery-costs-linepack-CY-line'!$I8*L$3^2</f>
        <v>160871081.3136</v>
      </c>
      <c r="M10">
        <f>'delivery-costs-linepack-CY-line'!$G8+'delivery-costs-linepack-CY-line'!$H8*M$3+'delivery-costs-linepack-CY-line'!$I8*M$3^2</f>
        <v>181322551.6674</v>
      </c>
      <c r="N10">
        <f>'delivery-costs-linepack-CY-line'!$G8+'delivery-costs-linepack-CY-line'!$H8*N$3+'delivery-costs-linepack-CY-line'!$I8*N$3^2</f>
        <v>202028217.384</v>
      </c>
      <c r="O10">
        <f>'delivery-costs-linepack-CY-line'!$G8+'delivery-costs-linepack-CY-line'!$H8*O$3+'delivery-costs-linepack-CY-line'!$I8*O$3^2</f>
        <v>254904486.38775</v>
      </c>
      <c r="P10">
        <f>'delivery-costs-linepack-CY-line'!$G8+'delivery-costs-linepack-CY-line'!$H8*P$3+'delivery-costs-linepack-CY-line'!$I8*P$3^2</f>
        <v>309369476.40899998</v>
      </c>
      <c r="Q10">
        <f>'delivery-costs-linepack-CY-line'!$G8+'delivery-costs-linepack-CY-line'!$H8*Q$3+'delivery-costs-linepack-CY-line'!$I8*Q$3^2</f>
        <v>365423187.44774991</v>
      </c>
      <c r="R10">
        <f>'delivery-costs-linepack-CY-line'!$G8+'delivery-costs-linepack-CY-line'!$H8*R$3+'delivery-costs-linepack-CY-line'!$I8*R$3^2</f>
        <v>423065619.50400001</v>
      </c>
      <c r="S10">
        <f>'delivery-costs-linepack-CY-line'!$G8+'delivery-costs-linepack-CY-line'!$H8*S$3+'delivery-costs-linepack-CY-line'!$I8*S$3^2</f>
        <v>482296772.57774997</v>
      </c>
      <c r="T10">
        <f>'delivery-costs-linepack-CY-line'!$G8+'delivery-costs-linepack-CY-line'!$H8*T$3+'delivery-costs-linepack-CY-line'!$I8*T$3^2</f>
        <v>543116646.66900003</v>
      </c>
      <c r="U10">
        <f>'delivery-costs-linepack-CY-line'!$G8+'delivery-costs-linepack-CY-line'!$H8*U$3+'delivery-costs-linepack-CY-line'!$I8*U$3^2</f>
        <v>605525241.77775002</v>
      </c>
      <c r="V10">
        <f>'delivery-costs-linepack-CY-line'!$G8+'delivery-costs-linepack-CY-line'!$H8*V$3+'delivery-costs-linepack-CY-line'!$I8*V$3^2</f>
        <v>669522557.90400004</v>
      </c>
      <c r="W10">
        <f>'delivery-costs-linepack-CY-line'!$G8+'delivery-costs-linepack-CY-line'!$H8*W$3+'delivery-costs-linepack-CY-line'!$I8*W$3^2</f>
        <v>735108595.04775</v>
      </c>
      <c r="X10">
        <f>'delivery-costs-linepack-CY-line'!$G8+'delivery-costs-linepack-CY-line'!$H8*X$3+'delivery-costs-linepack-CY-line'!$I8*X$3^2</f>
        <v>802283353.20899999</v>
      </c>
      <c r="Y10">
        <f>'delivery-costs-linepack-CY-line'!$G8+'delivery-costs-linepack-CY-line'!$H8*Y$3+'delivery-costs-linepack-CY-line'!$I8*Y$3^2</f>
        <v>871046832.38775003</v>
      </c>
      <c r="Z10">
        <f>'delivery-costs-linepack-CY-line'!$G8+'delivery-costs-linepack-CY-line'!$H8*Z$3+'delivery-costs-linepack-CY-line'!$I8*Z$3^2</f>
        <v>941399032.58399999</v>
      </c>
    </row>
    <row r="11" spans="1:28" x14ac:dyDescent="0.2">
      <c r="A11">
        <v>1031481240</v>
      </c>
      <c r="B11">
        <f t="shared" si="0"/>
        <v>2825.9760000000001</v>
      </c>
      <c r="C11">
        <f>'delivery-costs-linepack-CY-line'!$G9+'delivery-costs-linepack-CY-line'!$H9*C$3+'delivery-costs-linepack-CY-line'!$I9*C$3^2</f>
        <v>32209125.962577</v>
      </c>
      <c r="D11">
        <f>'delivery-costs-linepack-CY-line'!$G9+'delivery-costs-linepack-CY-line'!$H9*D$3+'delivery-costs-linepack-CY-line'!$I9*D$3^2</f>
        <v>44029979.944425002</v>
      </c>
      <c r="E11">
        <f>'delivery-costs-linepack-CY-line'!$G9+'delivery-costs-linepack-CY-line'!$H9*E$3+'delivery-costs-linepack-CY-line'!$I9*E$3^2</f>
        <v>58989691.547700003</v>
      </c>
      <c r="F11">
        <f>'delivery-costs-linepack-CY-line'!$G9+'delivery-costs-linepack-CY-line'!$H9*F$3+'delivery-costs-linepack-CY-line'!$I9*F$3^2</f>
        <v>89521261.840800002</v>
      </c>
      <c r="G11">
        <f>'delivery-costs-linepack-CY-line'!$G9+'delivery-costs-linepack-CY-line'!$H9*G$3+'delivery-costs-linepack-CY-line'!$I9*G$3^2</f>
        <v>120869028.2493</v>
      </c>
      <c r="H11">
        <f>'delivery-costs-linepack-CY-line'!$G9+'delivery-costs-linepack-CY-line'!$H9*H$3+'delivery-costs-linepack-CY-line'!$I9*H$3^2</f>
        <v>153032990.77320001</v>
      </c>
      <c r="I11">
        <f>'delivery-costs-linepack-CY-line'!$G9+'delivery-costs-linepack-CY-line'!$H9*I$3+'delivery-costs-linepack-CY-line'!$I9*I$3^2</f>
        <v>186013149.41250002</v>
      </c>
      <c r="J11">
        <f>'delivery-costs-linepack-CY-line'!$G9+'delivery-costs-linepack-CY-line'!$H9*J$3+'delivery-costs-linepack-CY-line'!$I9*J$3^2</f>
        <v>219809504.1672</v>
      </c>
      <c r="K11">
        <f>'delivery-costs-linepack-CY-line'!$G9+'delivery-costs-linepack-CY-line'!$H9*K$3+'delivery-costs-linepack-CY-line'!$I9*K$3^2</f>
        <v>254422055.03730002</v>
      </c>
      <c r="L11">
        <f>'delivery-costs-linepack-CY-line'!$G9+'delivery-costs-linepack-CY-line'!$H9*L$3+'delivery-costs-linepack-CY-line'!$I9*L$3^2</f>
        <v>289850802.02280003</v>
      </c>
      <c r="M11">
        <f>'delivery-costs-linepack-CY-line'!$G9+'delivery-costs-linepack-CY-line'!$H9*M$3+'delivery-costs-linepack-CY-line'!$I9*M$3^2</f>
        <v>326095745.12369996</v>
      </c>
      <c r="N11">
        <f>'delivery-costs-linepack-CY-line'!$G9+'delivery-costs-linepack-CY-line'!$H9*N$3+'delivery-costs-linepack-CY-line'!$I9*N$3^2</f>
        <v>363156884.34000003</v>
      </c>
      <c r="O11">
        <f>'delivery-costs-linepack-CY-line'!$G9+'delivery-costs-linepack-CY-line'!$H9*O$3+'delivery-costs-linepack-CY-line'!$I9*O$3^2</f>
        <v>459380590.385625</v>
      </c>
      <c r="P11">
        <f>'delivery-costs-linepack-CY-line'!$G9+'delivery-costs-linepack-CY-line'!$H9*P$3+'delivery-costs-linepack-CY-line'!$I9*P$3^2</f>
        <v>560705522.15250003</v>
      </c>
      <c r="Q11">
        <f>'delivery-costs-linepack-CY-line'!$G9+'delivery-costs-linepack-CY-line'!$H9*Q$3+'delivery-costs-linepack-CY-line'!$I9*Q$3^2</f>
        <v>667131679.640625</v>
      </c>
      <c r="R11">
        <f>'delivery-costs-linepack-CY-line'!$G9+'delivery-costs-linepack-CY-line'!$H9*R$3+'delivery-costs-linepack-CY-line'!$I9*R$3^2</f>
        <v>778659062.85000014</v>
      </c>
      <c r="S11">
        <f>'delivery-costs-linepack-CY-line'!$G9+'delivery-costs-linepack-CY-line'!$H9*S$3+'delivery-costs-linepack-CY-line'!$I9*S$3^2</f>
        <v>895287671.7806251</v>
      </c>
      <c r="T11">
        <f>'delivery-costs-linepack-CY-line'!$G9+'delivery-costs-linepack-CY-line'!$H9*T$3+'delivery-costs-linepack-CY-line'!$I9*T$3^2</f>
        <v>1017017506.4325</v>
      </c>
      <c r="U11">
        <f>'delivery-costs-linepack-CY-line'!$G9+'delivery-costs-linepack-CY-line'!$H9*U$3+'delivery-costs-linepack-CY-line'!$I9*U$3^2</f>
        <v>1143848566.805625</v>
      </c>
      <c r="V11">
        <f>'delivery-costs-linepack-CY-line'!$G9+'delivery-costs-linepack-CY-line'!$H9*V$3+'delivery-costs-linepack-CY-line'!$I9*V$3^2</f>
        <v>1275780852.9000001</v>
      </c>
      <c r="W11">
        <f>'delivery-costs-linepack-CY-line'!$G9+'delivery-costs-linepack-CY-line'!$H9*W$3+'delivery-costs-linepack-CY-line'!$I9*W$3^2</f>
        <v>1412814364.715625</v>
      </c>
      <c r="X11">
        <f>'delivery-costs-linepack-CY-line'!$G9+'delivery-costs-linepack-CY-line'!$H9*X$3+'delivery-costs-linepack-CY-line'!$I9*X$3^2</f>
        <v>1554949102.2525001</v>
      </c>
      <c r="Y11">
        <f>'delivery-costs-linepack-CY-line'!$G9+'delivery-costs-linepack-CY-line'!$H9*Y$3+'delivery-costs-linepack-CY-line'!$I9*Y$3^2</f>
        <v>1702185065.5106249</v>
      </c>
      <c r="Z11">
        <f>'delivery-costs-linepack-CY-line'!$G9+'delivery-costs-linepack-CY-line'!$H9*Z$3+'delivery-costs-linepack-CY-line'!$I9*Z$3^2</f>
        <v>1854522254.49</v>
      </c>
    </row>
    <row r="14" spans="1:28" x14ac:dyDescent="0.2">
      <c r="C14" t="s">
        <v>23</v>
      </c>
      <c r="D14" t="s">
        <v>25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>
        <f>C4/C$15</f>
        <v>-755399.97019656014</v>
      </c>
      <c r="D16">
        <f t="shared" ref="D16:Z23" si="1">D4/D$15</f>
        <v>183115.04661719996</v>
      </c>
      <c r="E16">
        <f t="shared" si="1"/>
        <v>300790.51723439997</v>
      </c>
      <c r="F16">
        <f t="shared" si="1"/>
        <v>360230.07506880001</v>
      </c>
      <c r="G16">
        <f t="shared" si="1"/>
        <v>380578.21436986671</v>
      </c>
      <c r="H16">
        <f t="shared" si="1"/>
        <v>391153.49903760001</v>
      </c>
      <c r="I16">
        <f t="shared" si="1"/>
        <v>397819.64185199997</v>
      </c>
      <c r="J16">
        <f t="shared" si="1"/>
        <v>402531.21373973327</v>
      </c>
      <c r="K16">
        <f t="shared" si="1"/>
        <v>406125.88795508567</v>
      </c>
      <c r="L16">
        <f t="shared" si="1"/>
        <v>409022.50112519995</v>
      </c>
      <c r="M16">
        <f t="shared" si="1"/>
        <v>411453.7402651555</v>
      </c>
      <c r="N16" s="4">
        <f t="shared" si="1"/>
        <v>413559.21758400003</v>
      </c>
      <c r="O16" s="4">
        <f t="shared" si="1"/>
        <v>417910.77778200002</v>
      </c>
      <c r="P16" s="4">
        <f t="shared" si="1"/>
        <v>421480.5096093333</v>
      </c>
      <c r="Q16" s="4">
        <f t="shared" si="1"/>
        <v>424603.48236771428</v>
      </c>
      <c r="R16" s="4">
        <f t="shared" si="1"/>
        <v>427447.23070800008</v>
      </c>
      <c r="S16">
        <f t="shared" si="1"/>
        <v>430104.82943622227</v>
      </c>
      <c r="T16">
        <f t="shared" si="1"/>
        <v>432632.12343600002</v>
      </c>
      <c r="U16">
        <f t="shared" si="1"/>
        <v>435064.65036054543</v>
      </c>
      <c r="V16">
        <f t="shared" si="1"/>
        <v>437426.10197866661</v>
      </c>
      <c r="W16">
        <f t="shared" si="1"/>
        <v>439732.88028415386</v>
      </c>
      <c r="X16">
        <f t="shared" si="1"/>
        <v>441996.70098685718</v>
      </c>
      <c r="Y16">
        <f t="shared" si="1"/>
        <v>444226.15560733329</v>
      </c>
      <c r="Z16">
        <f t="shared" si="1"/>
        <v>446427.68778600002</v>
      </c>
      <c r="AA16">
        <f>Z16/I16</f>
        <v>1.1221861386926781</v>
      </c>
      <c r="AB16">
        <f>Q16/I16</f>
        <v>1.0673265914951446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-931807.63102020009</v>
      </c>
      <c r="D17">
        <f t="shared" si="3"/>
        <v>177148.20009900001</v>
      </c>
      <c r="E17">
        <f t="shared" si="3"/>
        <v>316220.25829799997</v>
      </c>
      <c r="F17">
        <f t="shared" si="3"/>
        <v>386510.58624600002</v>
      </c>
      <c r="G17">
        <f t="shared" si="3"/>
        <v>410611.18342733325</v>
      </c>
      <c r="H17">
        <f t="shared" si="3"/>
        <v>423164.34791700001</v>
      </c>
      <c r="I17">
        <f t="shared" si="3"/>
        <v>431098.53932999988</v>
      </c>
      <c r="J17">
        <f t="shared" si="3"/>
        <v>436723.24420466664</v>
      </c>
      <c r="K17">
        <f t="shared" si="3"/>
        <v>441028.242486</v>
      </c>
      <c r="L17">
        <f t="shared" si="3"/>
        <v>444508.42414650007</v>
      </c>
      <c r="M17">
        <f t="shared" si="3"/>
        <v>447438.7280597777</v>
      </c>
      <c r="N17" s="4">
        <f t="shared" si="3"/>
        <v>449984.11754999997</v>
      </c>
      <c r="O17" s="4">
        <f t="shared" si="3"/>
        <v>455269.83089099999</v>
      </c>
      <c r="P17" s="4">
        <f t="shared" si="3"/>
        <v>459631.74961666664</v>
      </c>
      <c r="Q17" s="4">
        <f t="shared" si="3"/>
        <v>463465.78570499999</v>
      </c>
      <c r="R17" s="4">
        <f t="shared" si="3"/>
        <v>466969.89514500002</v>
      </c>
      <c r="S17">
        <f t="shared" si="1"/>
        <v>470254.05348611111</v>
      </c>
      <c r="T17">
        <f t="shared" si="1"/>
        <v>473384.24605799996</v>
      </c>
      <c r="U17">
        <f t="shared" si="1"/>
        <v>476402.46352499997</v>
      </c>
      <c r="V17">
        <f t="shared" si="1"/>
        <v>479336.6996633333</v>
      </c>
      <c r="W17">
        <f t="shared" si="1"/>
        <v>482206.33477961534</v>
      </c>
      <c r="X17">
        <f t="shared" si="1"/>
        <v>485025.21194999991</v>
      </c>
      <c r="Y17">
        <f t="shared" si="1"/>
        <v>487803.4827636666</v>
      </c>
      <c r="Z17">
        <f t="shared" si="1"/>
        <v>490548.76091249997</v>
      </c>
      <c r="AA17">
        <f t="shared" ref="AA17:AA23" si="4">Z17/I17</f>
        <v>1.1379040199832173</v>
      </c>
      <c r="AB17">
        <f t="shared" ref="AB17:AB23" si="5">Q17/I17</f>
        <v>1.0750808537308065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-1132932.5907189001</v>
      </c>
      <c r="D18">
        <f t="shared" si="1"/>
        <v>174106.07000549996</v>
      </c>
      <c r="E18">
        <f t="shared" si="1"/>
        <v>338052.50381099997</v>
      </c>
      <c r="F18">
        <f t="shared" si="1"/>
        <v>420970.05607199995</v>
      </c>
      <c r="G18">
        <f t="shared" si="1"/>
        <v>449448.64936633332</v>
      </c>
      <c r="H18">
        <f t="shared" si="1"/>
        <v>464317.50291899993</v>
      </c>
      <c r="I18">
        <f t="shared" si="1"/>
        <v>473742.46057499998</v>
      </c>
      <c r="J18">
        <f t="shared" si="1"/>
        <v>480445.47028266662</v>
      </c>
      <c r="K18">
        <f t="shared" si="1"/>
        <v>485593.08116271422</v>
      </c>
      <c r="L18">
        <f t="shared" si="1"/>
        <v>489768.56777550001</v>
      </c>
      <c r="M18">
        <f t="shared" si="1"/>
        <v>493295.97154344444</v>
      </c>
      <c r="N18" s="4">
        <f t="shared" si="1"/>
        <v>496369.71731999994</v>
      </c>
      <c r="O18" s="4">
        <f t="shared" si="1"/>
        <v>502783.83938549994</v>
      </c>
      <c r="P18" s="4">
        <f t="shared" si="1"/>
        <v>508109.18227166671</v>
      </c>
      <c r="Q18" s="4">
        <f t="shared" si="1"/>
        <v>512812.36562678573</v>
      </c>
      <c r="R18" s="4">
        <f t="shared" si="1"/>
        <v>517126.69927500002</v>
      </c>
      <c r="S18">
        <f t="shared" si="1"/>
        <v>521181.79978527781</v>
      </c>
      <c r="T18">
        <f t="shared" si="1"/>
        <v>525055.43709899997</v>
      </c>
      <c r="U18">
        <f t="shared" si="1"/>
        <v>528797.10117886367</v>
      </c>
      <c r="V18">
        <f t="shared" si="1"/>
        <v>532439.7853333333</v>
      </c>
      <c r="W18">
        <f t="shared" si="1"/>
        <v>536006.33108365384</v>
      </c>
      <c r="X18">
        <f t="shared" si="1"/>
        <v>539513.05380214285</v>
      </c>
      <c r="Y18">
        <f t="shared" si="1"/>
        <v>542971.91809516668</v>
      </c>
      <c r="Z18">
        <f t="shared" si="1"/>
        <v>546391.89741750003</v>
      </c>
      <c r="AA18">
        <f t="shared" si="4"/>
        <v>1.1533521752606313</v>
      </c>
      <c r="AB18">
        <f t="shared" si="5"/>
        <v>1.0824707690426674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-1447945.4002607998</v>
      </c>
      <c r="D19">
        <f t="shared" si="1"/>
        <v>217031.89149600011</v>
      </c>
      <c r="E19">
        <f t="shared" si="1"/>
        <v>426065.02189200011</v>
      </c>
      <c r="F19">
        <f t="shared" si="1"/>
        <v>532099.86863400019</v>
      </c>
      <c r="G19">
        <f t="shared" si="1"/>
        <v>568794.4011426667</v>
      </c>
      <c r="H19">
        <f t="shared" si="1"/>
        <v>588153.85509300011</v>
      </c>
      <c r="I19">
        <f t="shared" si="1"/>
        <v>600579.27762000007</v>
      </c>
      <c r="J19">
        <f t="shared" si="1"/>
        <v>609537.68443533347</v>
      </c>
      <c r="K19">
        <f t="shared" si="1"/>
        <v>616514.93941542855</v>
      </c>
      <c r="L19">
        <f t="shared" si="1"/>
        <v>622253.97449850012</v>
      </c>
      <c r="M19">
        <f t="shared" si="1"/>
        <v>627167.52965022228</v>
      </c>
      <c r="N19" s="4">
        <f t="shared" si="1"/>
        <v>631503.24884999997</v>
      </c>
      <c r="O19" s="4">
        <f t="shared" si="1"/>
        <v>640724.60618400003</v>
      </c>
      <c r="P19" s="4">
        <f t="shared" si="1"/>
        <v>648559.15723333333</v>
      </c>
      <c r="Q19" s="4">
        <f t="shared" si="1"/>
        <v>655601.24754857144</v>
      </c>
      <c r="R19" s="4">
        <f t="shared" si="1"/>
        <v>662148.04990500002</v>
      </c>
      <c r="S19">
        <f t="shared" si="1"/>
        <v>668364.66028888896</v>
      </c>
      <c r="T19">
        <f t="shared" si="1"/>
        <v>674350.13629200007</v>
      </c>
      <c r="U19">
        <f t="shared" si="1"/>
        <v>680167.51456363651</v>
      </c>
      <c r="V19">
        <f t="shared" si="1"/>
        <v>685858.81953666674</v>
      </c>
      <c r="W19">
        <f t="shared" si="1"/>
        <v>691453.14504923089</v>
      </c>
      <c r="X19">
        <f t="shared" si="1"/>
        <v>696971.27241428581</v>
      </c>
      <c r="Y19">
        <f t="shared" si="1"/>
        <v>702428.44126133341</v>
      </c>
      <c r="Z19">
        <f t="shared" si="1"/>
        <v>707836.08131250006</v>
      </c>
      <c r="AA19">
        <f t="shared" si="4"/>
        <v>1.1785889185480085</v>
      </c>
      <c r="AB19">
        <f t="shared" si="5"/>
        <v>1.0916148325107298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-1401506.3709159</v>
      </c>
      <c r="D20">
        <f t="shared" si="1"/>
        <v>399401.53022050008</v>
      </c>
      <c r="E20">
        <f t="shared" si="1"/>
        <v>626072.45474100008</v>
      </c>
      <c r="F20">
        <f t="shared" si="1"/>
        <v>742003.64513200009</v>
      </c>
      <c r="G20">
        <f t="shared" si="1"/>
        <v>782954.68915633322</v>
      </c>
      <c r="H20">
        <f t="shared" si="1"/>
        <v>805160.69658900006</v>
      </c>
      <c r="I20">
        <f t="shared" si="1"/>
        <v>819868.68938499992</v>
      </c>
      <c r="J20">
        <f t="shared" si="1"/>
        <v>830827.67486266652</v>
      </c>
      <c r="K20">
        <f t="shared" si="1"/>
        <v>839644.37044414284</v>
      </c>
      <c r="L20">
        <f t="shared" si="1"/>
        <v>847122.13484049996</v>
      </c>
      <c r="M20">
        <f t="shared" si="1"/>
        <v>853707.27844677761</v>
      </c>
      <c r="N20" s="4">
        <f t="shared" si="1"/>
        <v>859667.58750000002</v>
      </c>
      <c r="O20" s="4">
        <f t="shared" si="1"/>
        <v>872818.82338449999</v>
      </c>
      <c r="P20" s="4">
        <f t="shared" si="1"/>
        <v>884470.45634166664</v>
      </c>
      <c r="Q20" s="4">
        <f t="shared" si="1"/>
        <v>895265.17334035726</v>
      </c>
      <c r="R20" s="4">
        <f t="shared" si="1"/>
        <v>905524.31786499987</v>
      </c>
      <c r="S20">
        <f t="shared" si="1"/>
        <v>915426.41407361091</v>
      </c>
      <c r="T20">
        <f t="shared" si="1"/>
        <v>925078.57646100002</v>
      </c>
      <c r="U20">
        <f t="shared" si="1"/>
        <v>934548.96879659093</v>
      </c>
      <c r="V20">
        <f t="shared" si="1"/>
        <v>943883.03359333321</v>
      </c>
      <c r="W20">
        <f t="shared" si="1"/>
        <v>953112.23105249996</v>
      </c>
      <c r="X20">
        <f t="shared" si="1"/>
        <v>962259.03274642874</v>
      </c>
      <c r="Y20">
        <f t="shared" si="1"/>
        <v>971339.91782816686</v>
      </c>
      <c r="Z20">
        <f t="shared" si="1"/>
        <v>980367.24566249992</v>
      </c>
      <c r="AA20">
        <f t="shared" si="4"/>
        <v>1.1957612948945437</v>
      </c>
      <c r="AB20">
        <f t="shared" si="5"/>
        <v>1.0919616579234337</v>
      </c>
    </row>
    <row r="21" spans="1:28" x14ac:dyDescent="0.2">
      <c r="A21">
        <v>103269815</v>
      </c>
      <c r="B21">
        <f t="shared" si="2"/>
        <v>282.93099999999998</v>
      </c>
      <c r="C21">
        <f t="shared" si="3"/>
        <v>666453.08756450005</v>
      </c>
      <c r="D21">
        <f t="shared" si="1"/>
        <v>1103392.5378225001</v>
      </c>
      <c r="E21">
        <f t="shared" si="1"/>
        <v>1160731.1756449998</v>
      </c>
      <c r="F21">
        <f t="shared" si="1"/>
        <v>1193935.83879</v>
      </c>
      <c r="G21">
        <f t="shared" si="1"/>
        <v>1209035.4769349999</v>
      </c>
      <c r="H21">
        <f t="shared" si="1"/>
        <v>1219608.85883</v>
      </c>
      <c r="I21">
        <f t="shared" si="1"/>
        <v>1228371.738225</v>
      </c>
      <c r="J21">
        <f t="shared" si="1"/>
        <v>1236229.3663699999</v>
      </c>
      <c r="K21">
        <f t="shared" si="1"/>
        <v>1243569.7080864285</v>
      </c>
      <c r="L21">
        <f t="shared" si="1"/>
        <v>1250586.745785</v>
      </c>
      <c r="M21">
        <f t="shared" si="1"/>
        <v>1257388.2474716667</v>
      </c>
      <c r="N21" s="4">
        <f t="shared" si="1"/>
        <v>1264038.8739499999</v>
      </c>
      <c r="O21" s="4">
        <f t="shared" si="1"/>
        <v>1280242.9895625</v>
      </c>
      <c r="P21" s="4">
        <f t="shared" si="1"/>
        <v>1296085.004675</v>
      </c>
      <c r="Q21" s="4">
        <f t="shared" si="1"/>
        <v>1311720.1052160715</v>
      </c>
      <c r="R21" s="4">
        <f t="shared" si="1"/>
        <v>1327225.8841499998</v>
      </c>
      <c r="S21">
        <f t="shared" si="1"/>
        <v>1342645.4486791666</v>
      </c>
      <c r="T21">
        <f t="shared" si="1"/>
        <v>1358004.663125</v>
      </c>
      <c r="U21">
        <f t="shared" si="1"/>
        <v>1373319.9866011364</v>
      </c>
      <c r="V21">
        <f t="shared" si="1"/>
        <v>1388602.39185</v>
      </c>
      <c r="W21">
        <f t="shared" si="1"/>
        <v>1403859.475385577</v>
      </c>
      <c r="X21">
        <f t="shared" si="1"/>
        <v>1419096.6632892857</v>
      </c>
      <c r="Y21">
        <f t="shared" si="1"/>
        <v>1434317.9346874999</v>
      </c>
      <c r="Z21">
        <f t="shared" si="1"/>
        <v>1449526.2739249999</v>
      </c>
      <c r="AA21">
        <f t="shared" si="4"/>
        <v>1.180038769061529</v>
      </c>
      <c r="AB21">
        <f t="shared" si="5"/>
        <v>1.0678527227527312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8240703.4978139997</v>
      </c>
      <c r="D22">
        <f t="shared" si="1"/>
        <v>3117506.1698699999</v>
      </c>
      <c r="E22">
        <f t="shared" si="1"/>
        <v>2482825.8995400001</v>
      </c>
      <c r="F22">
        <f t="shared" si="1"/>
        <v>2175018.0904799998</v>
      </c>
      <c r="G22">
        <f t="shared" si="1"/>
        <v>2080888.6662200002</v>
      </c>
      <c r="H22">
        <f t="shared" si="1"/>
        <v>2040178.83816</v>
      </c>
      <c r="I22">
        <f t="shared" si="1"/>
        <v>2020836.8485799998</v>
      </c>
      <c r="J22">
        <f t="shared" si="1"/>
        <v>2012178.7782400001</v>
      </c>
      <c r="K22">
        <f t="shared" si="1"/>
        <v>2009625.8046085716</v>
      </c>
      <c r="L22">
        <f t="shared" si="1"/>
        <v>2010888.51642</v>
      </c>
      <c r="M22">
        <f t="shared" si="1"/>
        <v>2014695.0185266668</v>
      </c>
      <c r="N22" s="4">
        <f t="shared" si="1"/>
        <v>2020282.1738400001</v>
      </c>
      <c r="O22" s="4">
        <f t="shared" si="1"/>
        <v>2039235.8911019999</v>
      </c>
      <c r="P22" s="4">
        <f t="shared" si="1"/>
        <v>2062463.17606</v>
      </c>
      <c r="Q22" s="4">
        <f t="shared" si="1"/>
        <v>2088132.499701428</v>
      </c>
      <c r="R22" s="4">
        <f t="shared" si="1"/>
        <v>2115328.0975199998</v>
      </c>
      <c r="S22">
        <f t="shared" si="1"/>
        <v>2143541.2114566667</v>
      </c>
      <c r="T22">
        <f t="shared" si="1"/>
        <v>2172466.5866760002</v>
      </c>
      <c r="U22">
        <f t="shared" si="1"/>
        <v>2201909.970100909</v>
      </c>
      <c r="V22">
        <f t="shared" si="1"/>
        <v>2231741.8596800002</v>
      </c>
      <c r="W22">
        <f t="shared" si="1"/>
        <v>2261872.6001469232</v>
      </c>
      <c r="X22">
        <f t="shared" si="1"/>
        <v>2292238.1520257141</v>
      </c>
      <c r="Y22">
        <f t="shared" si="1"/>
        <v>2322791.5530340001</v>
      </c>
      <c r="Z22">
        <f t="shared" si="1"/>
        <v>2353497.58146</v>
      </c>
      <c r="AA22">
        <f t="shared" si="4"/>
        <v>1.1646153340452763</v>
      </c>
      <c r="AB22">
        <f t="shared" si="5"/>
        <v>1.0333008828341168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32209125.962577</v>
      </c>
      <c r="D23">
        <f t="shared" si="1"/>
        <v>8805995.9888850003</v>
      </c>
      <c r="E23">
        <f t="shared" si="1"/>
        <v>5898969.1547699999</v>
      </c>
      <c r="F23">
        <f t="shared" si="1"/>
        <v>4476063.0920400005</v>
      </c>
      <c r="G23">
        <f t="shared" si="1"/>
        <v>4028967.60831</v>
      </c>
      <c r="H23">
        <f t="shared" si="1"/>
        <v>3825824.76933</v>
      </c>
      <c r="I23">
        <f t="shared" si="1"/>
        <v>3720262.9882500004</v>
      </c>
      <c r="J23">
        <f t="shared" si="1"/>
        <v>3663491.73612</v>
      </c>
      <c r="K23">
        <f t="shared" si="1"/>
        <v>3634600.7862471431</v>
      </c>
      <c r="L23">
        <f t="shared" si="1"/>
        <v>3623135.0252850004</v>
      </c>
      <c r="M23">
        <f t="shared" si="1"/>
        <v>3623286.0569299995</v>
      </c>
      <c r="N23" s="4">
        <f t="shared" si="1"/>
        <v>3631568.8434000001</v>
      </c>
      <c r="O23" s="4">
        <f t="shared" si="1"/>
        <v>3675044.7230850002</v>
      </c>
      <c r="P23" s="4">
        <f t="shared" si="1"/>
        <v>3738036.8143500001</v>
      </c>
      <c r="Q23" s="4">
        <f t="shared" si="1"/>
        <v>3812181.0265178573</v>
      </c>
      <c r="R23" s="4">
        <f t="shared" si="1"/>
        <v>3893295.3142500008</v>
      </c>
      <c r="S23">
        <f t="shared" si="1"/>
        <v>3979056.3190250006</v>
      </c>
      <c r="T23">
        <f t="shared" si="1"/>
        <v>4068070.0257299999</v>
      </c>
      <c r="U23">
        <f t="shared" si="1"/>
        <v>4159449.3338386361</v>
      </c>
      <c r="V23">
        <f t="shared" si="1"/>
        <v>4252602.8430000003</v>
      </c>
      <c r="W23">
        <f t="shared" si="1"/>
        <v>4347121.1222019233</v>
      </c>
      <c r="X23">
        <f t="shared" si="1"/>
        <v>4442711.7207214283</v>
      </c>
      <c r="Y23">
        <f t="shared" si="1"/>
        <v>4539160.1746950001</v>
      </c>
      <c r="Z23">
        <f t="shared" si="1"/>
        <v>4636305.636225</v>
      </c>
      <c r="AA23">
        <f t="shared" si="4"/>
        <v>1.2462306161871377</v>
      </c>
      <c r="AB23">
        <f t="shared" si="5"/>
        <v>1.0247074033631947</v>
      </c>
    </row>
    <row r="25" spans="1:28" x14ac:dyDescent="0.2">
      <c r="Q25" t="s">
        <v>32</v>
      </c>
    </row>
    <row r="26" spans="1:28" x14ac:dyDescent="0.2">
      <c r="Q26" s="4">
        <f>AVERAGE(N16:R16)</f>
        <v>421000.24361020961</v>
      </c>
      <c r="R26" s="5">
        <f>R16/N16-1</f>
        <v>3.3581679560023892E-2</v>
      </c>
    </row>
    <row r="27" spans="1:28" x14ac:dyDescent="0.2">
      <c r="Q27" s="4">
        <f t="shared" ref="Q27:Q32" si="6">AVERAGE(N17:R17)</f>
        <v>459064.27578153333</v>
      </c>
      <c r="R27" s="5">
        <f t="shared" ref="R27:R33" si="7">R17/N17-1</f>
        <v>3.7747504706347135E-2</v>
      </c>
    </row>
    <row r="28" spans="1:28" x14ac:dyDescent="0.2">
      <c r="Q28" s="4">
        <f t="shared" si="6"/>
        <v>507440.36077579047</v>
      </c>
      <c r="R28" s="5">
        <f t="shared" si="7"/>
        <v>4.181758320606499E-2</v>
      </c>
    </row>
    <row r="29" spans="1:28" x14ac:dyDescent="0.2">
      <c r="Q29" s="4">
        <f t="shared" si="6"/>
        <v>647707.26194418094</v>
      </c>
      <c r="R29" s="5">
        <f t="shared" si="7"/>
        <v>4.8526751225438369E-2</v>
      </c>
    </row>
    <row r="30" spans="1:28" x14ac:dyDescent="0.2">
      <c r="Q30" s="4">
        <f t="shared" si="6"/>
        <v>883549.27168630471</v>
      </c>
      <c r="R30" s="5">
        <f t="shared" si="7"/>
        <v>5.3342397726493074E-2</v>
      </c>
    </row>
    <row r="31" spans="1:28" x14ac:dyDescent="0.2">
      <c r="Q31" s="4">
        <f t="shared" si="6"/>
        <v>1295862.5715107142</v>
      </c>
      <c r="R31" s="5">
        <f t="shared" si="7"/>
        <v>4.9988185887469339E-2</v>
      </c>
    </row>
    <row r="32" spans="1:28" x14ac:dyDescent="0.2">
      <c r="Q32" s="4">
        <f t="shared" si="6"/>
        <v>2065088.3676446856</v>
      </c>
      <c r="R32" s="5">
        <f t="shared" si="7"/>
        <v>4.7045865627445282E-2</v>
      </c>
    </row>
    <row r="33" spans="17:18" x14ac:dyDescent="0.2">
      <c r="Q33" s="4">
        <f>AVERAGE(N23:R23)</f>
        <v>3750025.3443205715</v>
      </c>
      <c r="R33" s="5">
        <f t="shared" si="7"/>
        <v>7.2069808431598714E-2</v>
      </c>
    </row>
    <row r="34" spans="17:18" x14ac:dyDescent="0.2">
      <c r="Q3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opLeftCell="G8" workbookViewId="0">
      <selection activeCell="S26" sqref="S26:S33"/>
    </sheetView>
  </sheetViews>
  <sheetFormatPr baseColWidth="10" defaultRowHeight="16" x14ac:dyDescent="0.2"/>
  <cols>
    <col min="18" max="18" width="11.6640625" bestFit="1" customWidth="1"/>
  </cols>
  <sheetData>
    <row r="1" spans="1:28" x14ac:dyDescent="0.2">
      <c r="A1" t="s">
        <v>28</v>
      </c>
      <c r="B1" t="s">
        <v>29</v>
      </c>
      <c r="C1" t="s">
        <v>23</v>
      </c>
    </row>
    <row r="2" spans="1:28" x14ac:dyDescent="0.2">
      <c r="C2" t="s">
        <v>23</v>
      </c>
      <c r="D2" t="s">
        <v>31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 s="1">
        <f>'delivery-costs-linepack-CY-line'!$P2*C$3+'delivery-costs-linepack-CY-line'!$Q2*C$3^2+'delivery-costs-linepack-CY-line'!$R2*C$3^3</f>
        <v>10.841017115</v>
      </c>
      <c r="D4" s="1">
        <f>'delivery-costs-linepack-CY-line'!$P2*D$3+'delivery-costs-linepack-CY-line'!$Q2*D$3^2+'delivery-costs-linepack-CY-line'!$R2*D$3^3</f>
        <v>54.877931674999999</v>
      </c>
      <c r="E4" s="1">
        <f>'delivery-costs-linepack-CY-line'!$P2*E$3+'delivery-costs-linepack-CY-line'!$Q2*E$3^2+'delivery-costs-linepack-CY-line'!$R2*E$3^3</f>
        <v>111.4329386</v>
      </c>
      <c r="F4" s="1">
        <f>'delivery-costs-linepack-CY-line'!$P2*F$3+'delivery-costs-linepack-CY-line'!$Q2*F$3^2+'delivery-costs-linepack-CY-line'!$R2*F$3^3</f>
        <v>229.5405782</v>
      </c>
      <c r="G4" s="1">
        <f>'delivery-costs-linepack-CY-line'!$P2*G$3+'delivery-costs-linepack-CY-line'!$Q2*G$3^2+'delivery-costs-linepack-CY-line'!$R2*G$3^3</f>
        <v>354.25571880000001</v>
      </c>
      <c r="H4" s="1">
        <f>'delivery-costs-linepack-CY-line'!$P2*H$3+'delivery-costs-linepack-CY-line'!$Q2*H$3^2+'delivery-costs-linepack-CY-line'!$R2*H$3^3</f>
        <v>485.51116039999999</v>
      </c>
      <c r="I4" s="1">
        <f>'delivery-costs-linepack-CY-line'!$P2*I$3+'delivery-costs-linepack-CY-line'!$Q2*I$3^2+'delivery-costs-linepack-CY-line'!$R2*I$3^3</f>
        <v>623.23970299999996</v>
      </c>
      <c r="J4" s="1">
        <f>'delivery-costs-linepack-CY-line'!$P2*J$3+'delivery-costs-linepack-CY-line'!$Q2*J$3^2+'delivery-costs-linepack-CY-line'!$R2*J$3^3</f>
        <v>767.3741465999999</v>
      </c>
      <c r="K4" s="1">
        <f>'delivery-costs-linepack-CY-line'!$P2*K$3+'delivery-costs-linepack-CY-line'!$Q2*K$3^2+'delivery-costs-linepack-CY-line'!$R2*K$3^3</f>
        <v>917.84729120000009</v>
      </c>
      <c r="L4" s="1">
        <f>'delivery-costs-linepack-CY-line'!$P2*L$3+'delivery-costs-linepack-CY-line'!$Q2*L$3^2+'delivery-costs-linepack-CY-line'!$R2*L$3^3</f>
        <v>1074.5919368</v>
      </c>
      <c r="M4" s="1">
        <f>'delivery-costs-linepack-CY-line'!$P2*M$3+'delivery-costs-linepack-CY-line'!$Q2*M$3^2+'delivery-costs-linepack-CY-line'!$R2*M$3^3</f>
        <v>1237.5408834</v>
      </c>
      <c r="N4" s="1">
        <f>'delivery-costs-linepack-CY-line'!$P2*N$3+'delivery-costs-linepack-CY-line'!$Q2*N$3^2+'delivery-costs-linepack-CY-line'!$R2*N$3^3</f>
        <v>1406.626931</v>
      </c>
      <c r="O4" s="1">
        <f>'delivery-costs-linepack-CY-line'!$P2*O$3+'delivery-costs-linepack-CY-line'!$Q2*O$3^2+'delivery-costs-linepack-CY-line'!$R2*O$3^3</f>
        <v>1855.7508668750002</v>
      </c>
      <c r="P4" s="1">
        <f>'delivery-costs-linepack-CY-line'!$P2*P$3+'delivery-costs-linepack-CY-line'!$Q2*P$3^2+'delivery-costs-linepack-CY-line'!$R2*P$3^3</f>
        <v>2341.7616840000001</v>
      </c>
      <c r="Q4" s="1">
        <f>'delivery-costs-linepack-CY-line'!$P2*Q$3+'delivery-costs-linepack-CY-line'!$Q2*Q$3^2+'delivery-costs-linepack-CY-line'!$R2*Q$3^3</f>
        <v>2863.6093823749998</v>
      </c>
      <c r="R4" s="1">
        <f>'delivery-costs-linepack-CY-line'!$P2*R$3+'delivery-costs-linepack-CY-line'!$Q2*R$3^2+'delivery-costs-linepack-CY-line'!$R2*R$3^3</f>
        <v>3420.243962</v>
      </c>
      <c r="S4" s="1">
        <f>'delivery-costs-linepack-CY-line'!$P2*S$3+'delivery-costs-linepack-CY-line'!$Q2*S$3^2+'delivery-costs-linepack-CY-line'!$R2*S$3^3</f>
        <v>4010.6154228750001</v>
      </c>
      <c r="T4" s="1">
        <f>'delivery-costs-linepack-CY-line'!$P2*T$3+'delivery-costs-linepack-CY-line'!$Q2*T$3^2+'delivery-costs-linepack-CY-line'!$R2*T$3^3</f>
        <v>4633.6737649999995</v>
      </c>
      <c r="U4" s="1">
        <f>'delivery-costs-linepack-CY-line'!$P2*U$3+'delivery-costs-linepack-CY-line'!$Q2*U$3^2+'delivery-costs-linepack-CY-line'!$R2*U$3^3</f>
        <v>5288.3689883750003</v>
      </c>
      <c r="V4" s="1">
        <f>'delivery-costs-linepack-CY-line'!$P2*V$3+'delivery-costs-linepack-CY-line'!$Q2*V$3^2+'delivery-costs-linepack-CY-line'!$R2*V$3^3</f>
        <v>5973.6510930000004</v>
      </c>
      <c r="W4" s="1">
        <f>'delivery-costs-linepack-CY-line'!$P2*W$3+'delivery-costs-linepack-CY-line'!$Q2*W$3^2+'delivery-costs-linepack-CY-line'!$R2*W$3^3</f>
        <v>6688.4700788749997</v>
      </c>
      <c r="X4" s="1">
        <f>'delivery-costs-linepack-CY-line'!$P2*X$3+'delivery-costs-linepack-CY-line'!$Q2*X$3^2+'delivery-costs-linepack-CY-line'!$R2*X$3^3</f>
        <v>7431.7759459999997</v>
      </c>
      <c r="Y4" s="1">
        <f>'delivery-costs-linepack-CY-line'!$P2*Y$3+'delivery-costs-linepack-CY-line'!$Q2*Y$3^2+'delivery-costs-linepack-CY-line'!$R2*Y$3^3</f>
        <v>8202.5186943749995</v>
      </c>
      <c r="Z4" s="1">
        <f>'delivery-costs-linepack-CY-line'!$P2*Z$3+'delivery-costs-linepack-CY-line'!$Q2*Z$3^2+'delivery-costs-linepack-CY-line'!$R2*Z$3^3</f>
        <v>8999.6483240000016</v>
      </c>
    </row>
    <row r="5" spans="1:28" x14ac:dyDescent="0.2">
      <c r="A5">
        <v>1844710</v>
      </c>
      <c r="B5">
        <f t="shared" ref="B5:B11" si="0">A5/365000</f>
        <v>5.0540000000000003</v>
      </c>
      <c r="C5" s="1">
        <f>'delivery-costs-linepack-CY-line'!$P3*C$3+'delivery-costs-linepack-CY-line'!$Q3*C$3^2+'delivery-costs-linepack-CY-line'!$R3*C$3^3</f>
        <v>16.667586602000004</v>
      </c>
      <c r="D5" s="1">
        <f>'delivery-costs-linepack-CY-line'!$P3*D$3+'delivery-costs-linepack-CY-line'!$Q3*D$3^2+'delivery-costs-linepack-CY-line'!$R3*D$3^3</f>
        <v>84.370207450000009</v>
      </c>
      <c r="E5" s="1">
        <f>'delivery-costs-linepack-CY-line'!$P3*E$3+'delivery-costs-linepack-CY-line'!$Q3*E$3^2+'delivery-costs-linepack-CY-line'!$R3*E$3^3</f>
        <v>171.31336100000001</v>
      </c>
      <c r="F5" s="1">
        <f>'delivery-costs-linepack-CY-line'!$P3*F$3+'delivery-costs-linepack-CY-line'!$Q3*F$3^2+'delivery-costs-linepack-CY-line'!$R3*F$3^3</f>
        <v>352.8669064</v>
      </c>
      <c r="G5" s="1">
        <f>'delivery-costs-linepack-CY-line'!$P3*G$3+'delivery-costs-linepack-CY-line'!$Q3*G$3^2+'delivery-costs-linepack-CY-line'!$R3*G$3^3</f>
        <v>544.5574362000001</v>
      </c>
      <c r="H5" s="1">
        <f>'delivery-costs-linepack-CY-line'!$P3*H$3+'delivery-costs-linepack-CY-line'!$Q3*H$3^2+'delivery-costs-linepack-CY-line'!$R3*H$3^3</f>
        <v>746.28175040000008</v>
      </c>
      <c r="I5" s="1">
        <f>'delivery-costs-linepack-CY-line'!$P3*I$3+'delivery-costs-linepack-CY-line'!$Q3*I$3^2+'delivery-costs-linepack-CY-line'!$R3*I$3^3</f>
        <v>957.9366490000001</v>
      </c>
      <c r="J5" s="1">
        <f>'delivery-costs-linepack-CY-line'!$P3*J$3+'delivery-costs-linepack-CY-line'!$Q3*J$3^2+'delivery-costs-linepack-CY-line'!$R3*J$3^3</f>
        <v>1179.418932</v>
      </c>
      <c r="K5" s="1">
        <f>'delivery-costs-linepack-CY-line'!$P3*K$3+'delivery-costs-linepack-CY-line'!$Q3*K$3^2+'delivery-costs-linepack-CY-line'!$R3*K$3^3</f>
        <v>1410.6253994000001</v>
      </c>
      <c r="L5" s="1">
        <f>'delivery-costs-linepack-CY-line'!$P3*L$3+'delivery-costs-linepack-CY-line'!$Q3*L$3^2+'delivery-costs-linepack-CY-line'!$R3*L$3^3</f>
        <v>1651.4528512000002</v>
      </c>
      <c r="M5" s="1">
        <f>'delivery-costs-linepack-CY-line'!$P3*M$3+'delivery-costs-linepack-CY-line'!$Q3*M$3^2+'delivery-costs-linepack-CY-line'!$R3*M$3^3</f>
        <v>1901.7980874</v>
      </c>
      <c r="N5" s="1">
        <f>'delivery-costs-linepack-CY-line'!$P3*N$3+'delivery-costs-linepack-CY-line'!$Q3*N$3^2+'delivery-costs-linepack-CY-line'!$R3*N$3^3</f>
        <v>2161.5579080000002</v>
      </c>
      <c r="O5" s="1">
        <f>'delivery-costs-linepack-CY-line'!$P3*O$3+'delivery-costs-linepack-CY-line'!$Q3*O$3^2+'delivery-costs-linepack-CY-line'!$R3*O$3^3</f>
        <v>2851.4690162500001</v>
      </c>
      <c r="P5" s="1">
        <f>'delivery-costs-linepack-CY-line'!$P3*P$3+'delivery-costs-linepack-CY-line'!$Q3*P$3^2+'delivery-costs-linepack-CY-line'!$R3*P$3^3</f>
        <v>3597.9637769999999</v>
      </c>
      <c r="Q5" s="1">
        <f>'delivery-costs-linepack-CY-line'!$P3*Q$3+'delivery-costs-linepack-CY-line'!$Q3*Q$3^2+'delivery-costs-linepack-CY-line'!$R3*Q$3^3</f>
        <v>4399.4296902500009</v>
      </c>
      <c r="R5" s="1">
        <f>'delivery-costs-linepack-CY-line'!$P3*R$3+'delivery-costs-linepack-CY-line'!$Q3*R$3^2+'delivery-costs-linepack-CY-line'!$R3*R$3^3</f>
        <v>5254.2542560000002</v>
      </c>
      <c r="S5" s="1">
        <f>'delivery-costs-linepack-CY-line'!$P3*S$3+'delivery-costs-linepack-CY-line'!$Q3*S$3^2+'delivery-costs-linepack-CY-line'!$R3*S$3^3</f>
        <v>6160.8249742500002</v>
      </c>
      <c r="T5" s="1">
        <f>'delivery-costs-linepack-CY-line'!$P3*T$3+'delivery-costs-linepack-CY-line'!$Q3*T$3^2+'delivery-costs-linepack-CY-line'!$R3*T$3^3</f>
        <v>7117.5293450000008</v>
      </c>
      <c r="U5" s="1">
        <f>'delivery-costs-linepack-CY-line'!$P3*U$3+'delivery-costs-linepack-CY-line'!$Q3*U$3^2+'delivery-costs-linepack-CY-line'!$R3*U$3^3</f>
        <v>8122.754868250001</v>
      </c>
      <c r="V5" s="1">
        <f>'delivery-costs-linepack-CY-line'!$P3*V$3+'delivery-costs-linepack-CY-line'!$Q3*V$3^2+'delivery-costs-linepack-CY-line'!$R3*V$3^3</f>
        <v>9174.8890440000014</v>
      </c>
      <c r="W5" s="1">
        <f>'delivery-costs-linepack-CY-line'!$P3*W$3+'delivery-costs-linepack-CY-line'!$Q3*W$3^2+'delivery-costs-linepack-CY-line'!$R3*W$3^3</f>
        <v>10272.31937225</v>
      </c>
      <c r="X5" s="1">
        <f>'delivery-costs-linepack-CY-line'!$P3*X$3+'delivery-costs-linepack-CY-line'!$Q3*X$3^2+'delivery-costs-linepack-CY-line'!$R3*X$3^3</f>
        <v>11413.433353</v>
      </c>
      <c r="Y5" s="1">
        <f>'delivery-costs-linepack-CY-line'!$P3*Y$3+'delivery-costs-linepack-CY-line'!$Q3*Y$3^2+'delivery-costs-linepack-CY-line'!$R3*Y$3^3</f>
        <v>12596.618486250001</v>
      </c>
      <c r="Z5" s="1">
        <f>'delivery-costs-linepack-CY-line'!$P3*Z$3+'delivery-costs-linepack-CY-line'!$Q3*Z$3^2+'delivery-costs-linepack-CY-line'!$R3*Z$3^3</f>
        <v>13820.262272</v>
      </c>
    </row>
    <row r="6" spans="1:28" x14ac:dyDescent="0.2">
      <c r="A6">
        <v>3275875</v>
      </c>
      <c r="B6">
        <f t="shared" si="0"/>
        <v>8.9749999999999996</v>
      </c>
      <c r="C6" s="1">
        <f>'delivery-costs-linepack-CY-line'!$P4*C$3+'delivery-costs-linepack-CY-line'!$Q4*C$3^2+'delivery-costs-linepack-CY-line'!$R4*C$3^3</f>
        <v>25.767034384999999</v>
      </c>
      <c r="D6" s="1">
        <f>'delivery-costs-linepack-CY-line'!$P4*D$3+'delivery-costs-linepack-CY-line'!$Q4*D$3^2+'delivery-costs-linepack-CY-line'!$R4*D$3^3</f>
        <v>130.41581922500001</v>
      </c>
      <c r="E6" s="1">
        <f>'delivery-costs-linepack-CY-line'!$P4*E$3+'delivery-costs-linepack-CY-line'!$Q4*E$3^2+'delivery-costs-linepack-CY-line'!$R4*E$3^3</f>
        <v>264.77146669999996</v>
      </c>
      <c r="F6" s="1">
        <f>'delivery-costs-linepack-CY-line'!$P4*F$3+'delivery-costs-linepack-CY-line'!$Q4*F$3^2+'delivery-costs-linepack-CY-line'!$R4*F$3^3</f>
        <v>545.22364640000001</v>
      </c>
      <c r="G6" s="1">
        <f>'delivery-costs-linepack-CY-line'!$P4*G$3+'delivery-costs-linepack-CY-line'!$Q4*G$3^2+'delivery-costs-linepack-CY-line'!$R4*G$3^3</f>
        <v>841.19933909999997</v>
      </c>
      <c r="H6" s="1">
        <f>'delivery-costs-linepack-CY-line'!$P4*H$3+'delivery-costs-linepack-CY-line'!$Q4*H$3^2+'delivery-costs-linepack-CY-line'!$R4*H$3^3</f>
        <v>1152.5413448000002</v>
      </c>
      <c r="I6" s="1">
        <f>'delivery-costs-linepack-CY-line'!$P4*I$3+'delivery-costs-linepack-CY-line'!$Q4*I$3^2+'delivery-costs-linepack-CY-line'!$R4*I$3^3</f>
        <v>1479.0924634999999</v>
      </c>
      <c r="J6" s="1">
        <f>'delivery-costs-linepack-CY-line'!$P4*J$3+'delivery-costs-linepack-CY-line'!$Q4*J$3^2+'delivery-costs-linepack-CY-line'!$R4*J$3^3</f>
        <v>1820.6954952000001</v>
      </c>
      <c r="K6" s="1">
        <f>'delivery-costs-linepack-CY-line'!$P4*K$3+'delivery-costs-linepack-CY-line'!$Q4*K$3^2+'delivery-costs-linepack-CY-line'!$R4*K$3^3</f>
        <v>2177.1932398999998</v>
      </c>
      <c r="L6" s="1">
        <f>'delivery-costs-linepack-CY-line'!$P4*L$3+'delivery-costs-linepack-CY-line'!$Q4*L$3^2+'delivery-costs-linepack-CY-line'!$R4*L$3^3</f>
        <v>2548.4284975999999</v>
      </c>
      <c r="M6" s="1">
        <f>'delivery-costs-linepack-CY-line'!$P4*M$3+'delivery-costs-linepack-CY-line'!$Q4*M$3^2+'delivery-costs-linepack-CY-line'!$R4*M$3^3</f>
        <v>2934.2440683000004</v>
      </c>
      <c r="N6" s="1">
        <f>'delivery-costs-linepack-CY-line'!$P4*N$3+'delivery-costs-linepack-CY-line'!$Q4*N$3^2+'delivery-costs-linepack-CY-line'!$R4*N$3^3</f>
        <v>3334.4827519999999</v>
      </c>
      <c r="O6" s="1">
        <f>'delivery-costs-linepack-CY-line'!$P4*O$3+'delivery-costs-linepack-CY-line'!$Q4*O$3^2+'delivery-costs-linepack-CY-line'!$R4*O$3^3</f>
        <v>4397.1489556249999</v>
      </c>
      <c r="P6" s="1">
        <f>'delivery-costs-linepack-CY-line'!$P4*P$3+'delivery-costs-linepack-CY-line'!$Q4*P$3^2+'delivery-costs-linepack-CY-line'!$R4*P$3^3</f>
        <v>5546.5208654999997</v>
      </c>
      <c r="Q6" s="1">
        <f>'delivery-costs-linepack-CY-line'!$P4*Q$3+'delivery-costs-linepack-CY-line'!$Q4*Q$3^2+'delivery-costs-linepack-CY-line'!$R4*Q$3^3</f>
        <v>6780.1422316250009</v>
      </c>
      <c r="R6" s="1">
        <f>'delivery-costs-linepack-CY-line'!$P4*R$3+'delivery-costs-linepack-CY-line'!$Q4*R$3^2+'delivery-costs-linepack-CY-line'!$R4*R$3^3</f>
        <v>8095.5568039999998</v>
      </c>
      <c r="S6" s="1">
        <f>'delivery-costs-linepack-CY-line'!$P4*S$3+'delivery-costs-linepack-CY-line'!$Q4*S$3^2+'delivery-costs-linepack-CY-line'!$R4*S$3^3</f>
        <v>9490.3083326249998</v>
      </c>
      <c r="T6" s="1">
        <f>'delivery-costs-linepack-CY-line'!$P4*T$3+'delivery-costs-linepack-CY-line'!$Q4*T$3^2+'delivery-costs-linepack-CY-line'!$R4*T$3^3</f>
        <v>10961.9405675</v>
      </c>
      <c r="U6" s="1">
        <f>'delivery-costs-linepack-CY-line'!$P4*U$3+'delivery-costs-linepack-CY-line'!$Q4*U$3^2+'delivery-costs-linepack-CY-line'!$R4*U$3^3</f>
        <v>12507.997258625001</v>
      </c>
      <c r="V6" s="1">
        <f>'delivery-costs-linepack-CY-line'!$P4*V$3+'delivery-costs-linepack-CY-line'!$Q4*V$3^2+'delivery-costs-linepack-CY-line'!$R4*V$3^3</f>
        <v>14126.022156000001</v>
      </c>
      <c r="W6" s="1">
        <f>'delivery-costs-linepack-CY-line'!$P4*W$3+'delivery-costs-linepack-CY-line'!$Q4*W$3^2+'delivery-costs-linepack-CY-line'!$R4*W$3^3</f>
        <v>15813.559009625</v>
      </c>
      <c r="X6" s="1">
        <f>'delivery-costs-linepack-CY-line'!$P4*X$3+'delivery-costs-linepack-CY-line'!$Q4*X$3^2+'delivery-costs-linepack-CY-line'!$R4*X$3^3</f>
        <v>17568.151569500002</v>
      </c>
      <c r="Y6" s="1">
        <f>'delivery-costs-linepack-CY-line'!$P4*Y$3+'delivery-costs-linepack-CY-line'!$Q4*Y$3^2+'delivery-costs-linepack-CY-line'!$R4*Y$3^3</f>
        <v>19387.343585625</v>
      </c>
      <c r="Z6" s="1">
        <f>'delivery-costs-linepack-CY-line'!$P4*Z$3+'delivery-costs-linepack-CY-line'!$Q4*Z$3^2+'delivery-costs-linepack-CY-line'!$R4*Z$3^3</f>
        <v>21268.678808000001</v>
      </c>
    </row>
    <row r="7" spans="1:28" x14ac:dyDescent="0.2">
      <c r="A7">
        <v>10343370</v>
      </c>
      <c r="B7">
        <f t="shared" si="0"/>
        <v>28.338000000000001</v>
      </c>
      <c r="C7" s="1">
        <f>'delivery-costs-linepack-CY-line'!$P5*C$3+'delivery-costs-linepack-CY-line'!$Q5*C$3^2+'delivery-costs-linepack-CY-line'!$R5*C$3^3</f>
        <v>61.516416761999999</v>
      </c>
      <c r="D7" s="1">
        <f>'delivery-costs-linepack-CY-line'!$P5*D$3+'delivery-costs-linepack-CY-line'!$Q5*D$3^2+'delivery-costs-linepack-CY-line'!$R5*D$3^3</f>
        <v>311.33592824999999</v>
      </c>
      <c r="E7" s="1">
        <f>'delivery-costs-linepack-CY-line'!$P5*E$3+'delivery-costs-linepack-CY-line'!$Q5*E$3^2+'delivery-costs-linepack-CY-line'!$R5*E$3^3</f>
        <v>632.02829760000009</v>
      </c>
      <c r="F7" s="1">
        <f>'delivery-costs-linepack-CY-line'!$P5*F$3+'delivery-costs-linepack-CY-line'!$Q5*F$3^2+'delivery-costs-linepack-CY-line'!$R5*F$3^3</f>
        <v>1301.2945596</v>
      </c>
      <c r="G7" s="1">
        <f>'delivery-costs-linepack-CY-line'!$P5*G$3+'delivery-costs-linepack-CY-line'!$Q5*G$3^2+'delivery-costs-linepack-CY-line'!$R5*G$3^3</f>
        <v>2007.4231859999998</v>
      </c>
      <c r="H7" s="1">
        <f>'delivery-costs-linepack-CY-line'!$P5*H$3+'delivery-costs-linepack-CY-line'!$Q5*H$3^2+'delivery-costs-linepack-CY-line'!$R5*H$3^3</f>
        <v>2750.0385767999996</v>
      </c>
      <c r="I7" s="1">
        <f>'delivery-costs-linepack-CY-line'!$P5*I$3+'delivery-costs-linepack-CY-line'!$Q5*I$3^2+'delivery-costs-linepack-CY-line'!$R5*I$3^3</f>
        <v>3528.765132</v>
      </c>
      <c r="J7" s="1">
        <f>'delivery-costs-linepack-CY-line'!$P5*J$3+'delivery-costs-linepack-CY-line'!$Q5*J$3^2+'delivery-costs-linepack-CY-line'!$R5*J$3^3</f>
        <v>4343.2272515999994</v>
      </c>
      <c r="K7" s="1">
        <f>'delivery-costs-linepack-CY-line'!$P5*K$3+'delivery-costs-linepack-CY-line'!$Q5*K$3^2+'delivery-costs-linepack-CY-line'!$R5*K$3^3</f>
        <v>5193.0493355999988</v>
      </c>
      <c r="L7" s="1">
        <f>'delivery-costs-linepack-CY-line'!$P5*L$3+'delivery-costs-linepack-CY-line'!$Q5*L$3^2+'delivery-costs-linepack-CY-line'!$R5*L$3^3</f>
        <v>6077.8557840000003</v>
      </c>
      <c r="M7" s="1">
        <f>'delivery-costs-linepack-CY-line'!$P5*M$3+'delivery-costs-linepack-CY-line'!$Q5*M$3^2+'delivery-costs-linepack-CY-line'!$R5*M$3^3</f>
        <v>6997.2709967999999</v>
      </c>
      <c r="N7" s="1">
        <f>'delivery-costs-linepack-CY-line'!$P5*N$3+'delivery-costs-linepack-CY-line'!$Q5*N$3^2+'delivery-costs-linepack-CY-line'!$R5*N$3^3</f>
        <v>7950.9193739999992</v>
      </c>
      <c r="O7" s="1">
        <f>'delivery-costs-linepack-CY-line'!$P5*O$3+'delivery-costs-linepack-CY-line'!$Q5*O$3^2+'delivery-costs-linepack-CY-line'!$R5*O$3^3</f>
        <v>10482.345536249999</v>
      </c>
      <c r="P7" s="1">
        <f>'delivery-costs-linepack-CY-line'!$P5*P$3+'delivery-costs-linepack-CY-line'!$Q5*P$3^2+'delivery-costs-linepack-CY-line'!$R5*P$3^3</f>
        <v>13219.512726000001</v>
      </c>
      <c r="Q7" s="1">
        <f>'delivery-costs-linepack-CY-line'!$P5*Q$3+'delivery-costs-linepack-CY-line'!$Q5*Q$3^2+'delivery-costs-linepack-CY-line'!$R5*Q$3^3</f>
        <v>16156.552193249998</v>
      </c>
      <c r="R7" s="1">
        <f>'delivery-costs-linepack-CY-line'!$P5*R$3+'delivery-costs-linepack-CY-line'!$Q5*R$3^2+'delivery-costs-linepack-CY-line'!$R5*R$3^3</f>
        <v>19287.595187999999</v>
      </c>
      <c r="S7" s="1">
        <f>'delivery-costs-linepack-CY-line'!$P5*S$3+'delivery-costs-linepack-CY-line'!$Q5*S$3^2+'delivery-costs-linepack-CY-line'!$R5*S$3^3</f>
        <v>22606.77296025</v>
      </c>
      <c r="T7" s="1">
        <f>'delivery-costs-linepack-CY-line'!$P5*T$3+'delivery-costs-linepack-CY-line'!$Q5*T$3^2+'delivery-costs-linepack-CY-line'!$R5*T$3^3</f>
        <v>26108.216759999999</v>
      </c>
      <c r="U7" s="1">
        <f>'delivery-costs-linepack-CY-line'!$P5*U$3+'delivery-costs-linepack-CY-line'!$Q5*U$3^2+'delivery-costs-linepack-CY-line'!$R5*U$3^3</f>
        <v>29786.057837249995</v>
      </c>
      <c r="V7" s="1">
        <f>'delivery-costs-linepack-CY-line'!$P5*V$3+'delivery-costs-linepack-CY-line'!$Q5*V$3^2+'delivery-costs-linepack-CY-line'!$R5*V$3^3</f>
        <v>33634.427442</v>
      </c>
      <c r="W7" s="1">
        <f>'delivery-costs-linepack-CY-line'!$P5*W$3+'delivery-costs-linepack-CY-line'!$Q5*W$3^2+'delivery-costs-linepack-CY-line'!$R5*W$3^3</f>
        <v>37647.456824249995</v>
      </c>
      <c r="X7" s="1">
        <f>'delivery-costs-linepack-CY-line'!$P5*X$3+'delivery-costs-linepack-CY-line'!$Q5*X$3^2+'delivery-costs-linepack-CY-line'!$R5*X$3^3</f>
        <v>41819.277234000001</v>
      </c>
      <c r="Y7" s="1">
        <f>'delivery-costs-linepack-CY-line'!$P5*Y$3+'delivery-costs-linepack-CY-line'!$Q5*Y$3^2+'delivery-costs-linepack-CY-line'!$R5*Y$3^3</f>
        <v>46144.019921250001</v>
      </c>
      <c r="Z7" s="1">
        <f>'delivery-costs-linepack-CY-line'!$P5*Z$3+'delivery-costs-linepack-CY-line'!$Q5*Z$3^2+'delivery-costs-linepack-CY-line'!$R5*Z$3^3</f>
        <v>50615.816136000001</v>
      </c>
    </row>
    <row r="8" spans="1:28" x14ac:dyDescent="0.2">
      <c r="A8">
        <v>32679180</v>
      </c>
      <c r="B8">
        <f t="shared" si="0"/>
        <v>89.531999999999996</v>
      </c>
      <c r="C8" s="1">
        <f>'delivery-costs-linepack-CY-line'!$P6*C$3+'delivery-costs-linepack-CY-line'!$Q6*C$3^2+'delivery-costs-linepack-CY-line'!$R6*C$3^3</f>
        <v>146.63432282600002</v>
      </c>
      <c r="D8" s="1">
        <f>'delivery-costs-linepack-CY-line'!$P6*D$3+'delivery-costs-linepack-CY-line'!$Q6*D$3^2+'delivery-costs-linepack-CY-line'!$R6*D$3^3</f>
        <v>742.19211515000006</v>
      </c>
      <c r="E8" s="1">
        <f>'delivery-costs-linepack-CY-line'!$P6*E$3+'delivery-costs-linepack-CY-line'!$Q6*E$3^2+'delivery-costs-linepack-CY-line'!$R6*E$3^3</f>
        <v>1506.8668151000002</v>
      </c>
      <c r="F8" s="1">
        <f>'delivery-costs-linepack-CY-line'!$P6*F$3+'delivery-costs-linepack-CY-line'!$Q6*F$3^2+'delivery-costs-linepack-CY-line'!$R6*F$3^3</f>
        <v>3103.2061844</v>
      </c>
      <c r="G8" s="1">
        <f>'delivery-costs-linepack-CY-line'!$P6*G$3+'delivery-costs-linepack-CY-line'!$Q6*G$3^2+'delivery-costs-linepack-CY-line'!$R6*G$3^3</f>
        <v>4788.1025379000002</v>
      </c>
      <c r="H8" s="1">
        <f>'delivery-costs-linepack-CY-line'!$P6*H$3+'delivery-costs-linepack-CY-line'!$Q6*H$3^2+'delivery-costs-linepack-CY-line'!$R6*H$3^3</f>
        <v>6560.6403055999999</v>
      </c>
      <c r="I8" s="1">
        <f>'delivery-costs-linepack-CY-line'!$P6*I$3+'delivery-costs-linepack-CY-line'!$Q6*I$3^2+'delivery-costs-linepack-CY-line'!$R6*I$3^3</f>
        <v>8419.9039174999998</v>
      </c>
      <c r="J8" s="1">
        <f>'delivery-costs-linepack-CY-line'!$P6*J$3+'delivery-costs-linepack-CY-line'!$Q6*J$3^2+'delivery-costs-linepack-CY-line'!$R6*J$3^3</f>
        <v>10364.977803599999</v>
      </c>
      <c r="K8" s="1">
        <f>'delivery-costs-linepack-CY-line'!$P6*K$3+'delivery-costs-linepack-CY-line'!$Q6*K$3^2+'delivery-costs-linepack-CY-line'!$R6*K$3^3</f>
        <v>12394.9463939</v>
      </c>
      <c r="L8" s="1">
        <f>'delivery-costs-linepack-CY-line'!$P6*L$3+'delivery-costs-linepack-CY-line'!$Q6*L$3^2+'delivery-costs-linepack-CY-line'!$R6*L$3^3</f>
        <v>14508.8941184</v>
      </c>
      <c r="M8" s="1">
        <f>'delivery-costs-linepack-CY-line'!$P6*M$3+'delivery-costs-linepack-CY-line'!$Q6*M$3^2+'delivery-costs-linepack-CY-line'!$R6*M$3^3</f>
        <v>16705.905407100003</v>
      </c>
      <c r="N8" s="1">
        <f>'delivery-costs-linepack-CY-line'!$P6*N$3+'delivery-costs-linepack-CY-line'!$Q6*N$3^2+'delivery-costs-linepack-CY-line'!$R6*N$3^3</f>
        <v>18985.064689999999</v>
      </c>
      <c r="O8" s="1">
        <f>'delivery-costs-linepack-CY-line'!$P6*O$3+'delivery-costs-linepack-CY-line'!$Q6*O$3^2+'delivery-costs-linepack-CY-line'!$R6*O$3^3</f>
        <v>25036.351943750004</v>
      </c>
      <c r="P8" s="1">
        <f>'delivery-costs-linepack-CY-line'!$P6*P$3+'delivery-costs-linepack-CY-line'!$Q6*P$3^2+'delivery-costs-linepack-CY-line'!$R6*P$3^3</f>
        <v>31581.036067500005</v>
      </c>
      <c r="Q8" s="1">
        <f>'delivery-costs-linepack-CY-line'!$P6*Q$3+'delivery-costs-linepack-CY-line'!$Q6*Q$3^2+'delivery-costs-linepack-CY-line'!$R6*Q$3^3</f>
        <v>38604.811280000002</v>
      </c>
      <c r="R8" s="1">
        <f>'delivery-costs-linepack-CY-line'!$P6*R$3+'delivery-costs-linepack-CY-line'!$Q6*R$3^2+'delivery-costs-linepack-CY-line'!$R6*R$3^3</f>
        <v>46093.371800000001</v>
      </c>
      <c r="S8" s="1">
        <f>'delivery-costs-linepack-CY-line'!$P6*S$3+'delivery-costs-linepack-CY-line'!$Q6*S$3^2+'delivery-costs-linepack-CY-line'!$R6*S$3^3</f>
        <v>54032.411846250005</v>
      </c>
      <c r="T8" s="1">
        <f>'delivery-costs-linepack-CY-line'!$P6*T$3+'delivery-costs-linepack-CY-line'!$Q6*T$3^2+'delivery-costs-linepack-CY-line'!$R6*T$3^3</f>
        <v>62407.625637500008</v>
      </c>
      <c r="U8" s="1">
        <f>'delivery-costs-linepack-CY-line'!$P6*U$3+'delivery-costs-linepack-CY-line'!$Q6*U$3^2+'delivery-costs-linepack-CY-line'!$R6*U$3^3</f>
        <v>71204.707392499986</v>
      </c>
      <c r="V8" s="1">
        <f>'delivery-costs-linepack-CY-line'!$P6*V$3+'delivery-costs-linepack-CY-line'!$Q6*V$3^2+'delivery-costs-linepack-CY-line'!$R6*V$3^3</f>
        <v>80409.351330000005</v>
      </c>
      <c r="W8" s="1">
        <f>'delivery-costs-linepack-CY-line'!$P6*W$3+'delivery-costs-linepack-CY-line'!$Q6*W$3^2+'delivery-costs-linepack-CY-line'!$R6*W$3^3</f>
        <v>90007.251668750003</v>
      </c>
      <c r="X8" s="1">
        <f>'delivery-costs-linepack-CY-line'!$P6*X$3+'delivery-costs-linepack-CY-line'!$Q6*X$3^2+'delivery-costs-linepack-CY-line'!$R6*X$3^3</f>
        <v>99984.102627500019</v>
      </c>
      <c r="Y8" s="1">
        <f>'delivery-costs-linepack-CY-line'!$P6*Y$3+'delivery-costs-linepack-CY-line'!$Q6*Y$3^2+'delivery-costs-linepack-CY-line'!$R6*Y$3^3</f>
        <v>110325.598425</v>
      </c>
      <c r="Z8" s="1">
        <f>'delivery-costs-linepack-CY-line'!$P6*Z$3+'delivery-costs-linepack-CY-line'!$Q6*Z$3^2+'delivery-costs-linepack-CY-line'!$R6*Z$3^3</f>
        <v>121017.43328000001</v>
      </c>
    </row>
    <row r="9" spans="1:28" x14ac:dyDescent="0.2">
      <c r="A9">
        <v>103269815</v>
      </c>
      <c r="B9">
        <f t="shared" si="0"/>
        <v>282.93099999999998</v>
      </c>
      <c r="C9" s="1">
        <f>'delivery-costs-linepack-CY-line'!$P7*C$3+'delivery-costs-linepack-CY-line'!$Q7*C$3^2+'delivery-costs-linepack-CY-line'!$R7*C$3^3</f>
        <v>354.373394346</v>
      </c>
      <c r="D9" s="1">
        <f>'delivery-costs-linepack-CY-line'!$P7*D$3+'delivery-costs-linepack-CY-line'!$Q7*D$3^2+'delivery-costs-linepack-CY-line'!$R7*D$3^3</f>
        <v>1793.32516255</v>
      </c>
      <c r="E9" s="1">
        <f>'delivery-costs-linepack-CY-line'!$P7*E$3+'delivery-costs-linepack-CY-line'!$Q7*E$3^2+'delivery-costs-linepack-CY-line'!$R7*E$3^3</f>
        <v>3640.1327036999996</v>
      </c>
      <c r="F9" s="1">
        <f>'delivery-costs-linepack-CY-line'!$P7*F$3+'delivery-costs-linepack-CY-line'!$Q7*F$3^2+'delivery-costs-linepack-CY-line'!$R7*F$3^3</f>
        <v>7493.1075987999993</v>
      </c>
      <c r="G9" s="1">
        <f>'delivery-costs-linepack-CY-line'!$P7*G$3+'delivery-costs-linepack-CY-line'!$Q7*G$3^2+'delivery-costs-linepack-CY-line'!$R7*G$3^3</f>
        <v>11556.750039299999</v>
      </c>
      <c r="H9" s="1">
        <f>'delivery-costs-linepack-CY-line'!$P7*H$3+'delivery-costs-linepack-CY-line'!$Q7*H$3^2+'delivery-costs-linepack-CY-line'!$R7*H$3^3</f>
        <v>15828.885379199999</v>
      </c>
      <c r="I9" s="1">
        <f>'delivery-costs-linepack-CY-line'!$P7*I$3+'delivery-costs-linepack-CY-line'!$Q7*I$3^2+'delivery-costs-linepack-CY-line'!$R7*I$3^3</f>
        <v>20307.338972500002</v>
      </c>
      <c r="J9" s="1">
        <f>'delivery-costs-linepack-CY-line'!$P7*J$3+'delivery-costs-linepack-CY-line'!$Q7*J$3^2+'delivery-costs-linepack-CY-line'!$R7*J$3^3</f>
        <v>24989.9361732</v>
      </c>
      <c r="K9" s="1">
        <f>'delivery-costs-linepack-CY-line'!$P7*K$3+'delivery-costs-linepack-CY-line'!$Q7*K$3^2+'delivery-costs-linepack-CY-line'!$R7*K$3^3</f>
        <v>29874.502335299996</v>
      </c>
      <c r="L9" s="1">
        <f>'delivery-costs-linepack-CY-line'!$P7*L$3+'delivery-costs-linepack-CY-line'!$Q7*L$3^2+'delivery-costs-linepack-CY-line'!$R7*L$3^3</f>
        <v>34958.862812799998</v>
      </c>
      <c r="M9" s="1">
        <f>'delivery-costs-linepack-CY-line'!$P7*M$3+'delivery-costs-linepack-CY-line'!$Q7*M$3^2+'delivery-costs-linepack-CY-line'!$R7*M$3^3</f>
        <v>40240.842959699992</v>
      </c>
      <c r="N9" s="1">
        <f>'delivery-costs-linepack-CY-line'!$P7*N$3+'delivery-costs-linepack-CY-line'!$Q7*N$3^2+'delivery-costs-linepack-CY-line'!$R7*N$3^3</f>
        <v>45718.268130000004</v>
      </c>
      <c r="O9" s="1">
        <f>'delivery-costs-linepack-CY-line'!$P7*O$3+'delivery-costs-linepack-CY-line'!$Q7*O$3^2+'delivery-costs-linepack-CY-line'!$R7*O$3^3</f>
        <v>60252.631918750005</v>
      </c>
      <c r="P9" s="1">
        <f>'delivery-costs-linepack-CY-line'!$P7*P$3+'delivery-costs-linepack-CY-line'!$Q7*P$3^2+'delivery-costs-linepack-CY-line'!$R7*P$3^3</f>
        <v>75960.956722499992</v>
      </c>
      <c r="Q9" s="1">
        <f>'delivery-costs-linepack-CY-line'!$P7*Q$3+'delivery-costs-linepack-CY-line'!$Q7*Q$3^2+'delivery-costs-linepack-CY-line'!$R7*Q$3^3</f>
        <v>92809.263697499991</v>
      </c>
      <c r="R9" s="1">
        <f>'delivery-costs-linepack-CY-line'!$P7*R$3+'delivery-costs-linepack-CY-line'!$Q7*R$3^2+'delivery-costs-linepack-CY-line'!$R7*R$3^3</f>
        <v>110763.57399999999</v>
      </c>
      <c r="S9" s="1">
        <f>'delivery-costs-linepack-CY-line'!$P7*S$3+'delivery-costs-linepack-CY-line'!$Q7*S$3^2+'delivery-costs-linepack-CY-line'!$R7*S$3^3</f>
        <v>129789.90878624999</v>
      </c>
      <c r="T9" s="1">
        <f>'delivery-costs-linepack-CY-line'!$P7*T$3+'delivery-costs-linepack-CY-line'!$Q7*T$3^2+'delivery-costs-linepack-CY-line'!$R7*T$3^3</f>
        <v>149854.28921250001</v>
      </c>
      <c r="U9" s="1">
        <f>'delivery-costs-linepack-CY-line'!$P7*U$3+'delivery-costs-linepack-CY-line'!$Q7*U$3^2+'delivery-costs-linepack-CY-line'!$R7*U$3^3</f>
        <v>170922.73643499997</v>
      </c>
      <c r="V9" s="1">
        <f>'delivery-costs-linepack-CY-line'!$P7*V$3+'delivery-costs-linepack-CY-line'!$Q7*V$3^2+'delivery-costs-linepack-CY-line'!$R7*V$3^3</f>
        <v>192961.27161</v>
      </c>
      <c r="W9" s="1">
        <f>'delivery-costs-linepack-CY-line'!$P7*W$3+'delivery-costs-linepack-CY-line'!$Q7*W$3^2+'delivery-costs-linepack-CY-line'!$R7*W$3^3</f>
        <v>215935.91589374997</v>
      </c>
      <c r="X9" s="1">
        <f>'delivery-costs-linepack-CY-line'!$P7*X$3+'delivery-costs-linepack-CY-line'!$Q7*X$3^2+'delivery-costs-linepack-CY-line'!$R7*X$3^3</f>
        <v>239812.69044250002</v>
      </c>
      <c r="Y9" s="1">
        <f>'delivery-costs-linepack-CY-line'!$P7*Y$3+'delivery-costs-linepack-CY-line'!$Q7*Y$3^2+'delivery-costs-linepack-CY-line'!$R7*Y$3^3</f>
        <v>264557.61641250004</v>
      </c>
      <c r="Z9" s="1">
        <f>'delivery-costs-linepack-CY-line'!$P7*Z$3+'delivery-costs-linepack-CY-line'!$Q7*Z$3^2+'delivery-costs-linepack-CY-line'!$R7*Z$3^3</f>
        <v>290136.71496000001</v>
      </c>
    </row>
    <row r="10" spans="1:28" x14ac:dyDescent="0.2">
      <c r="A10">
        <v>326370955</v>
      </c>
      <c r="B10">
        <f t="shared" si="0"/>
        <v>894.16700000000003</v>
      </c>
      <c r="C10" s="1">
        <f>'delivery-costs-linepack-CY-line'!$P8*C$3+'delivery-costs-linepack-CY-line'!$Q8*C$3^2+'delivery-costs-linepack-CY-line'!$R8*C$3^3</f>
        <v>858.82594219300006</v>
      </c>
      <c r="D10" s="1">
        <f>'delivery-costs-linepack-CY-line'!$P8*D$3+'delivery-costs-linepack-CY-line'!$Q8*D$3^2+'delivery-costs-linepack-CY-line'!$R8*D$3^3</f>
        <v>4345.2876573249996</v>
      </c>
      <c r="E10" s="1">
        <f>'delivery-costs-linepack-CY-line'!$P8*E$3+'delivery-costs-linepack-CY-line'!$Q8*E$3^2+'delivery-costs-linepack-CY-line'!$R8*E$3^3</f>
        <v>8818.0866477999989</v>
      </c>
      <c r="F10" s="1">
        <f>'delivery-costs-linepack-CY-line'!$P8*F$3+'delivery-costs-linepack-CY-line'!$Q8*F$3^2+'delivery-costs-linepack-CY-line'!$R8*F$3^3</f>
        <v>18143.661743199998</v>
      </c>
      <c r="G10" s="1">
        <f>'delivery-costs-linepack-CY-line'!$P8*G$3+'delivery-costs-linepack-CY-line'!$Q8*G$3^2+'delivery-costs-linepack-CY-line'!$R8*G$3^3</f>
        <v>27971.611516199999</v>
      </c>
      <c r="H10" s="1">
        <f>'delivery-costs-linepack-CY-line'!$P8*H$3+'delivery-costs-linepack-CY-line'!$Q8*H$3^2+'delivery-costs-linepack-CY-line'!$R8*H$3^3</f>
        <v>38296.822196799993</v>
      </c>
      <c r="I10" s="1">
        <f>'delivery-costs-linepack-CY-line'!$P8*I$3+'delivery-costs-linepack-CY-line'!$Q8*I$3^2+'delivery-costs-linepack-CY-line'!$R8*I$3^3</f>
        <v>49114.180014999998</v>
      </c>
      <c r="J10" s="1">
        <f>'delivery-costs-linepack-CY-line'!$P8*J$3+'delivery-costs-linepack-CY-line'!$Q8*J$3^2+'delivery-costs-linepack-CY-line'!$R8*J$3^3</f>
        <v>60418.571200799997</v>
      </c>
      <c r="K10" s="1">
        <f>'delivery-costs-linepack-CY-line'!$P8*K$3+'delivery-costs-linepack-CY-line'!$Q8*K$3^2+'delivery-costs-linepack-CY-line'!$R8*K$3^3</f>
        <v>72204.881984200008</v>
      </c>
      <c r="L10" s="1">
        <f>'delivery-costs-linepack-CY-line'!$P8*L$3+'delivery-costs-linepack-CY-line'!$Q8*L$3^2+'delivery-costs-linepack-CY-line'!$R8*L$3^3</f>
        <v>84467.998595199999</v>
      </c>
      <c r="M10" s="1">
        <f>'delivery-costs-linepack-CY-line'!$P8*M$3+'delivery-costs-linepack-CY-line'!$Q8*M$3^2+'delivery-costs-linepack-CY-line'!$R8*M$3^3</f>
        <v>97202.807263800001</v>
      </c>
      <c r="N10" s="1">
        <f>'delivery-costs-linepack-CY-line'!$P8*N$3+'delivery-costs-linepack-CY-line'!$Q8*N$3^2+'delivery-costs-linepack-CY-line'!$R8*N$3^3</f>
        <v>110404.19421999999</v>
      </c>
      <c r="O10" s="1">
        <f>'delivery-costs-linepack-CY-line'!$P8*O$3+'delivery-costs-linepack-CY-line'!$Q8*O$3^2+'delivery-costs-linepack-CY-line'!$R8*O$3^3</f>
        <v>145415.382503125</v>
      </c>
      <c r="P10" s="1">
        <f>'delivery-costs-linepack-CY-line'!$P8*P$3+'delivery-costs-linepack-CY-line'!$Q8*P$3^2+'delivery-costs-linepack-CY-line'!$R8*P$3^3</f>
        <v>183230.82136499998</v>
      </c>
      <c r="Q10" s="1">
        <f>'delivery-costs-linepack-CY-line'!$P8*Q$3+'delivery-costs-linepack-CY-line'!$Q8*Q$3^2+'delivery-costs-linepack-CY-line'!$R8*Q$3^3</f>
        <v>223770.60814937498</v>
      </c>
      <c r="R10" s="1">
        <f>'delivery-costs-linepack-CY-line'!$P8*R$3+'delivery-costs-linepack-CY-line'!$Q8*R$3^2+'delivery-costs-linepack-CY-line'!$R8*R$3^3</f>
        <v>266954.84019999998</v>
      </c>
      <c r="S10" s="1">
        <f>'delivery-costs-linepack-CY-line'!$P8*S$3+'delivery-costs-linepack-CY-line'!$Q8*S$3^2+'delivery-costs-linepack-CY-line'!$R8*S$3^3</f>
        <v>312703.61486062501</v>
      </c>
      <c r="T10" s="1">
        <f>'delivery-costs-linepack-CY-line'!$P8*T$3+'delivery-costs-linepack-CY-line'!$Q8*T$3^2+'delivery-costs-linepack-CY-line'!$R8*T$3^3</f>
        <v>360937.02947499999</v>
      </c>
      <c r="U10" s="1">
        <f>'delivery-costs-linepack-CY-line'!$P8*U$3+'delivery-costs-linepack-CY-line'!$Q8*U$3^2+'delivery-costs-linepack-CY-line'!$R8*U$3^3</f>
        <v>411575.18138687505</v>
      </c>
      <c r="V10" s="1">
        <f>'delivery-costs-linepack-CY-line'!$P8*V$3+'delivery-costs-linepack-CY-line'!$Q8*V$3^2+'delivery-costs-linepack-CY-line'!$R8*V$3^3</f>
        <v>464538.16794000001</v>
      </c>
      <c r="W10" s="1">
        <f>'delivery-costs-linepack-CY-line'!$P8*W$3+'delivery-costs-linepack-CY-line'!$Q8*W$3^2+'delivery-costs-linepack-CY-line'!$R8*W$3^3</f>
        <v>519746.08647812501</v>
      </c>
      <c r="X10" s="1">
        <f>'delivery-costs-linepack-CY-line'!$P8*X$3+'delivery-costs-linepack-CY-line'!$Q8*X$3^2+'delivery-costs-linepack-CY-line'!$R8*X$3^3</f>
        <v>577119.03434500005</v>
      </c>
      <c r="Y10" s="1">
        <f>'delivery-costs-linepack-CY-line'!$P8*Y$3+'delivery-costs-linepack-CY-line'!$Q8*Y$3^2+'delivery-costs-linepack-CY-line'!$R8*Y$3^3</f>
        <v>636577.10888437496</v>
      </c>
      <c r="Z10" s="1">
        <f>'delivery-costs-linepack-CY-line'!$P8*Z$3+'delivery-costs-linepack-CY-line'!$Q8*Z$3^2+'delivery-costs-linepack-CY-line'!$R8*Z$3^3</f>
        <v>698040.40743999998</v>
      </c>
    </row>
    <row r="11" spans="1:28" x14ac:dyDescent="0.2">
      <c r="A11">
        <v>1031481240</v>
      </c>
      <c r="B11">
        <f t="shared" si="0"/>
        <v>2825.9760000000001</v>
      </c>
      <c r="C11" s="1">
        <f>'delivery-costs-linepack-CY-line'!$P9*C$3+'delivery-costs-linepack-CY-line'!$Q9*C$3^2+'delivery-costs-linepack-CY-line'!$R9*C$3^3</f>
        <v>2077.0799674270002</v>
      </c>
      <c r="D11" s="1">
        <f>'delivery-costs-linepack-CY-line'!$P9*D$3+'delivery-costs-linepack-CY-line'!$Q9*D$3^2+'delivery-costs-linepack-CY-line'!$R9*D$3^3</f>
        <v>10508.884165775002</v>
      </c>
      <c r="E11" s="1">
        <f>'delivery-costs-linepack-CY-line'!$P9*E$3+'delivery-costs-linepack-CY-line'!$Q9*E$3^2+'delivery-costs-linepack-CY-line'!$R9*E$3^3</f>
        <v>21325.544593600003</v>
      </c>
      <c r="F11" s="1">
        <f>'delivery-costs-linepack-CY-line'!$P9*F$3+'delivery-costs-linepack-CY-line'!$Q9*F$3^2+'delivery-costs-linepack-CY-line'!$R9*F$3^3</f>
        <v>43875.963838399999</v>
      </c>
      <c r="G11" s="1">
        <f>'delivery-costs-linepack-CY-line'!$P9*G$3+'delivery-costs-linepack-CY-line'!$Q9*G$3^2+'delivery-costs-linepack-CY-line'!$R9*G$3^3</f>
        <v>67638.796940400003</v>
      </c>
      <c r="H11" s="1">
        <f>'delivery-costs-linepack-CY-line'!$P9*H$3+'delivery-costs-linepack-CY-line'!$Q9*H$3^2+'delivery-costs-linepack-CY-line'!$R9*H$3^3</f>
        <v>92601.583105600017</v>
      </c>
      <c r="I11" s="1">
        <f>'delivery-costs-linepack-CY-line'!$P9*I$3+'delivery-costs-linepack-CY-line'!$Q9*I$3^2+'delivery-costs-linepack-CY-line'!$R9*I$3^3</f>
        <v>118751.86154</v>
      </c>
      <c r="J11" s="1">
        <f>'delivery-costs-linepack-CY-line'!$P9*J$3+'delivery-costs-linepack-CY-line'!$Q9*J$3^2+'delivery-costs-linepack-CY-line'!$R9*J$3^3</f>
        <v>146077.17144959999</v>
      </c>
      <c r="K11" s="1">
        <f>'delivery-costs-linepack-CY-line'!$P9*K$3+'delivery-costs-linepack-CY-line'!$Q9*K$3^2+'delivery-costs-linepack-CY-line'!$R9*K$3^3</f>
        <v>174565.05204040001</v>
      </c>
      <c r="L11" s="1">
        <f>'delivery-costs-linepack-CY-line'!$P9*L$3+'delivery-costs-linepack-CY-line'!$Q9*L$3^2+'delivery-costs-linepack-CY-line'!$R9*L$3^3</f>
        <v>204203.04251840003</v>
      </c>
      <c r="M11" s="1">
        <f>'delivery-costs-linepack-CY-line'!$P9*M$3+'delivery-costs-linepack-CY-line'!$Q9*M$3^2+'delivery-costs-linepack-CY-line'!$R9*M$3^3</f>
        <v>234978.68208959998</v>
      </c>
      <c r="N11" s="1">
        <f>'delivery-costs-linepack-CY-line'!$P9*N$3+'delivery-costs-linepack-CY-line'!$Q9*N$3^2+'delivery-costs-linepack-CY-line'!$R9*N$3^3</f>
        <v>266879.50996</v>
      </c>
      <c r="O11" s="1">
        <f>'delivery-costs-linepack-CY-line'!$P9*O$3+'delivery-costs-linepack-CY-line'!$Q9*O$3^2+'delivery-costs-linepack-CY-line'!$R9*O$3^3</f>
        <v>351472.50448437501</v>
      </c>
      <c r="P11" s="1">
        <f>'delivery-costs-linepack-CY-line'!$P9*P$3+'delivery-costs-linepack-CY-line'!$Q9*P$3^2+'delivery-costs-linepack-CY-line'!$R9*P$3^3</f>
        <v>442825.34601000004</v>
      </c>
      <c r="Q11" s="1">
        <f>'delivery-costs-linepack-CY-line'!$P9*Q$3+'delivery-costs-linepack-CY-line'!$Q9*Q$3^2+'delivery-costs-linepack-CY-line'!$R9*Q$3^3</f>
        <v>540743.33463062509</v>
      </c>
      <c r="R11" s="1">
        <f>'delivery-costs-linepack-CY-line'!$P9*R$3+'delivery-costs-linepack-CY-line'!$Q9*R$3^2+'delivery-costs-linepack-CY-line'!$R9*R$3^3</f>
        <v>645031.77043999999</v>
      </c>
      <c r="S11" s="1">
        <f>'delivery-costs-linepack-CY-line'!$P9*S$3+'delivery-costs-linepack-CY-line'!$Q9*S$3^2+'delivery-costs-linepack-CY-line'!$R9*S$3^3</f>
        <v>755495.95353187504</v>
      </c>
      <c r="T11" s="1">
        <f>'delivery-costs-linepack-CY-line'!$P9*T$3+'delivery-costs-linepack-CY-line'!$Q9*T$3^2+'delivery-costs-linepack-CY-line'!$R9*T$3^3</f>
        <v>871941.18400000001</v>
      </c>
      <c r="U11" s="1">
        <f>'delivery-costs-linepack-CY-line'!$P9*U$3+'delivery-costs-linepack-CY-line'!$Q9*U$3^2+'delivery-costs-linepack-CY-line'!$R9*U$3^3</f>
        <v>994172.76193812513</v>
      </c>
      <c r="V11" s="1">
        <f>'delivery-costs-linepack-CY-line'!$P9*V$3+'delivery-costs-linepack-CY-line'!$Q9*V$3^2+'delivery-costs-linepack-CY-line'!$R9*V$3^3</f>
        <v>1121995.9874400001</v>
      </c>
      <c r="W11" s="1">
        <f>'delivery-costs-linepack-CY-line'!$P9*W$3+'delivery-costs-linepack-CY-line'!$Q9*W$3^2+'delivery-costs-linepack-CY-line'!$R9*W$3^3</f>
        <v>1255216.1605993751</v>
      </c>
      <c r="X11" s="1">
        <f>'delivery-costs-linepack-CY-line'!$P9*X$3+'delivery-costs-linepack-CY-line'!$Q9*X$3^2+'delivery-costs-linepack-CY-line'!$R9*X$3^3</f>
        <v>1393638.5815099999</v>
      </c>
      <c r="Y11" s="1">
        <f>'delivery-costs-linepack-CY-line'!$P9*Y$3+'delivery-costs-linepack-CY-line'!$Q9*Y$3^2+'delivery-costs-linepack-CY-line'!$R9*Y$3^3</f>
        <v>1537068.5502656249</v>
      </c>
      <c r="Z11" s="1">
        <f>'delivery-costs-linepack-CY-line'!$P9*Z$3+'delivery-costs-linepack-CY-line'!$Q9*Z$3^2+'delivery-costs-linepack-CY-line'!$R9*Z$3^3</f>
        <v>1685311.36696</v>
      </c>
    </row>
    <row r="14" spans="1:28" x14ac:dyDescent="0.2">
      <c r="C14" t="s">
        <v>23</v>
      </c>
      <c r="D14" t="s">
        <v>30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 s="1">
        <f>C4/C$15</f>
        <v>10.841017115</v>
      </c>
      <c r="D16">
        <f t="shared" ref="D16:Z23" si="1">D4/D$15</f>
        <v>10.975586334999999</v>
      </c>
      <c r="E16">
        <f t="shared" si="1"/>
        <v>11.14329386</v>
      </c>
      <c r="F16">
        <f t="shared" si="1"/>
        <v>11.47702891</v>
      </c>
      <c r="G16">
        <f t="shared" si="1"/>
        <v>11.80852396</v>
      </c>
      <c r="H16">
        <f t="shared" si="1"/>
        <v>12.137779009999999</v>
      </c>
      <c r="I16">
        <f t="shared" si="1"/>
        <v>12.464794059999999</v>
      </c>
      <c r="J16">
        <f t="shared" si="1"/>
        <v>12.789569109999999</v>
      </c>
      <c r="K16">
        <f t="shared" si="1"/>
        <v>13.112104160000001</v>
      </c>
      <c r="L16">
        <f t="shared" si="1"/>
        <v>13.43239921</v>
      </c>
      <c r="M16">
        <f t="shared" si="1"/>
        <v>13.75045426</v>
      </c>
      <c r="N16">
        <f t="shared" si="1"/>
        <v>14.066269310000001</v>
      </c>
      <c r="O16">
        <f t="shared" si="1"/>
        <v>14.846006935000002</v>
      </c>
      <c r="P16">
        <f t="shared" si="1"/>
        <v>15.61174456</v>
      </c>
      <c r="Q16">
        <f t="shared" si="1"/>
        <v>16.363482184999999</v>
      </c>
      <c r="R16">
        <f t="shared" si="1"/>
        <v>17.10121981</v>
      </c>
      <c r="S16">
        <f t="shared" si="1"/>
        <v>17.824957435000002</v>
      </c>
      <c r="T16">
        <f t="shared" si="1"/>
        <v>18.534695059999997</v>
      </c>
      <c r="U16">
        <f t="shared" si="1"/>
        <v>19.230432685</v>
      </c>
      <c r="V16">
        <f t="shared" si="1"/>
        <v>19.91217031</v>
      </c>
      <c r="W16">
        <f t="shared" si="1"/>
        <v>20.579907934999998</v>
      </c>
      <c r="X16">
        <f t="shared" si="1"/>
        <v>21.233645559999999</v>
      </c>
      <c r="Y16">
        <f t="shared" si="1"/>
        <v>21.873383184999998</v>
      </c>
      <c r="Z16">
        <f t="shared" si="1"/>
        <v>22.499120810000004</v>
      </c>
      <c r="AA16">
        <f>Z16/I16</f>
        <v>1.8050134403905271</v>
      </c>
      <c r="AB16">
        <f>Q16/I16</f>
        <v>1.3127759757789372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16.667586602000004</v>
      </c>
      <c r="D17">
        <f t="shared" si="3"/>
        <v>16.874041490000003</v>
      </c>
      <c r="E17">
        <f t="shared" si="3"/>
        <v>17.131336100000002</v>
      </c>
      <c r="F17">
        <f t="shared" si="3"/>
        <v>17.643345320000002</v>
      </c>
      <c r="G17">
        <f t="shared" si="3"/>
        <v>18.151914540000003</v>
      </c>
      <c r="H17">
        <f t="shared" si="3"/>
        <v>18.657043760000001</v>
      </c>
      <c r="I17">
        <f t="shared" si="3"/>
        <v>19.158732980000003</v>
      </c>
      <c r="J17">
        <f t="shared" si="3"/>
        <v>19.656982200000002</v>
      </c>
      <c r="K17">
        <f t="shared" si="3"/>
        <v>20.151791420000002</v>
      </c>
      <c r="L17">
        <f t="shared" si="3"/>
        <v>20.643160640000001</v>
      </c>
      <c r="M17">
        <f t="shared" si="3"/>
        <v>21.131089859999999</v>
      </c>
      <c r="N17">
        <f t="shared" si="3"/>
        <v>21.615579080000003</v>
      </c>
      <c r="O17">
        <f t="shared" si="3"/>
        <v>22.811752130000002</v>
      </c>
      <c r="P17">
        <f t="shared" si="3"/>
        <v>23.986425180000001</v>
      </c>
      <c r="Q17">
        <f t="shared" si="3"/>
        <v>25.139598230000004</v>
      </c>
      <c r="R17">
        <f t="shared" si="3"/>
        <v>26.271271280000001</v>
      </c>
      <c r="S17">
        <f t="shared" si="1"/>
        <v>27.381444330000001</v>
      </c>
      <c r="T17">
        <f t="shared" si="1"/>
        <v>28.470117380000005</v>
      </c>
      <c r="U17">
        <f t="shared" si="1"/>
        <v>29.537290430000002</v>
      </c>
      <c r="V17">
        <f t="shared" si="1"/>
        <v>30.582963480000004</v>
      </c>
      <c r="W17">
        <f t="shared" si="1"/>
        <v>31.607136530000002</v>
      </c>
      <c r="X17">
        <f t="shared" si="1"/>
        <v>32.609809580000004</v>
      </c>
      <c r="Y17">
        <f t="shared" si="1"/>
        <v>33.590982630000006</v>
      </c>
      <c r="Z17">
        <f t="shared" si="1"/>
        <v>34.550655679999998</v>
      </c>
      <c r="AA17">
        <f t="shared" ref="AA17:AA23" si="4">Z17/I17</f>
        <v>1.8033893846773572</v>
      </c>
      <c r="AB17">
        <f t="shared" ref="AB17:AB23" si="5">Q17/I17</f>
        <v>1.3121743622735118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25.767034384999999</v>
      </c>
      <c r="D18">
        <f t="shared" si="1"/>
        <v>26.083163845000001</v>
      </c>
      <c r="E18">
        <f t="shared" si="1"/>
        <v>26.477146669999996</v>
      </c>
      <c r="F18">
        <f t="shared" si="1"/>
        <v>27.26118232</v>
      </c>
      <c r="G18">
        <f t="shared" si="1"/>
        <v>28.039977969999999</v>
      </c>
      <c r="H18">
        <f t="shared" si="1"/>
        <v>28.813533620000005</v>
      </c>
      <c r="I18">
        <f t="shared" si="1"/>
        <v>29.581849269999999</v>
      </c>
      <c r="J18">
        <f t="shared" si="1"/>
        <v>30.34492492</v>
      </c>
      <c r="K18">
        <f t="shared" si="1"/>
        <v>31.102760569999997</v>
      </c>
      <c r="L18">
        <f t="shared" si="1"/>
        <v>31.855356219999997</v>
      </c>
      <c r="M18">
        <f t="shared" si="1"/>
        <v>32.602711870000007</v>
      </c>
      <c r="N18">
        <f t="shared" si="1"/>
        <v>33.344827519999996</v>
      </c>
      <c r="O18">
        <f t="shared" si="1"/>
        <v>35.177191645000001</v>
      </c>
      <c r="P18">
        <f t="shared" si="1"/>
        <v>36.976805769999999</v>
      </c>
      <c r="Q18">
        <f t="shared" si="1"/>
        <v>38.743669895000004</v>
      </c>
      <c r="R18">
        <f t="shared" si="1"/>
        <v>40.477784020000001</v>
      </c>
      <c r="S18">
        <f t="shared" si="1"/>
        <v>42.179148144999999</v>
      </c>
      <c r="T18">
        <f t="shared" si="1"/>
        <v>43.847762269999997</v>
      </c>
      <c r="U18">
        <f t="shared" si="1"/>
        <v>45.483626395000002</v>
      </c>
      <c r="V18">
        <f t="shared" si="1"/>
        <v>47.086740520000006</v>
      </c>
      <c r="W18">
        <f t="shared" si="1"/>
        <v>48.657104644999997</v>
      </c>
      <c r="X18">
        <f t="shared" si="1"/>
        <v>50.194718770000001</v>
      </c>
      <c r="Y18">
        <f t="shared" si="1"/>
        <v>51.699582894999999</v>
      </c>
      <c r="Z18">
        <f t="shared" si="1"/>
        <v>53.171697020000003</v>
      </c>
      <c r="AA18">
        <f t="shared" si="4"/>
        <v>1.7974433083844865</v>
      </c>
      <c r="AB18">
        <f t="shared" si="5"/>
        <v>1.3097108818782108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61.516416761999999</v>
      </c>
      <c r="D19">
        <f t="shared" si="1"/>
        <v>62.267185650000002</v>
      </c>
      <c r="E19">
        <f t="shared" si="1"/>
        <v>63.202829760000007</v>
      </c>
      <c r="F19">
        <f t="shared" si="1"/>
        <v>65.064727980000001</v>
      </c>
      <c r="G19">
        <f t="shared" si="1"/>
        <v>66.914106199999992</v>
      </c>
      <c r="H19">
        <f t="shared" si="1"/>
        <v>68.750964419999988</v>
      </c>
      <c r="I19">
        <f t="shared" si="1"/>
        <v>70.575302640000004</v>
      </c>
      <c r="J19">
        <f t="shared" si="1"/>
        <v>72.387120859999996</v>
      </c>
      <c r="K19">
        <f t="shared" si="1"/>
        <v>74.186419079999979</v>
      </c>
      <c r="L19">
        <f t="shared" si="1"/>
        <v>75.97319730000001</v>
      </c>
      <c r="M19">
        <f t="shared" si="1"/>
        <v>77.747455520000003</v>
      </c>
      <c r="N19">
        <f t="shared" si="1"/>
        <v>79.509193739999986</v>
      </c>
      <c r="O19">
        <f t="shared" si="1"/>
        <v>83.858764289999996</v>
      </c>
      <c r="P19">
        <f t="shared" si="1"/>
        <v>88.130084840000009</v>
      </c>
      <c r="Q19">
        <f t="shared" si="1"/>
        <v>92.323155389999982</v>
      </c>
      <c r="R19">
        <f t="shared" si="1"/>
        <v>96.437975940000001</v>
      </c>
      <c r="S19">
        <f t="shared" si="1"/>
        <v>100.47454648999999</v>
      </c>
      <c r="T19">
        <f t="shared" si="1"/>
        <v>104.43286703999999</v>
      </c>
      <c r="U19">
        <f t="shared" si="1"/>
        <v>108.31293758999998</v>
      </c>
      <c r="V19">
        <f t="shared" si="1"/>
        <v>112.11475814000001</v>
      </c>
      <c r="W19">
        <f t="shared" si="1"/>
        <v>115.83832868999998</v>
      </c>
      <c r="X19">
        <f t="shared" si="1"/>
        <v>119.48364924000001</v>
      </c>
      <c r="Y19">
        <f t="shared" si="1"/>
        <v>123.05071979</v>
      </c>
      <c r="Z19">
        <f t="shared" si="1"/>
        <v>126.53954034</v>
      </c>
      <c r="AA19">
        <f t="shared" si="4"/>
        <v>1.7929719832087707</v>
      </c>
      <c r="AB19">
        <f t="shared" si="5"/>
        <v>1.3081510377778236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146.63432282600002</v>
      </c>
      <c r="D20">
        <f t="shared" si="1"/>
        <v>148.43842303000002</v>
      </c>
      <c r="E20">
        <f t="shared" si="1"/>
        <v>150.68668151000003</v>
      </c>
      <c r="F20">
        <f t="shared" si="1"/>
        <v>155.16030921999999</v>
      </c>
      <c r="G20">
        <f t="shared" si="1"/>
        <v>159.60341793000001</v>
      </c>
      <c r="H20">
        <f t="shared" si="1"/>
        <v>164.01600764</v>
      </c>
      <c r="I20">
        <f t="shared" si="1"/>
        <v>168.39807834999999</v>
      </c>
      <c r="J20">
        <f t="shared" si="1"/>
        <v>172.74963005999999</v>
      </c>
      <c r="K20">
        <f t="shared" si="1"/>
        <v>177.07066276999998</v>
      </c>
      <c r="L20">
        <f t="shared" si="1"/>
        <v>181.36117647999998</v>
      </c>
      <c r="M20">
        <f t="shared" si="1"/>
        <v>185.62117119000004</v>
      </c>
      <c r="N20">
        <f t="shared" si="1"/>
        <v>189.85064689999999</v>
      </c>
      <c r="O20">
        <f t="shared" si="1"/>
        <v>200.29081555000002</v>
      </c>
      <c r="P20">
        <f t="shared" si="1"/>
        <v>210.54024045000003</v>
      </c>
      <c r="Q20">
        <f t="shared" si="1"/>
        <v>220.59892160000001</v>
      </c>
      <c r="R20">
        <f t="shared" si="1"/>
        <v>230.466859</v>
      </c>
      <c r="S20">
        <f t="shared" si="1"/>
        <v>240.14405265000002</v>
      </c>
      <c r="T20">
        <f t="shared" si="1"/>
        <v>249.63050255000005</v>
      </c>
      <c r="U20">
        <f t="shared" si="1"/>
        <v>258.92620869999996</v>
      </c>
      <c r="V20">
        <f t="shared" si="1"/>
        <v>268.03117109999999</v>
      </c>
      <c r="W20">
        <f t="shared" si="1"/>
        <v>276.94538975</v>
      </c>
      <c r="X20">
        <f t="shared" si="1"/>
        <v>285.66886465000005</v>
      </c>
      <c r="Y20">
        <f t="shared" si="1"/>
        <v>294.20159580000001</v>
      </c>
      <c r="Z20">
        <f t="shared" si="1"/>
        <v>302.54358320000006</v>
      </c>
      <c r="AA20">
        <f t="shared" si="4"/>
        <v>1.7965975987635139</v>
      </c>
      <c r="AB20">
        <f t="shared" si="5"/>
        <v>1.3099847917593535</v>
      </c>
    </row>
    <row r="21" spans="1:28" x14ac:dyDescent="0.2">
      <c r="A21">
        <v>103269815</v>
      </c>
      <c r="B21">
        <f t="shared" si="2"/>
        <v>282.93099999999998</v>
      </c>
      <c r="C21" s="1">
        <f>C9/C$15</f>
        <v>354.373394346</v>
      </c>
      <c r="D21">
        <f t="shared" si="1"/>
        <v>358.66503251</v>
      </c>
      <c r="E21">
        <f t="shared" si="1"/>
        <v>364.01327036999999</v>
      </c>
      <c r="F21">
        <f t="shared" si="1"/>
        <v>374.65537993999999</v>
      </c>
      <c r="G21">
        <f t="shared" si="1"/>
        <v>385.22500130999998</v>
      </c>
      <c r="H21">
        <f t="shared" si="1"/>
        <v>395.72213447999997</v>
      </c>
      <c r="I21">
        <f t="shared" si="1"/>
        <v>406.14677945000005</v>
      </c>
      <c r="J21">
        <f t="shared" si="1"/>
        <v>416.49893622000002</v>
      </c>
      <c r="K21">
        <f t="shared" si="1"/>
        <v>426.77860478999992</v>
      </c>
      <c r="L21">
        <f t="shared" si="1"/>
        <v>436.98578515999998</v>
      </c>
      <c r="M21">
        <f t="shared" si="1"/>
        <v>447.12047732999991</v>
      </c>
      <c r="N21">
        <f t="shared" si="1"/>
        <v>457.18268130000001</v>
      </c>
      <c r="O21">
        <f t="shared" si="1"/>
        <v>482.02105535000004</v>
      </c>
      <c r="P21">
        <f t="shared" si="1"/>
        <v>506.40637814999997</v>
      </c>
      <c r="Q21">
        <f t="shared" si="1"/>
        <v>530.33864969999991</v>
      </c>
      <c r="R21">
        <f t="shared" si="1"/>
        <v>553.81786999999997</v>
      </c>
      <c r="S21">
        <f t="shared" si="1"/>
        <v>576.84403904999999</v>
      </c>
      <c r="T21">
        <f t="shared" si="1"/>
        <v>599.41715685000008</v>
      </c>
      <c r="U21">
        <f t="shared" si="1"/>
        <v>621.5372233999999</v>
      </c>
      <c r="V21">
        <f t="shared" si="1"/>
        <v>643.20423870000002</v>
      </c>
      <c r="W21">
        <f t="shared" si="1"/>
        <v>664.41820274999986</v>
      </c>
      <c r="X21">
        <f t="shared" si="1"/>
        <v>685.17911555000012</v>
      </c>
      <c r="Y21">
        <f t="shared" si="1"/>
        <v>705.4869771000001</v>
      </c>
      <c r="Z21">
        <f t="shared" si="1"/>
        <v>725.34178740000004</v>
      </c>
      <c r="AA21">
        <f t="shared" si="4"/>
        <v>1.7859104739972349</v>
      </c>
      <c r="AB21">
        <f t="shared" si="5"/>
        <v>1.3057807584198482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858.82594219300006</v>
      </c>
      <c r="D22">
        <f t="shared" si="1"/>
        <v>869.0575314649999</v>
      </c>
      <c r="E22">
        <f t="shared" si="1"/>
        <v>881.80866477999984</v>
      </c>
      <c r="F22">
        <f t="shared" si="1"/>
        <v>907.1830871599999</v>
      </c>
      <c r="G22">
        <f t="shared" si="1"/>
        <v>932.3870505399999</v>
      </c>
      <c r="H22">
        <f t="shared" si="1"/>
        <v>957.42055491999986</v>
      </c>
      <c r="I22">
        <f t="shared" si="1"/>
        <v>982.28360029999999</v>
      </c>
      <c r="J22">
        <f t="shared" si="1"/>
        <v>1006.97618668</v>
      </c>
      <c r="K22">
        <f t="shared" si="1"/>
        <v>1031.4983140600002</v>
      </c>
      <c r="L22">
        <f t="shared" si="1"/>
        <v>1055.8499824400001</v>
      </c>
      <c r="M22">
        <f t="shared" si="1"/>
        <v>1080.03119182</v>
      </c>
      <c r="N22">
        <f t="shared" si="1"/>
        <v>1104.0419422</v>
      </c>
      <c r="O22">
        <f t="shared" si="1"/>
        <v>1163.3230600249999</v>
      </c>
      <c r="P22">
        <f t="shared" si="1"/>
        <v>1221.5388091</v>
      </c>
      <c r="Q22">
        <f t="shared" si="1"/>
        <v>1278.689189425</v>
      </c>
      <c r="R22">
        <f t="shared" si="1"/>
        <v>1334.7742009999999</v>
      </c>
      <c r="S22">
        <f t="shared" si="1"/>
        <v>1389.7938438250001</v>
      </c>
      <c r="T22">
        <f t="shared" si="1"/>
        <v>1443.7481178999999</v>
      </c>
      <c r="U22">
        <f t="shared" si="1"/>
        <v>1496.6370232250001</v>
      </c>
      <c r="V22">
        <f t="shared" si="1"/>
        <v>1548.4605598000001</v>
      </c>
      <c r="W22">
        <f t="shared" si="1"/>
        <v>1599.2187276249999</v>
      </c>
      <c r="X22">
        <f t="shared" si="1"/>
        <v>1648.9115267000002</v>
      </c>
      <c r="Y22">
        <f t="shared" si="1"/>
        <v>1697.5389570249999</v>
      </c>
      <c r="Z22">
        <f t="shared" si="1"/>
        <v>1745.1010185999999</v>
      </c>
      <c r="AA22">
        <f t="shared" si="4"/>
        <v>1.7765755409812678</v>
      </c>
      <c r="AB22">
        <f t="shared" si="5"/>
        <v>1.3017515400180504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2077.0799674270002</v>
      </c>
      <c r="D23">
        <f t="shared" si="1"/>
        <v>2101.7768331550005</v>
      </c>
      <c r="E23">
        <f t="shared" si="1"/>
        <v>2132.5544593600002</v>
      </c>
      <c r="F23">
        <f t="shared" si="1"/>
        <v>2193.7981919200001</v>
      </c>
      <c r="G23">
        <f t="shared" si="1"/>
        <v>2254.6265646800002</v>
      </c>
      <c r="H23">
        <f t="shared" si="1"/>
        <v>2315.0395776400005</v>
      </c>
      <c r="I23">
        <f t="shared" si="1"/>
        <v>2375.0372308000001</v>
      </c>
      <c r="J23">
        <f t="shared" si="1"/>
        <v>2434.6195241599999</v>
      </c>
      <c r="K23">
        <f t="shared" si="1"/>
        <v>2493.7864577200003</v>
      </c>
      <c r="L23">
        <f t="shared" si="1"/>
        <v>2552.5380314800004</v>
      </c>
      <c r="M23">
        <f t="shared" si="1"/>
        <v>2610.8742454399999</v>
      </c>
      <c r="N23">
        <f t="shared" si="1"/>
        <v>2668.7950996</v>
      </c>
      <c r="O23">
        <f t="shared" si="1"/>
        <v>2811.7800358750001</v>
      </c>
      <c r="P23">
        <f t="shared" si="1"/>
        <v>2952.1689734000001</v>
      </c>
      <c r="Q23">
        <f t="shared" si="1"/>
        <v>3089.9619121750006</v>
      </c>
      <c r="R23">
        <f t="shared" si="1"/>
        <v>3225.1588522000002</v>
      </c>
      <c r="S23">
        <f t="shared" si="1"/>
        <v>3357.7597934750002</v>
      </c>
      <c r="T23">
        <f t="shared" si="1"/>
        <v>3487.7647360000001</v>
      </c>
      <c r="U23">
        <f t="shared" si="1"/>
        <v>3615.1736797750004</v>
      </c>
      <c r="V23">
        <f t="shared" si="1"/>
        <v>3739.9866248000003</v>
      </c>
      <c r="W23">
        <f t="shared" si="1"/>
        <v>3862.2035710750006</v>
      </c>
      <c r="X23">
        <f t="shared" si="1"/>
        <v>3981.8245185999999</v>
      </c>
      <c r="Y23">
        <f t="shared" si="1"/>
        <v>4098.8494673750001</v>
      </c>
      <c r="Z23">
        <f t="shared" si="1"/>
        <v>4213.2784173999999</v>
      </c>
      <c r="AA23">
        <f t="shared" si="4"/>
        <v>1.7739841560213405</v>
      </c>
      <c r="AB23">
        <f t="shared" si="5"/>
        <v>1.3010161997057148</v>
      </c>
    </row>
    <row r="26" spans="1:28" x14ac:dyDescent="0.2">
      <c r="R26" s="3">
        <f>AVERAGE(N16:R16)</f>
        <v>15.597744560000001</v>
      </c>
      <c r="S26" s="5">
        <f>R16/N16-1</f>
        <v>0.21576086971706077</v>
      </c>
    </row>
    <row r="27" spans="1:28" x14ac:dyDescent="0.2">
      <c r="R27" s="3">
        <f t="shared" ref="R27:R33" si="6">AVERAGE(N17:R17)</f>
        <v>23.964925180000002</v>
      </c>
      <c r="S27" s="5">
        <f t="shared" ref="S27:S33" si="7">R17/N17-1</f>
        <v>0.21538595763588475</v>
      </c>
    </row>
    <row r="28" spans="1:28" x14ac:dyDescent="0.2">
      <c r="R28" s="3">
        <f t="shared" si="6"/>
        <v>36.944055769999999</v>
      </c>
      <c r="S28" s="5">
        <f t="shared" si="7"/>
        <v>0.21391493165534325</v>
      </c>
    </row>
    <row r="29" spans="1:28" x14ac:dyDescent="0.2">
      <c r="R29" s="3">
        <f t="shared" si="6"/>
        <v>88.051834839999998</v>
      </c>
      <c r="S29" s="5">
        <f t="shared" si="7"/>
        <v>0.21291603402945047</v>
      </c>
    </row>
    <row r="30" spans="1:28" x14ac:dyDescent="0.2">
      <c r="R30" s="3">
        <f t="shared" si="6"/>
        <v>210.3494967</v>
      </c>
      <c r="S30" s="5">
        <f t="shared" si="7"/>
        <v>0.21393770715668814</v>
      </c>
    </row>
    <row r="31" spans="1:28" x14ac:dyDescent="0.2">
      <c r="R31" s="3">
        <f t="shared" si="6"/>
        <v>505.95332689999998</v>
      </c>
      <c r="S31" s="5">
        <f t="shared" si="7"/>
        <v>0.21137106161855823</v>
      </c>
    </row>
    <row r="32" spans="1:28" x14ac:dyDescent="0.2">
      <c r="R32" s="3">
        <f t="shared" si="6"/>
        <v>1220.4734403500001</v>
      </c>
      <c r="S32" s="5">
        <f t="shared" si="7"/>
        <v>0.20898867151751932</v>
      </c>
    </row>
    <row r="33" spans="18:19" x14ac:dyDescent="0.2">
      <c r="R33" s="3">
        <f t="shared" si="6"/>
        <v>2949.5729746500001</v>
      </c>
      <c r="S33" s="5">
        <f t="shared" si="7"/>
        <v>0.208470014308475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delivery-costs-linepack-CY-line</vt:lpstr>
      <vt:lpstr>exporttotsv</vt:lpstr>
      <vt:lpstr>scaling</vt:lpstr>
      <vt:lpstr>cap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2022-09-19T15:44:35Z</dcterms:created>
  <dcterms:modified xsi:type="dcterms:W3CDTF">2022-09-20T18:53:58Z</dcterms:modified>
</cp:coreProperties>
</file>